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D:\TRABAJO\ACALLEJAS\2024\Documentos SGC\Documentos controlados\GestionJuridica\"/>
    </mc:Choice>
  </mc:AlternateContent>
  <xr:revisionPtr revIDLastSave="0" documentId="13_ncr:1_{2ADCD68D-A5F3-4D4B-8196-61D4E9E769B0}" xr6:coauthVersionLast="47" xr6:coauthVersionMax="47" xr10:uidLastSave="{00000000-0000-0000-0000-000000000000}"/>
  <bookViews>
    <workbookView xWindow="-120" yWindow="-120" windowWidth="24240" windowHeight="13140" tabRatio="753" firstSheet="2" activeTab="2"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PLAN DE ACCIÓN SIN LISTADO" sheetId="91" r:id="rId9"/>
    <sheet name="INDICADORES" sheetId="76" r:id="rId10"/>
    <sheet name="APROBACIÓN" sheetId="35" r:id="rId11"/>
    <sheet name="IMPLEMENTACIÓN" sheetId="77" r:id="rId12"/>
    <sheet name="SEGUIMIENTO" sheetId="80" r:id="rId13"/>
    <sheet name="INDICADOR GESTIÓN - MECANISMO" sheetId="78" r:id="rId14"/>
    <sheet name="INDICADOR DE RESULTADO - MEDIDA" sheetId="79" r:id="rId15"/>
    <sheet name="INDICADOR IMPACTO-LITIGIO" sheetId="82" r:id="rId16"/>
    <sheet name="REPORTE ACUMULADO" sheetId="81" r:id="rId17"/>
    <sheet name="INSUMOS" sheetId="55" r:id="rId18"/>
    <sheet name="CAUSA e-KOGUI" sheetId="83" r:id="rId19"/>
    <sheet name="SUSTENTO" sheetId="89" r:id="rId20"/>
    <sheet name="SUBCAUSA" sheetId="56" r:id="rId21"/>
    <sheet name="N°MEDIDA" sheetId="57" r:id="rId22"/>
    <sheet name="MEDIDA" sheetId="58" r:id="rId23"/>
    <sheet name="OTRA MEDIDA" sheetId="59" r:id="rId24"/>
    <sheet name="EJECUCIÓN DE LA MEDIDA" sheetId="92" r:id="rId25"/>
    <sheet name="EJECUCIÓN DE LA MEDIDA (2)" sheetId="93" r:id="rId26"/>
    <sheet name="MECANISMO" sheetId="67" r:id="rId27"/>
    <sheet name="OTRO MECANISMO" sheetId="69" r:id="rId28"/>
    <sheet name="EJECUCIÓN DEL MECANISMO" sheetId="70" r:id="rId29"/>
    <sheet name="PERÍODO IMPLEMENTACIÓN" sheetId="60" r:id="rId30"/>
    <sheet name="ÁREA RESPONSABLE" sheetId="62" r:id="rId31"/>
    <sheet name="DIVULGACIÓN" sheetId="66" r:id="rId32"/>
    <sheet name="INDICADOR DE GESTIÓN" sheetId="72" r:id="rId33"/>
    <sheet name="INDICADOR DE RESULTADO" sheetId="74" r:id="rId34"/>
    <sheet name="INDICADOR DE IMPACTO" sheetId="75" r:id="rId35"/>
    <sheet name="CAUSAS" sheetId="11" state="hidden" r:id="rId36"/>
  </sheets>
  <definedNames>
    <definedName name="ENTIDADES" localSheetId="25">Tabla3[ENTIDAD]</definedName>
    <definedName name="ENTIDADES" localSheetId="8">Tabla3[ENTIDAD]</definedName>
    <definedName name="ENTIDADES">Tabla3[ENTIDAD]</definedName>
    <definedName name="Fecha_fin" comment="Día - Mes  -Año" localSheetId="8">#REF!</definedName>
    <definedName name="Fecha_fin" comment="Día - Mes  -Año">#REF!</definedName>
    <definedName name="Numerador___Denominador___100" localSheetId="8">#REF!</definedName>
    <definedName name="Numerador___Denominador___100">#REF!</definedName>
    <definedName name="Numerador__Denominador" localSheetId="8">#REF!</definedName>
    <definedName name="Numerador__Denominad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82" l="1"/>
  <c r="B10" i="82"/>
  <c r="B11" i="82"/>
  <c r="B12" i="82"/>
  <c r="B13" i="82"/>
  <c r="B14" i="82"/>
  <c r="B15" i="82"/>
  <c r="B16" i="82"/>
  <c r="B17" i="82"/>
  <c r="B18" i="82"/>
  <c r="B19" i="82"/>
  <c r="B20" i="82"/>
  <c r="B21" i="82"/>
  <c r="B22" i="82"/>
  <c r="B23" i="82"/>
  <c r="B24" i="82"/>
  <c r="B25" i="82"/>
  <c r="B26" i="82"/>
  <c r="B27" i="82"/>
  <c r="B28" i="82"/>
  <c r="B29" i="82"/>
  <c r="B30" i="82"/>
  <c r="B31" i="82"/>
  <c r="B32" i="82"/>
  <c r="B33" i="82"/>
  <c r="B34" i="82"/>
  <c r="B35" i="82"/>
  <c r="B36" i="82"/>
  <c r="B37" i="82"/>
  <c r="D9" i="79"/>
  <c r="D10" i="79"/>
  <c r="D11" i="79"/>
  <c r="D12" i="79"/>
  <c r="D13" i="79"/>
  <c r="D14" i="79"/>
  <c r="D15" i="79"/>
  <c r="D16" i="79"/>
  <c r="D17" i="79"/>
  <c r="D18" i="79"/>
  <c r="D19" i="79"/>
  <c r="D20" i="79"/>
  <c r="D21" i="79"/>
  <c r="D22" i="79"/>
  <c r="D23" i="79"/>
  <c r="D24" i="79"/>
  <c r="D25" i="79"/>
  <c r="D26" i="79"/>
  <c r="D27" i="79"/>
  <c r="D28" i="79"/>
  <c r="D29" i="79"/>
  <c r="D30" i="79"/>
  <c r="D31" i="79"/>
  <c r="D32" i="79"/>
  <c r="D33" i="79"/>
  <c r="D34" i="79"/>
  <c r="D35" i="79"/>
  <c r="D36" i="79"/>
  <c r="D37" i="79"/>
  <c r="D8" i="79"/>
  <c r="C9" i="79"/>
  <c r="C10" i="79"/>
  <c r="C11" i="79"/>
  <c r="C12" i="79"/>
  <c r="C13" i="79"/>
  <c r="C14" i="79"/>
  <c r="C15" i="79"/>
  <c r="C16" i="79"/>
  <c r="C17" i="79"/>
  <c r="C18" i="79"/>
  <c r="C19" i="79"/>
  <c r="C20" i="79"/>
  <c r="C21" i="79"/>
  <c r="C22" i="79"/>
  <c r="C23" i="79"/>
  <c r="C24" i="79"/>
  <c r="C25" i="79"/>
  <c r="C26" i="79"/>
  <c r="C27" i="79"/>
  <c r="C28" i="79"/>
  <c r="C29" i="79"/>
  <c r="C30" i="79"/>
  <c r="C31" i="79"/>
  <c r="C32" i="79"/>
  <c r="C33" i="79"/>
  <c r="C34" i="79"/>
  <c r="C35" i="79"/>
  <c r="C36" i="79"/>
  <c r="C37" i="79"/>
  <c r="C8" i="79"/>
  <c r="B9" i="79"/>
  <c r="B10" i="79"/>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8" i="79"/>
  <c r="D37" i="78"/>
  <c r="D36" i="78"/>
  <c r="D35" i="78"/>
  <c r="D34" i="78"/>
  <c r="D33" i="78"/>
  <c r="D32" i="78"/>
  <c r="D31" i="78"/>
  <c r="D30" i="78"/>
  <c r="D29" i="78"/>
  <c r="D28" i="78"/>
  <c r="D27" i="78"/>
  <c r="D26" i="78"/>
  <c r="D25" i="78"/>
  <c r="D24" i="78"/>
  <c r="D23" i="78"/>
  <c r="D22" i="78"/>
  <c r="D21" i="78"/>
  <c r="D20" i="78"/>
  <c r="D19" i="78"/>
  <c r="D18" i="78"/>
  <c r="D17" i="78"/>
  <c r="D16" i="78"/>
  <c r="D15" i="78"/>
  <c r="D14" i="78"/>
  <c r="D13" i="78"/>
  <c r="D12" i="78"/>
  <c r="D11" i="78"/>
  <c r="D10" i="78"/>
  <c r="D9" i="78"/>
  <c r="D8" i="78"/>
  <c r="C37" i="78"/>
  <c r="C36" i="78"/>
  <c r="C35" i="78"/>
  <c r="C34" i="78"/>
  <c r="C33" i="78"/>
  <c r="C32" i="78"/>
  <c r="C31" i="78"/>
  <c r="C30" i="78"/>
  <c r="C29" i="78"/>
  <c r="C28" i="78"/>
  <c r="C27" i="78"/>
  <c r="C26" i="78"/>
  <c r="C25" i="78"/>
  <c r="C24" i="78"/>
  <c r="C23" i="78"/>
  <c r="C22" i="78"/>
  <c r="C21" i="78"/>
  <c r="C20" i="78"/>
  <c r="C19" i="78"/>
  <c r="C18" i="78"/>
  <c r="C17" i="78"/>
  <c r="C16" i="78"/>
  <c r="C15" i="78"/>
  <c r="C14" i="78"/>
  <c r="C13" i="78"/>
  <c r="C12" i="78"/>
  <c r="C11" i="78"/>
  <c r="C10" i="78"/>
  <c r="C9" i="78"/>
  <c r="C8" i="78"/>
  <c r="B37" i="78"/>
  <c r="B36" i="78"/>
  <c r="B35" i="78"/>
  <c r="B34" i="78"/>
  <c r="B33" i="78"/>
  <c r="B32" i="78"/>
  <c r="B31" i="78"/>
  <c r="B30" i="78"/>
  <c r="B29" i="78"/>
  <c r="B28" i="78"/>
  <c r="B27" i="78"/>
  <c r="B26" i="78"/>
  <c r="B25" i="78"/>
  <c r="B24" i="78"/>
  <c r="B23" i="78"/>
  <c r="B22" i="78"/>
  <c r="B21" i="78"/>
  <c r="B20" i="78"/>
  <c r="B19" i="78"/>
  <c r="B18" i="78"/>
  <c r="B17" i="78"/>
  <c r="B16" i="78"/>
  <c r="B15" i="78"/>
  <c r="B14" i="78"/>
  <c r="B13" i="78"/>
  <c r="B12" i="78"/>
  <c r="B11" i="78"/>
  <c r="B10" i="78"/>
  <c r="B9" i="78"/>
  <c r="B8" i="78"/>
  <c r="N8" i="78" l="1"/>
  <c r="N9" i="78"/>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J8" i="78"/>
  <c r="J9" i="78"/>
  <c r="P9" i="78" s="1"/>
  <c r="J10" i="78"/>
  <c r="P10" i="78" s="1"/>
  <c r="J11" i="78"/>
  <c r="P11" i="78" s="1"/>
  <c r="J12" i="78"/>
  <c r="J13" i="78"/>
  <c r="J14" i="78"/>
  <c r="J15" i="78"/>
  <c r="J16" i="78"/>
  <c r="P16" i="78" s="1"/>
  <c r="J17" i="78"/>
  <c r="J18" i="78"/>
  <c r="J19" i="78"/>
  <c r="J20" i="78"/>
  <c r="J21" i="78"/>
  <c r="J22" i="78"/>
  <c r="J23" i="78"/>
  <c r="J24" i="78"/>
  <c r="P24" i="78" s="1"/>
  <c r="J25" i="78"/>
  <c r="J26" i="78"/>
  <c r="J27" i="78"/>
  <c r="J28" i="78"/>
  <c r="J29" i="78"/>
  <c r="J30" i="78"/>
  <c r="J31" i="78"/>
  <c r="J32" i="78"/>
  <c r="P32" i="78" s="1"/>
  <c r="J33" i="78"/>
  <c r="J34" i="78"/>
  <c r="J35" i="78"/>
  <c r="J36" i="78"/>
  <c r="J37" i="78"/>
  <c r="G9" i="78"/>
  <c r="G10" i="78"/>
  <c r="G11" i="78"/>
  <c r="G12" i="78"/>
  <c r="P12" i="78"/>
  <c r="G13" i="78"/>
  <c r="P13" i="78"/>
  <c r="G14" i="78"/>
  <c r="G15" i="78"/>
  <c r="G16" i="78"/>
  <c r="G17" i="78"/>
  <c r="P17" i="78"/>
  <c r="G18" i="78"/>
  <c r="P18" i="78"/>
  <c r="G19" i="78"/>
  <c r="P19" i="78"/>
  <c r="G20" i="78"/>
  <c r="P20" i="78"/>
  <c r="G21" i="78"/>
  <c r="G22" i="78"/>
  <c r="G23" i="78"/>
  <c r="G24" i="78"/>
  <c r="G25" i="78"/>
  <c r="P25" i="78"/>
  <c r="G26" i="78"/>
  <c r="P26" i="78"/>
  <c r="G27" i="78"/>
  <c r="P27" i="78"/>
  <c r="G28" i="78"/>
  <c r="P28" i="78"/>
  <c r="G29" i="78"/>
  <c r="G30" i="78"/>
  <c r="G31" i="78"/>
  <c r="G32" i="78"/>
  <c r="G33" i="78"/>
  <c r="P33" i="78"/>
  <c r="G34" i="78"/>
  <c r="P34" i="78"/>
  <c r="G35" i="78"/>
  <c r="P35" i="78"/>
  <c r="G36" i="78"/>
  <c r="P36" i="78"/>
  <c r="G37" i="78"/>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F8" i="82"/>
  <c r="L8" i="82" s="1"/>
  <c r="F9" i="82"/>
  <c r="F10" i="82"/>
  <c r="F11" i="82"/>
  <c r="F12" i="82"/>
  <c r="F13" i="82"/>
  <c r="F14" i="82"/>
  <c r="L14" i="82" s="1"/>
  <c r="F15" i="82"/>
  <c r="L15" i="82" s="1"/>
  <c r="F16" i="82"/>
  <c r="L16" i="82" s="1"/>
  <c r="F17" i="82"/>
  <c r="F18" i="82"/>
  <c r="F19" i="82"/>
  <c r="F20" i="82"/>
  <c r="F21" i="82"/>
  <c r="F22" i="82"/>
  <c r="L22" i="82" s="1"/>
  <c r="F23" i="82"/>
  <c r="L23" i="82" s="1"/>
  <c r="F24" i="82"/>
  <c r="F25" i="82"/>
  <c r="F26" i="82"/>
  <c r="F27" i="82"/>
  <c r="F28" i="82"/>
  <c r="F29" i="82"/>
  <c r="F30" i="82"/>
  <c r="L30" i="82" s="1"/>
  <c r="F31" i="82"/>
  <c r="L31" i="82" s="1"/>
  <c r="F32" i="82"/>
  <c r="L32" i="82" s="1"/>
  <c r="F33" i="82"/>
  <c r="F34" i="82"/>
  <c r="F35" i="82"/>
  <c r="F36" i="82"/>
  <c r="F37" i="82"/>
  <c r="I17" i="82"/>
  <c r="L17" i="82"/>
  <c r="I18" i="82"/>
  <c r="L18" i="82"/>
  <c r="I19" i="82"/>
  <c r="L19" i="82"/>
  <c r="L20" i="82"/>
  <c r="I20" i="82"/>
  <c r="L21" i="82"/>
  <c r="I21" i="82"/>
  <c r="I22" i="82"/>
  <c r="I23" i="82"/>
  <c r="I24" i="82"/>
  <c r="L24" i="82"/>
  <c r="L25" i="82"/>
  <c r="I25" i="82"/>
  <c r="L26" i="82"/>
  <c r="I26" i="82"/>
  <c r="L27" i="82"/>
  <c r="I27" i="82"/>
  <c r="I28" i="82"/>
  <c r="L28" i="82"/>
  <c r="I29" i="82"/>
  <c r="L29" i="82"/>
  <c r="I30" i="82"/>
  <c r="I31" i="82"/>
  <c r="I32" i="82"/>
  <c r="L33" i="82"/>
  <c r="I33" i="82"/>
  <c r="I34" i="82"/>
  <c r="L34" i="82"/>
  <c r="I35" i="82"/>
  <c r="L35" i="82"/>
  <c r="I36" i="82"/>
  <c r="L36" i="82"/>
  <c r="N8" i="79"/>
  <c r="N9" i="79"/>
  <c r="N10" i="79"/>
  <c r="N11" i="79"/>
  <c r="N12" i="79"/>
  <c r="N13" i="79"/>
  <c r="N14" i="79"/>
  <c r="N15" i="79"/>
  <c r="N16" i="79"/>
  <c r="N17" i="79"/>
  <c r="N18" i="79"/>
  <c r="N19" i="79"/>
  <c r="N20" i="79"/>
  <c r="N21" i="79"/>
  <c r="N22" i="79"/>
  <c r="N23" i="79"/>
  <c r="N24" i="79"/>
  <c r="N25" i="79"/>
  <c r="N26" i="79"/>
  <c r="N27" i="79"/>
  <c r="N28" i="79"/>
  <c r="N29" i="79"/>
  <c r="N30" i="79"/>
  <c r="N31" i="79"/>
  <c r="N32" i="79"/>
  <c r="N33" i="79"/>
  <c r="N34" i="79"/>
  <c r="N35" i="79"/>
  <c r="N36" i="79"/>
  <c r="N37" i="79"/>
  <c r="J8" i="79"/>
  <c r="J9" i="79"/>
  <c r="P9" i="79" s="1"/>
  <c r="J10" i="79"/>
  <c r="P10" i="79" s="1"/>
  <c r="J11" i="79"/>
  <c r="J12" i="79"/>
  <c r="P12" i="79" s="1"/>
  <c r="J13" i="79"/>
  <c r="J14" i="79"/>
  <c r="J15" i="79"/>
  <c r="J16" i="79"/>
  <c r="J17" i="79"/>
  <c r="J18" i="79"/>
  <c r="J19" i="79"/>
  <c r="J20" i="79"/>
  <c r="P20" i="79" s="1"/>
  <c r="J21" i="79"/>
  <c r="J22" i="79"/>
  <c r="J23" i="79"/>
  <c r="J24" i="79"/>
  <c r="J25" i="79"/>
  <c r="J26" i="79"/>
  <c r="P26" i="79" s="1"/>
  <c r="J27" i="79"/>
  <c r="J28" i="79"/>
  <c r="P28" i="79" s="1"/>
  <c r="J29" i="79"/>
  <c r="J30" i="79"/>
  <c r="J31" i="79"/>
  <c r="J32" i="79"/>
  <c r="J33" i="79"/>
  <c r="J34" i="79"/>
  <c r="J35" i="79"/>
  <c r="J36" i="79"/>
  <c r="P36" i="79" s="1"/>
  <c r="J37" i="79"/>
  <c r="G9" i="79"/>
  <c r="G10" i="79"/>
  <c r="G11" i="79"/>
  <c r="P11" i="79"/>
  <c r="G12" i="79"/>
  <c r="G13" i="79"/>
  <c r="P13" i="79"/>
  <c r="G14" i="79"/>
  <c r="P14" i="79"/>
  <c r="G15" i="79"/>
  <c r="G16" i="79"/>
  <c r="G17" i="79"/>
  <c r="P17" i="79"/>
  <c r="G18" i="79"/>
  <c r="P18" i="79"/>
  <c r="G19" i="79"/>
  <c r="P19" i="79"/>
  <c r="G20" i="79"/>
  <c r="G21" i="79"/>
  <c r="P21" i="79"/>
  <c r="G22" i="79"/>
  <c r="P22" i="79"/>
  <c r="G23" i="79"/>
  <c r="G24" i="79"/>
  <c r="G25" i="79"/>
  <c r="G26" i="79"/>
  <c r="G27" i="79"/>
  <c r="P27" i="79"/>
  <c r="G28" i="79"/>
  <c r="G29" i="79"/>
  <c r="P29" i="79"/>
  <c r="G30" i="79"/>
  <c r="P30" i="79"/>
  <c r="G31" i="79"/>
  <c r="G32" i="79"/>
  <c r="G33" i="79"/>
  <c r="P33" i="79"/>
  <c r="G34" i="79"/>
  <c r="P34" i="79"/>
  <c r="G35" i="79"/>
  <c r="P35" i="79"/>
  <c r="G36" i="79"/>
  <c r="G37" i="79"/>
  <c r="P37" i="79"/>
  <c r="I9" i="82"/>
  <c r="L9" i="82"/>
  <c r="I10" i="82"/>
  <c r="L10" i="82"/>
  <c r="I11" i="82"/>
  <c r="L12" i="82"/>
  <c r="I12" i="82"/>
  <c r="L13" i="82"/>
  <c r="I13" i="82"/>
  <c r="I14" i="82"/>
  <c r="I15" i="82"/>
  <c r="I16" i="82"/>
  <c r="I37" i="82"/>
  <c r="L37" i="82"/>
  <c r="L11" i="82"/>
  <c r="I8" i="82"/>
  <c r="G8" i="79"/>
  <c r="G8" i="78"/>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E3" i="11"/>
  <c r="E4" i="11"/>
  <c r="E5" i="11"/>
  <c r="F4" i="11"/>
  <c r="A4" i="11" s="1"/>
  <c r="F3" i="11"/>
  <c r="A3" i="11" s="1"/>
  <c r="F66" i="82" l="1"/>
  <c r="C8" i="81" s="1"/>
  <c r="P31" i="79"/>
  <c r="P25" i="79"/>
  <c r="P23" i="79"/>
  <c r="P15" i="79"/>
  <c r="P37" i="78"/>
  <c r="P29" i="78"/>
  <c r="P21" i="78"/>
  <c r="N63" i="78"/>
  <c r="D6" i="81" s="1"/>
  <c r="P8" i="78"/>
  <c r="J63" i="78"/>
  <c r="C6" i="81" s="1"/>
  <c r="P31" i="78"/>
  <c r="P23" i="78"/>
  <c r="P15" i="78"/>
  <c r="F5" i="11"/>
  <c r="A5" i="11" s="1"/>
  <c r="E6" i="11"/>
  <c r="P30" i="78"/>
  <c r="P22" i="78"/>
  <c r="P14" i="78"/>
  <c r="J66" i="82"/>
  <c r="D8" i="81" s="1"/>
  <c r="D1" i="11"/>
  <c r="L66" i="82"/>
  <c r="E8" i="81" s="1"/>
  <c r="C26" i="81" s="1"/>
  <c r="P32" i="79"/>
  <c r="P24" i="79"/>
  <c r="P16" i="79"/>
  <c r="P8" i="79"/>
  <c r="N56" i="79"/>
  <c r="D7" i="81" s="1"/>
  <c r="J56" i="79"/>
  <c r="C7" i="81" s="1"/>
  <c r="E7" i="11" l="1"/>
  <c r="F6" i="11"/>
  <c r="A6" i="11" s="1"/>
  <c r="P56" i="79"/>
  <c r="E7" i="81" s="1"/>
  <c r="AC11" i="81" s="1"/>
  <c r="AC13" i="81" s="1"/>
  <c r="AC15" i="81" s="1"/>
  <c r="P63" i="78"/>
  <c r="E6" i="81" s="1"/>
  <c r="AA11" i="81" s="1"/>
  <c r="AA13" i="81" s="1"/>
  <c r="AA15" i="81" s="1"/>
  <c r="F7" i="11" l="1"/>
  <c r="A7" i="11" s="1"/>
  <c r="E8" i="11"/>
  <c r="E9" i="11" l="1"/>
  <c r="F8" i="11"/>
  <c r="A8" i="11" s="1"/>
  <c r="F9" i="11" l="1"/>
  <c r="A9" i="11" s="1"/>
  <c r="E10" i="11"/>
  <c r="F10" i="11" l="1"/>
  <c r="A10" i="11" s="1"/>
  <c r="E11" i="11"/>
  <c r="E12" i="11" l="1"/>
  <c r="F11" i="11"/>
  <c r="A11" i="11" s="1"/>
  <c r="E13" i="11" l="1"/>
  <c r="F12" i="11"/>
  <c r="A12" i="11" s="1"/>
  <c r="F13" i="11" l="1"/>
  <c r="A13" i="11" s="1"/>
  <c r="E14" i="11"/>
  <c r="E15" i="11" l="1"/>
  <c r="F14" i="11"/>
  <c r="A14" i="11" s="1"/>
  <c r="F15" i="11" l="1"/>
  <c r="A15" i="11" s="1"/>
  <c r="E16" i="11"/>
  <c r="E17" i="11" l="1"/>
  <c r="F16" i="11"/>
  <c r="A16" i="11" s="1"/>
  <c r="F17" i="11" l="1"/>
  <c r="A17" i="11" s="1"/>
  <c r="E18" i="11"/>
  <c r="F18" i="11" l="1"/>
  <c r="A18" i="11" s="1"/>
  <c r="E19" i="11"/>
  <c r="E20" i="11" l="1"/>
  <c r="F19" i="11"/>
  <c r="A19" i="11" s="1"/>
  <c r="F20" i="11" l="1"/>
  <c r="A20" i="11" s="1"/>
  <c r="E21" i="11"/>
  <c r="E22" i="11" l="1"/>
  <c r="F21" i="11"/>
  <c r="A21" i="11" s="1"/>
  <c r="E23" i="11" l="1"/>
  <c r="F22" i="11"/>
  <c r="A22" i="11" s="1"/>
  <c r="F23" i="11" l="1"/>
  <c r="A23" i="11" s="1"/>
  <c r="E24" i="11"/>
  <c r="E25" i="11" l="1"/>
  <c r="F24" i="11"/>
  <c r="A24" i="11" s="1"/>
  <c r="F25" i="11" l="1"/>
  <c r="A25" i="11" s="1"/>
  <c r="E26" i="11"/>
  <c r="F26" i="11" l="1"/>
  <c r="A26" i="11" s="1"/>
  <c r="E27" i="11"/>
  <c r="E28" i="11" l="1"/>
  <c r="F27" i="11"/>
  <c r="A27" i="11" s="1"/>
  <c r="F28" i="11" l="1"/>
  <c r="A28" i="11" s="1"/>
  <c r="E29" i="11"/>
  <c r="F29" i="11" l="1"/>
  <c r="A29" i="11" s="1"/>
  <c r="E30" i="11"/>
  <c r="E31" i="11" l="1"/>
  <c r="F30" i="11"/>
  <c r="A30" i="11" s="1"/>
  <c r="F31" i="11" l="1"/>
  <c r="A31" i="11" s="1"/>
  <c r="E32" i="11"/>
  <c r="F32" i="11" l="1"/>
  <c r="A32" i="11" s="1"/>
  <c r="E33" i="11"/>
  <c r="F33" i="11" l="1"/>
  <c r="A33" i="11" s="1"/>
  <c r="E34" i="11"/>
  <c r="E35" i="11" l="1"/>
  <c r="F34" i="11"/>
  <c r="A34" i="11" s="1"/>
  <c r="F35" i="11" l="1"/>
  <c r="A35" i="11" s="1"/>
  <c r="E36" i="11"/>
  <c r="E37" i="11" l="1"/>
  <c r="F36" i="11"/>
  <c r="A36" i="11" s="1"/>
  <c r="F37" i="11" l="1"/>
  <c r="A37" i="11" s="1"/>
  <c r="E38" i="11"/>
  <c r="E39" i="11" l="1"/>
  <c r="F38" i="11"/>
  <c r="A38" i="11" s="1"/>
  <c r="F39" i="11" l="1"/>
  <c r="A39" i="11" s="1"/>
  <c r="E40" i="11"/>
  <c r="F40" i="11" l="1"/>
  <c r="A40" i="11" s="1"/>
  <c r="E41" i="11"/>
  <c r="F41" i="11" l="1"/>
  <c r="A41" i="11" s="1"/>
  <c r="E42" i="11"/>
  <c r="F42" i="11" l="1"/>
  <c r="A42" i="11" s="1"/>
  <c r="E43" i="11"/>
  <c r="F43" i="11" l="1"/>
  <c r="A43" i="11" s="1"/>
  <c r="E44" i="11"/>
  <c r="F44" i="11" l="1"/>
  <c r="A44" i="11" s="1"/>
  <c r="E45" i="11"/>
  <c r="F45" i="11" l="1"/>
  <c r="A45" i="11" s="1"/>
  <c r="E46" i="11"/>
  <c r="E47" i="11" l="1"/>
  <c r="F46" i="11"/>
  <c r="A46" i="11" s="1"/>
  <c r="F47" i="11" l="1"/>
  <c r="A47" i="11" s="1"/>
  <c r="E48" i="11"/>
  <c r="E49" i="11" l="1"/>
  <c r="F48" i="11"/>
  <c r="A48" i="11" s="1"/>
  <c r="F49" i="11" l="1"/>
  <c r="A49" i="11" s="1"/>
  <c r="E50" i="11"/>
  <c r="E51" i="11" l="1"/>
  <c r="F50" i="11"/>
  <c r="A50" i="11" s="1"/>
  <c r="E52" i="11" l="1"/>
  <c r="F51" i="11"/>
  <c r="A51" i="11" s="1"/>
  <c r="F52" i="11" l="1"/>
  <c r="A52" i="11" s="1"/>
  <c r="E53" i="11"/>
  <c r="F53" i="11" l="1"/>
  <c r="A53" i="11" s="1"/>
  <c r="E54" i="11"/>
  <c r="E55" i="11" l="1"/>
  <c r="F54" i="11"/>
  <c r="A54" i="11" s="1"/>
  <c r="E56" i="11" l="1"/>
  <c r="F55" i="11"/>
  <c r="A55" i="11" s="1"/>
  <c r="E57" i="11" l="1"/>
  <c r="F56" i="11"/>
  <c r="A56" i="11" s="1"/>
  <c r="F57" i="11" l="1"/>
  <c r="A57" i="11" s="1"/>
  <c r="E58" i="11"/>
  <c r="E59" i="11" l="1"/>
  <c r="F58" i="11"/>
  <c r="A58" i="11" s="1"/>
  <c r="F59" i="11" l="1"/>
  <c r="A59" i="11" s="1"/>
  <c r="E60" i="11"/>
  <c r="F60" i="11" l="1"/>
  <c r="A60" i="11" s="1"/>
  <c r="E61" i="11"/>
  <c r="F61" i="11" l="1"/>
  <c r="A61" i="11" s="1"/>
  <c r="E62" i="11"/>
  <c r="E63" i="11" l="1"/>
  <c r="F62" i="11"/>
  <c r="A62" i="11" s="1"/>
  <c r="F63" i="11" l="1"/>
  <c r="A63" i="11" s="1"/>
  <c r="E64" i="11"/>
  <c r="E65" i="11" l="1"/>
  <c r="F64" i="11"/>
  <c r="A64" i="11" s="1"/>
  <c r="F65" i="11" l="1"/>
  <c r="A65" i="11" s="1"/>
  <c r="E66" i="11"/>
  <c r="E67" i="11" l="1"/>
  <c r="F66" i="11"/>
  <c r="A66" i="11" s="1"/>
  <c r="E68" i="11" l="1"/>
  <c r="F67" i="11"/>
  <c r="A67" i="11" s="1"/>
  <c r="E69" i="11" l="1"/>
  <c r="F68" i="11"/>
  <c r="A68" i="11" s="1"/>
  <c r="E70" i="11" l="1"/>
  <c r="F69" i="11"/>
  <c r="A69" i="11" s="1"/>
  <c r="F70" i="11" l="1"/>
  <c r="A70" i="11" s="1"/>
  <c r="E71" i="11"/>
  <c r="F71" i="11" l="1"/>
  <c r="A71" i="11" s="1"/>
  <c r="E72" i="11"/>
  <c r="F72" i="11" l="1"/>
  <c r="A72" i="11" s="1"/>
  <c r="E73" i="11"/>
  <c r="E74" i="11" l="1"/>
  <c r="F73" i="11"/>
  <c r="A73" i="11" s="1"/>
  <c r="E75" i="11" l="1"/>
  <c r="F74" i="11"/>
  <c r="A74" i="11" s="1"/>
  <c r="F75" i="11" l="1"/>
  <c r="A75" i="11" s="1"/>
  <c r="E76" i="11"/>
  <c r="F76" i="11" l="1"/>
  <c r="A76" i="11" s="1"/>
  <c r="E77" i="11"/>
  <c r="E78" i="11" l="1"/>
  <c r="F77" i="11"/>
  <c r="A77" i="11" s="1"/>
  <c r="F78" i="11" l="1"/>
  <c r="A78" i="11" s="1"/>
  <c r="E79" i="11"/>
  <c r="F79" i="11" l="1"/>
  <c r="A79" i="11" s="1"/>
  <c r="E80" i="11"/>
  <c r="F80" i="11" l="1"/>
  <c r="A80" i="11" s="1"/>
  <c r="E81" i="11"/>
  <c r="F81" i="11" l="1"/>
  <c r="A81" i="11" s="1"/>
  <c r="E82" i="11"/>
  <c r="F82" i="11" l="1"/>
  <c r="A82" i="11" s="1"/>
  <c r="E83" i="11"/>
  <c r="F83" i="11" l="1"/>
  <c r="A83" i="11" s="1"/>
  <c r="E84" i="11"/>
  <c r="E85" i="11" l="1"/>
  <c r="F84" i="11"/>
  <c r="A84" i="11" s="1"/>
  <c r="E86" i="11" l="1"/>
  <c r="F85" i="11"/>
  <c r="A85" i="11" s="1"/>
  <c r="E87" i="11" l="1"/>
  <c r="F86" i="11"/>
  <c r="A86" i="11" s="1"/>
  <c r="F87" i="11" l="1"/>
  <c r="A87" i="11" s="1"/>
  <c r="E88" i="11"/>
  <c r="F88" i="11" l="1"/>
  <c r="A88" i="11" s="1"/>
  <c r="E89" i="11"/>
  <c r="F89" i="11" l="1"/>
  <c r="A89" i="11" s="1"/>
  <c r="E90" i="11"/>
  <c r="E91" i="11" l="1"/>
  <c r="F90" i="11"/>
  <c r="A90" i="11" s="1"/>
  <c r="F91" i="11" l="1"/>
  <c r="A91" i="11" s="1"/>
  <c r="E92" i="11"/>
  <c r="F92" i="11" l="1"/>
  <c r="A92" i="11" s="1"/>
  <c r="E93" i="11"/>
  <c r="F93" i="11" l="1"/>
  <c r="A93" i="11" s="1"/>
  <c r="E94" i="11"/>
  <c r="E95" i="11" l="1"/>
  <c r="F94" i="11"/>
  <c r="A94" i="11" s="1"/>
  <c r="F95" i="11" l="1"/>
  <c r="A95" i="11" s="1"/>
  <c r="E96" i="11"/>
  <c r="F96" i="11" l="1"/>
  <c r="A96" i="11" s="1"/>
  <c r="E97" i="11"/>
  <c r="E98" i="11" l="1"/>
  <c r="F97" i="11"/>
  <c r="A97" i="11" s="1"/>
  <c r="E99" i="11" l="1"/>
  <c r="F98" i="11"/>
  <c r="A98" i="11" s="1"/>
  <c r="F99" i="11" l="1"/>
  <c r="A99" i="11" s="1"/>
  <c r="E100" i="11"/>
  <c r="E101" i="11" l="1"/>
  <c r="F100" i="11"/>
  <c r="A100" i="11" s="1"/>
  <c r="E102" i="11" l="1"/>
  <c r="F101" i="11"/>
  <c r="A101" i="11" s="1"/>
  <c r="E103" i="11" l="1"/>
  <c r="F102" i="11"/>
  <c r="A102" i="11" s="1"/>
  <c r="F103" i="11" l="1"/>
  <c r="A103" i="11" s="1"/>
  <c r="E104" i="11"/>
  <c r="E105" i="11" l="1"/>
  <c r="F104" i="11"/>
  <c r="A104" i="11" s="1"/>
  <c r="F105" i="11" l="1"/>
  <c r="A105" i="11" s="1"/>
  <c r="E106" i="11"/>
  <c r="E107" i="11" l="1"/>
  <c r="F106" i="11"/>
  <c r="A106" i="11" s="1"/>
  <c r="E108" i="11" l="1"/>
  <c r="F107" i="11"/>
  <c r="A107" i="11" s="1"/>
  <c r="E109" i="11" l="1"/>
  <c r="F108" i="11"/>
  <c r="A108" i="11" s="1"/>
  <c r="E110" i="11" l="1"/>
  <c r="F109" i="11"/>
  <c r="A109" i="11" s="1"/>
  <c r="E111" i="11" l="1"/>
  <c r="F110" i="11"/>
  <c r="A110" i="11" s="1"/>
  <c r="F111" i="11" l="1"/>
  <c r="A111" i="11" s="1"/>
  <c r="E112" i="11"/>
  <c r="F112" i="11" l="1"/>
  <c r="A112" i="11" s="1"/>
  <c r="E113" i="11"/>
  <c r="E114" i="11" l="1"/>
  <c r="F113" i="11"/>
  <c r="A113" i="11" s="1"/>
  <c r="E115" i="11" l="1"/>
  <c r="F114" i="11"/>
  <c r="A114" i="11" s="1"/>
  <c r="F115" i="11" l="1"/>
  <c r="A115" i="11" s="1"/>
  <c r="E116" i="11"/>
  <c r="E117" i="11" l="1"/>
  <c r="F116" i="11"/>
  <c r="A116" i="11" s="1"/>
  <c r="E118" i="11" l="1"/>
  <c r="F117" i="11"/>
  <c r="A117" i="11" s="1"/>
  <c r="F118" i="11" l="1"/>
  <c r="A118" i="11" s="1"/>
  <c r="E119" i="11"/>
  <c r="F119" i="11" l="1"/>
  <c r="A119" i="11" s="1"/>
  <c r="E120" i="11"/>
  <c r="E121" i="11" l="1"/>
  <c r="F120" i="11"/>
  <c r="A120" i="11" s="1"/>
  <c r="F121" i="11" l="1"/>
  <c r="A121" i="11" s="1"/>
  <c r="E122" i="11"/>
  <c r="F122" i="11" l="1"/>
  <c r="A122" i="11" s="1"/>
  <c r="E123" i="11"/>
  <c r="F123" i="11" l="1"/>
  <c r="A123" i="11" s="1"/>
  <c r="E124" i="11"/>
  <c r="F124" i="11" l="1"/>
  <c r="A124" i="11" s="1"/>
  <c r="E125" i="11"/>
  <c r="F125" i="11" l="1"/>
  <c r="A125" i="11" s="1"/>
  <c r="E126" i="11"/>
  <c r="E127" i="11" l="1"/>
  <c r="F126" i="11"/>
  <c r="A126" i="11" s="1"/>
  <c r="F127" i="11" l="1"/>
  <c r="A127" i="11" s="1"/>
  <c r="E128" i="11"/>
  <c r="F128" i="11" l="1"/>
  <c r="A128" i="11" s="1"/>
  <c r="E129" i="11"/>
  <c r="F129" i="11" l="1"/>
  <c r="A129" i="11" s="1"/>
  <c r="E130" i="11"/>
  <c r="F130" i="11" l="1"/>
  <c r="A130" i="11" s="1"/>
  <c r="E131" i="11"/>
  <c r="E132" i="11" l="1"/>
  <c r="F131" i="11"/>
  <c r="A131" i="11" s="1"/>
  <c r="E133" i="11" l="1"/>
  <c r="F132" i="11"/>
  <c r="A132" i="11" s="1"/>
  <c r="F133" i="11" l="1"/>
  <c r="A133" i="11" s="1"/>
  <c r="E134" i="11"/>
  <c r="E135" i="11" l="1"/>
  <c r="F134" i="11"/>
  <c r="A134" i="11" s="1"/>
  <c r="F135" i="11" l="1"/>
  <c r="A135" i="11" s="1"/>
  <c r="E136" i="11"/>
  <c r="E137" i="11" l="1"/>
  <c r="F136" i="11"/>
  <c r="A136" i="11" s="1"/>
  <c r="F137" i="11" l="1"/>
  <c r="A137" i="11" s="1"/>
  <c r="E138" i="11"/>
  <c r="F138" i="11" l="1"/>
  <c r="A138" i="11" s="1"/>
  <c r="E139" i="11"/>
  <c r="F139" i="11" l="1"/>
  <c r="A139" i="11" s="1"/>
  <c r="E140" i="11"/>
  <c r="E141" i="11" l="1"/>
  <c r="F140" i="11"/>
  <c r="A140" i="11" s="1"/>
  <c r="F141" i="11" l="1"/>
  <c r="A141" i="11" s="1"/>
  <c r="E142" i="11"/>
  <c r="E143" i="11" l="1"/>
  <c r="F142" i="11"/>
  <c r="A142" i="11" s="1"/>
  <c r="F143" i="11" l="1"/>
  <c r="A143" i="11" s="1"/>
  <c r="E144" i="11"/>
  <c r="E145" i="11" l="1"/>
  <c r="F144" i="11"/>
  <c r="A144" i="11" s="1"/>
  <c r="F145" i="11" l="1"/>
  <c r="A145" i="11" s="1"/>
  <c r="E146" i="11"/>
  <c r="E147" i="11" l="1"/>
  <c r="F146" i="11"/>
  <c r="A146" i="11" s="1"/>
  <c r="F147" i="11" l="1"/>
  <c r="A147" i="11" s="1"/>
  <c r="E148" i="11"/>
  <c r="E149" i="11" l="1"/>
  <c r="F148" i="11"/>
  <c r="A148" i="11" s="1"/>
  <c r="F149" i="11" l="1"/>
  <c r="A149" i="11" s="1"/>
  <c r="E150" i="11"/>
  <c r="F150" i="11" l="1"/>
  <c r="A150" i="11" s="1"/>
  <c r="E151" i="1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F159" i="11" l="1"/>
  <c r="A159" i="11" s="1"/>
  <c r="E160" i="11"/>
  <c r="E161" i="11" l="1"/>
  <c r="F160" i="11"/>
  <c r="A160" i="11" s="1"/>
  <c r="F161" i="11" l="1"/>
  <c r="A161" i="11" s="1"/>
  <c r="E162" i="11"/>
  <c r="E163" i="11" l="1"/>
  <c r="F162" i="11"/>
  <c r="A162" i="11" s="1"/>
  <c r="F163" i="11" l="1"/>
  <c r="A163" i="11" s="1"/>
  <c r="E164" i="11"/>
  <c r="E165" i="11" l="1"/>
  <c r="F164" i="11"/>
  <c r="A164" i="11" s="1"/>
  <c r="E166" i="11" l="1"/>
  <c r="F165" i="11"/>
  <c r="A165" i="11" s="1"/>
  <c r="E167" i="11" l="1"/>
  <c r="F166" i="11"/>
  <c r="A166" i="11" s="1"/>
  <c r="F167" i="11" l="1"/>
  <c r="A167" i="11" s="1"/>
  <c r="E168" i="11"/>
  <c r="F168" i="11" l="1"/>
  <c r="A168" i="11" s="1"/>
  <c r="E169" i="11"/>
  <c r="F169" i="11" l="1"/>
  <c r="A169" i="11" s="1"/>
  <c r="E170" i="11"/>
  <c r="E171" i="11" l="1"/>
  <c r="F170" i="11"/>
  <c r="A170" i="11" s="1"/>
  <c r="F171" i="11" l="1"/>
  <c r="A171" i="11" s="1"/>
  <c r="E172" i="11"/>
  <c r="E173" i="11" l="1"/>
  <c r="F172" i="11"/>
  <c r="A172" i="11" s="1"/>
  <c r="E174" i="11" l="1"/>
  <c r="F173" i="11"/>
  <c r="A173" i="11" s="1"/>
  <c r="F174" i="11" l="1"/>
  <c r="A174" i="11" s="1"/>
  <c r="E175" i="11"/>
  <c r="F175" i="11" l="1"/>
  <c r="A175" i="11" s="1"/>
  <c r="E176" i="11"/>
  <c r="F176" i="11" l="1"/>
  <c r="A176" i="11" s="1"/>
  <c r="E177" i="11"/>
  <c r="F177" i="11" l="1"/>
  <c r="A177" i="11" s="1"/>
  <c r="E178" i="11"/>
  <c r="E179" i="11" l="1"/>
  <c r="F178" i="11"/>
  <c r="A178" i="11" s="1"/>
  <c r="F179" i="11" l="1"/>
  <c r="A179" i="11" s="1"/>
  <c r="E180" i="11"/>
  <c r="E181" i="11" l="1"/>
  <c r="F180" i="11"/>
  <c r="A180" i="11" s="1"/>
  <c r="F181" i="11" l="1"/>
  <c r="A181" i="11" s="1"/>
  <c r="E182" i="11"/>
  <c r="F182" i="11" l="1"/>
  <c r="A182" i="11" s="1"/>
  <c r="E183" i="11"/>
  <c r="F183" i="11" l="1"/>
  <c r="A183" i="11" s="1"/>
  <c r="E184" i="11"/>
  <c r="F184" i="11" l="1"/>
  <c r="A184" i="11" s="1"/>
  <c r="E185" i="11"/>
  <c r="E186" i="11" l="1"/>
  <c r="F185" i="11"/>
  <c r="A185" i="11" s="1"/>
  <c r="F186" i="11" l="1"/>
  <c r="A186" i="11" s="1"/>
  <c r="E187" i="11"/>
  <c r="F187" i="11" l="1"/>
  <c r="A187" i="11" s="1"/>
  <c r="E188" i="11"/>
  <c r="E189" i="11" l="1"/>
  <c r="F188" i="11"/>
  <c r="A188" i="11" s="1"/>
  <c r="E190" i="11" l="1"/>
  <c r="F189" i="11"/>
  <c r="A189" i="11" s="1"/>
  <c r="F190" i="11" l="1"/>
  <c r="A190" i="11" s="1"/>
  <c r="E191" i="11"/>
  <c r="F191" i="11" l="1"/>
  <c r="A191" i="11" s="1"/>
  <c r="E192" i="11"/>
  <c r="E193" i="11" l="1"/>
  <c r="F192" i="11"/>
  <c r="A192" i="11" s="1"/>
  <c r="E194" i="11" l="1"/>
  <c r="F193" i="11"/>
  <c r="A193" i="11" s="1"/>
  <c r="F194" i="11" l="1"/>
  <c r="A194" i="11" s="1"/>
  <c r="E195" i="11"/>
  <c r="E196" i="11" l="1"/>
  <c r="F195" i="11"/>
  <c r="A195" i="11" s="1"/>
  <c r="F196" i="11" l="1"/>
  <c r="A196" i="11" s="1"/>
  <c r="E197" i="11"/>
  <c r="E198" i="11" l="1"/>
  <c r="F197" i="11"/>
  <c r="A197" i="11" s="1"/>
  <c r="E199" i="11" l="1"/>
  <c r="F198" i="11"/>
  <c r="A198" i="11" s="1"/>
  <c r="F199" i="11" l="1"/>
  <c r="A199" i="11" s="1"/>
  <c r="E200" i="11"/>
  <c r="E201" i="11" l="1"/>
  <c r="F200" i="11"/>
  <c r="A200" i="11" s="1"/>
  <c r="E202" i="11" l="1"/>
  <c r="F201" i="11"/>
  <c r="A201" i="11" s="1"/>
  <c r="E203" i="11" l="1"/>
  <c r="F202" i="11"/>
  <c r="A202" i="11" s="1"/>
  <c r="E204" i="11" l="1"/>
  <c r="F203" i="11"/>
  <c r="A203" i="11" s="1"/>
  <c r="E205" i="11" l="1"/>
  <c r="F204" i="11"/>
  <c r="A204" i="11" s="1"/>
  <c r="E206" i="11" l="1"/>
  <c r="F205" i="11"/>
  <c r="A205" i="11" s="1"/>
  <c r="E207" i="11" l="1"/>
  <c r="F206" i="11"/>
  <c r="A206" i="11" s="1"/>
  <c r="F207" i="11" l="1"/>
  <c r="A207" i="11" s="1"/>
  <c r="E208" i="1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F215" i="11" l="1"/>
  <c r="A215" i="11" s="1"/>
  <c r="E216" i="11"/>
  <c r="E217" i="11" l="1"/>
  <c r="F216" i="11"/>
  <c r="A216" i="11" s="1"/>
  <c r="F217" i="11" l="1"/>
  <c r="A217" i="11" s="1"/>
  <c r="E218" i="11"/>
  <c r="E219" i="11" l="1"/>
  <c r="F218" i="11"/>
  <c r="A218" i="11" s="1"/>
  <c r="E220" i="11" l="1"/>
  <c r="F219" i="11"/>
  <c r="A219" i="11" s="1"/>
  <c r="E221" i="11" l="1"/>
  <c r="F220" i="11"/>
  <c r="A220" i="11" s="1"/>
  <c r="E222" i="11" l="1"/>
  <c r="F221" i="11"/>
  <c r="A221" i="11" s="1"/>
  <c r="F222" i="11" l="1"/>
  <c r="A222" i="11" s="1"/>
  <c r="E223" i="11"/>
  <c r="E224" i="11" l="1"/>
  <c r="F223" i="11"/>
  <c r="A223" i="11" s="1"/>
  <c r="E225" i="11" l="1"/>
  <c r="F224" i="11"/>
  <c r="A224" i="11" s="1"/>
  <c r="E226" i="11" l="1"/>
  <c r="F225" i="11"/>
  <c r="A225" i="11" s="1"/>
  <c r="F226" i="11" l="1"/>
  <c r="A226" i="11" s="1"/>
  <c r="E227" i="11"/>
  <c r="E228" i="11" l="1"/>
  <c r="F227" i="11"/>
  <c r="A227" i="11" s="1"/>
  <c r="F228" i="11" l="1"/>
  <c r="A228" i="11" s="1"/>
  <c r="E229" i="11"/>
  <c r="E230" i="11" l="1"/>
  <c r="F229" i="11"/>
  <c r="A229" i="11" s="1"/>
  <c r="E231" i="11" l="1"/>
  <c r="F230" i="11"/>
  <c r="A230" i="11" s="1"/>
  <c r="F231" i="11" l="1"/>
  <c r="A231" i="11" s="1"/>
  <c r="E232" i="11"/>
  <c r="F232" i="11" l="1"/>
  <c r="A232" i="11" s="1"/>
  <c r="E233" i="11"/>
  <c r="E234" i="11" l="1"/>
  <c r="F233" i="11"/>
  <c r="A233" i="11" s="1"/>
  <c r="F234" i="11" l="1"/>
  <c r="A234" i="11" s="1"/>
  <c r="E235" i="11"/>
  <c r="F235" i="11" l="1"/>
  <c r="A235" i="11" s="1"/>
  <c r="E236" i="11"/>
  <c r="E237" i="11" l="1"/>
  <c r="F236" i="11"/>
  <c r="A236" i="11" s="1"/>
  <c r="E238" i="11" l="1"/>
  <c r="F237" i="11"/>
  <c r="A237" i="11" s="1"/>
  <c r="F238" i="11" l="1"/>
  <c r="A238" i="11" s="1"/>
  <c r="E239" i="11"/>
  <c r="E240" i="11" l="1"/>
  <c r="F239" i="11"/>
  <c r="A239" i="11" s="1"/>
  <c r="E241" i="11" l="1"/>
  <c r="F240" i="11"/>
  <c r="A240" i="11" s="1"/>
  <c r="E242" i="11" l="1"/>
  <c r="F241" i="11"/>
  <c r="A241" i="11" s="1"/>
  <c r="F242" i="11" l="1"/>
  <c r="A242" i="11" s="1"/>
  <c r="E243" i="11"/>
  <c r="E244" i="11" l="1"/>
  <c r="F243" i="11"/>
  <c r="A243" i="11" s="1"/>
  <c r="F244" i="11" l="1"/>
  <c r="A244" i="11" s="1"/>
  <c r="E245" i="11"/>
  <c r="E246" i="11" l="1"/>
  <c r="F245" i="11"/>
  <c r="A245" i="11" s="1"/>
  <c r="E247" i="11" l="1"/>
  <c r="F246" i="11"/>
  <c r="A246" i="11" s="1"/>
  <c r="E248" i="11" l="1"/>
  <c r="F247" i="11"/>
  <c r="A247" i="11" s="1"/>
  <c r="F248" i="11" l="1"/>
  <c r="A248" i="11" s="1"/>
  <c r="E249" i="11"/>
  <c r="E250" i="11" l="1"/>
  <c r="F249" i="11"/>
  <c r="A249" i="11" s="1"/>
  <c r="F250" i="11" l="1"/>
  <c r="A250" i="11" s="1"/>
  <c r="E251" i="11"/>
  <c r="F251" i="11" l="1"/>
  <c r="A251" i="11" s="1"/>
  <c r="E252" i="11"/>
  <c r="E253" i="11" l="1"/>
  <c r="F252" i="11"/>
  <c r="A252" i="11" s="1"/>
  <c r="E254" i="11" l="1"/>
  <c r="F253" i="11"/>
  <c r="A253" i="11" s="1"/>
  <c r="F254" i="11" l="1"/>
  <c r="A254" i="11" s="1"/>
  <c r="E255" i="11"/>
  <c r="E256" i="11" l="1"/>
  <c r="F255" i="11"/>
  <c r="A255" i="11" s="1"/>
  <c r="E257" i="11" l="1"/>
  <c r="F256" i="11"/>
  <c r="A256" i="11" s="1"/>
  <c r="F257" i="11" l="1"/>
  <c r="A257" i="11" s="1"/>
  <c r="E258" i="11"/>
  <c r="F258" i="11" l="1"/>
  <c r="A258" i="11" s="1"/>
  <c r="E259" i="11"/>
  <c r="E260" i="11" l="1"/>
  <c r="F259" i="11"/>
  <c r="A259" i="11" s="1"/>
  <c r="F260" i="11" l="1"/>
  <c r="A260" i="11" s="1"/>
  <c r="E261" i="11"/>
  <c r="E262" i="11" l="1"/>
  <c r="F261" i="11"/>
  <c r="A261" i="11" s="1"/>
  <c r="E263" i="11" l="1"/>
  <c r="F262" i="11"/>
  <c r="A262" i="11" s="1"/>
  <c r="E264" i="11" l="1"/>
  <c r="F263" i="11"/>
  <c r="A263" i="11" s="1"/>
  <c r="F264" i="11" l="1"/>
  <c r="A264" i="11" s="1"/>
  <c r="E265" i="11"/>
  <c r="E266" i="11" l="1"/>
  <c r="F265" i="11"/>
  <c r="A265" i="11" s="1"/>
  <c r="E267" i="11" l="1"/>
  <c r="F266" i="11"/>
  <c r="A266" i="11" s="1"/>
  <c r="E268" i="11" l="1"/>
  <c r="F267" i="11"/>
  <c r="A267" i="11" s="1"/>
  <c r="F268" i="11" l="1"/>
  <c r="A268" i="11" s="1"/>
  <c r="E269" i="1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F276" i="11" l="1"/>
  <c r="A276" i="11" s="1"/>
  <c r="E277" i="11"/>
  <c r="E278" i="11" l="1"/>
  <c r="F277" i="11"/>
  <c r="A277" i="11" s="1"/>
  <c r="F278" i="11" l="1"/>
  <c r="A278" i="11" s="1"/>
  <c r="E279" i="11"/>
  <c r="E280" i="11" l="1"/>
  <c r="F279" i="11"/>
  <c r="A279" i="11" s="1"/>
  <c r="E281" i="11" l="1"/>
  <c r="F280" i="11"/>
  <c r="A280" i="11" s="1"/>
  <c r="E282" i="11" l="1"/>
  <c r="F281" i="11"/>
  <c r="A281" i="11" s="1"/>
  <c r="E283" i="11" l="1"/>
  <c r="F282" i="11"/>
  <c r="A282" i="11" s="1"/>
  <c r="E284" i="11" l="1"/>
  <c r="F283" i="11"/>
  <c r="A283" i="11" s="1"/>
  <c r="F284" i="11" l="1"/>
  <c r="A284" i="11" s="1"/>
  <c r="E285" i="11"/>
  <c r="F285" i="11" l="1"/>
  <c r="A285" i="11" s="1"/>
  <c r="E286" i="11"/>
  <c r="E287" i="11" l="1"/>
  <c r="F286" i="11"/>
  <c r="A286" i="11" s="1"/>
  <c r="E288" i="11" l="1"/>
  <c r="F287" i="11"/>
  <c r="A287" i="11" s="1"/>
  <c r="E289" i="11" l="1"/>
  <c r="F288" i="11"/>
  <c r="A288" i="11" s="1"/>
  <c r="F289" i="11" l="1"/>
  <c r="A289" i="11" s="1"/>
  <c r="E290" i="11"/>
  <c r="E291" i="11" l="1"/>
  <c r="F290" i="11"/>
  <c r="A290" i="11" s="1"/>
  <c r="E292" i="11" l="1"/>
  <c r="F291" i="11"/>
  <c r="A291" i="11" s="1"/>
  <c r="F292" i="11" l="1"/>
  <c r="A292" i="11" s="1"/>
  <c r="E293" i="11"/>
  <c r="F293" i="11" l="1"/>
  <c r="A293" i="11" s="1"/>
  <c r="E294" i="11"/>
  <c r="E295" i="11" l="1"/>
  <c r="F294" i="11"/>
  <c r="A294" i="11" s="1"/>
  <c r="E296" i="11" l="1"/>
  <c r="F295" i="11"/>
  <c r="A295" i="11" s="1"/>
  <c r="E297" i="11" l="1"/>
  <c r="F296" i="11"/>
  <c r="A296" i="11" s="1"/>
  <c r="E298" i="11" l="1"/>
  <c r="F297" i="11"/>
  <c r="A297" i="11" s="1"/>
  <c r="E299" i="11" l="1"/>
  <c r="F298" i="11"/>
  <c r="A298" i="11" s="1"/>
  <c r="F299" i="11" l="1"/>
  <c r="A299" i="11" s="1"/>
  <c r="E300" i="11"/>
  <c r="F300" i="11" l="1"/>
  <c r="A300" i="11" s="1"/>
  <c r="E301" i="11"/>
  <c r="E302" i="11" l="1"/>
  <c r="F301" i="11"/>
  <c r="A301" i="11" s="1"/>
  <c r="E303" i="11" l="1"/>
  <c r="F302" i="11"/>
  <c r="A302" i="11" s="1"/>
  <c r="E304" i="11" l="1"/>
  <c r="F303" i="11"/>
  <c r="A303" i="11" s="1"/>
  <c r="E305" i="11" l="1"/>
  <c r="F304" i="11"/>
  <c r="A304" i="11" s="1"/>
  <c r="E306" i="11" l="1"/>
  <c r="F305" i="11"/>
  <c r="A305" i="11" s="1"/>
  <c r="E307" i="11" l="1"/>
  <c r="F306" i="11"/>
  <c r="A306" i="11" s="1"/>
  <c r="E308" i="11" l="1"/>
  <c r="F307" i="11"/>
  <c r="A307" i="11" s="1"/>
  <c r="F308" i="11" l="1"/>
  <c r="A308" i="11" s="1"/>
  <c r="E309" i="11"/>
  <c r="F309" i="11" l="1"/>
  <c r="A309" i="11" s="1"/>
  <c r="E310" i="11"/>
  <c r="E311" i="11" l="1"/>
  <c r="F310" i="11"/>
  <c r="A310" i="11" s="1"/>
  <c r="E312" i="11" l="1"/>
  <c r="F311" i="11"/>
  <c r="A311" i="11" s="1"/>
  <c r="E313" i="11" l="1"/>
  <c r="F312" i="11"/>
  <c r="A312" i="11" s="1"/>
  <c r="F313" i="11" l="1"/>
  <c r="A313" i="11" s="1"/>
  <c r="E314" i="11"/>
  <c r="E315" i="11" l="1"/>
  <c r="F314" i="11"/>
  <c r="A314" i="11" s="1"/>
  <c r="E316" i="11" l="1"/>
  <c r="F315" i="11"/>
  <c r="A315" i="11" s="1"/>
  <c r="F316" i="11" l="1"/>
  <c r="A316" i="11" s="1"/>
  <c r="E317" i="11"/>
  <c r="E318" i="11" l="1"/>
  <c r="F317" i="11"/>
  <c r="A317" i="11" s="1"/>
  <c r="E319" i="11" l="1"/>
  <c r="F318" i="11"/>
  <c r="A318" i="11" s="1"/>
  <c r="E320" i="11" l="1"/>
  <c r="F319" i="11"/>
  <c r="A319" i="11" s="1"/>
  <c r="E321" i="11" l="1"/>
  <c r="F320" i="11"/>
  <c r="A320" i="11" s="1"/>
  <c r="E322" i="11" l="1"/>
  <c r="F321" i="11"/>
  <c r="A321" i="11" s="1"/>
  <c r="E323" i="11" l="1"/>
  <c r="F322" i="11"/>
  <c r="A322" i="11" s="1"/>
  <c r="E324" i="11" l="1"/>
  <c r="F323" i="11"/>
  <c r="A323" i="11" s="1"/>
  <c r="F324" i="11" l="1"/>
  <c r="A324" i="11" s="1"/>
  <c r="E325" i="11"/>
  <c r="F325" i="11" l="1"/>
  <c r="A325" i="11" s="1"/>
  <c r="E326" i="11"/>
  <c r="E327" i="11" l="1"/>
  <c r="F326" i="11"/>
  <c r="A326" i="11" s="1"/>
  <c r="E328" i="11" l="1"/>
  <c r="F327" i="11"/>
  <c r="A327" i="11" s="1"/>
  <c r="E329" i="11" l="1"/>
  <c r="F328" i="11"/>
  <c r="A328" i="11" s="1"/>
  <c r="E330" i="11" l="1"/>
  <c r="F329" i="11"/>
  <c r="A329" i="11" s="1"/>
  <c r="E331" i="11" l="1"/>
  <c r="F330" i="11"/>
  <c r="A330" i="11" s="1"/>
  <c r="E332" i="11" l="1"/>
  <c r="F331" i="11"/>
  <c r="A331" i="11" s="1"/>
  <c r="F332" i="11" l="1"/>
  <c r="A332" i="11" s="1"/>
  <c r="E333" i="1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E345" i="11" l="1"/>
  <c r="F344" i="11"/>
  <c r="A344" i="11" s="1"/>
  <c r="E346" i="11" l="1"/>
  <c r="F345" i="11"/>
  <c r="A345" i="11" s="1"/>
  <c r="E347" i="11" l="1"/>
  <c r="F346" i="11"/>
  <c r="A346" i="11" s="1"/>
  <c r="E348" i="11" l="1"/>
  <c r="F347" i="11"/>
  <c r="A347" i="11" s="1"/>
  <c r="F348" i="11" l="1"/>
  <c r="A348" i="11" s="1"/>
  <c r="E349" i="11"/>
  <c r="F349" i="11" l="1"/>
  <c r="A349" i="11" s="1"/>
  <c r="E350" i="11"/>
  <c r="E351" i="11" l="1"/>
  <c r="F350" i="11"/>
  <c r="A350" i="11" s="1"/>
  <c r="E352" i="11" l="1"/>
  <c r="F351" i="11"/>
  <c r="A351" i="11" s="1"/>
  <c r="F352" i="11" l="1"/>
  <c r="A352" i="11" s="1"/>
  <c r="E353" i="11"/>
  <c r="E354" i="11" l="1"/>
  <c r="F353" i="11"/>
  <c r="A353" i="11" s="1"/>
  <c r="E355" i="11" l="1"/>
  <c r="F354" i="11"/>
  <c r="A354" i="11" s="1"/>
  <c r="F355" i="11" l="1"/>
  <c r="A355" i="11" s="1"/>
  <c r="E356" i="11"/>
  <c r="F356" i="11" l="1"/>
  <c r="A356" i="11" s="1"/>
  <c r="E357" i="11"/>
  <c r="E358" i="11" l="1"/>
  <c r="F357" i="11"/>
  <c r="A357" i="11" s="1"/>
  <c r="E359" i="11" l="1"/>
  <c r="F358" i="11"/>
  <c r="A358" i="11" s="1"/>
  <c r="E360" i="11" l="1"/>
  <c r="F359" i="11"/>
  <c r="A359" i="11" s="1"/>
  <c r="E361" i="11" l="1"/>
  <c r="F360" i="11"/>
  <c r="A360" i="11" s="1"/>
  <c r="F361" i="11" l="1"/>
  <c r="A361" i="11" s="1"/>
  <c r="E362" i="11"/>
  <c r="E363" i="11" l="1"/>
  <c r="F362" i="11"/>
  <c r="A362" i="11" s="1"/>
  <c r="E364" i="11" l="1"/>
  <c r="F363" i="11"/>
  <c r="A363" i="11" s="1"/>
  <c r="F364" i="11" l="1"/>
  <c r="A364" i="11" s="1"/>
  <c r="E365" i="11"/>
  <c r="F365" i="11" l="1"/>
  <c r="A365" i="11" s="1"/>
  <c r="E366" i="11"/>
  <c r="E367" i="11" l="1"/>
  <c r="F366" i="11"/>
  <c r="A366" i="11" s="1"/>
  <c r="E368" i="11" l="1"/>
  <c r="F367" i="11"/>
  <c r="A367" i="11" s="1"/>
  <c r="E369" i="11" l="1"/>
  <c r="F368" i="11"/>
  <c r="A368" i="11" s="1"/>
  <c r="E370" i="11" l="1"/>
  <c r="F369" i="11"/>
  <c r="A369" i="11" s="1"/>
  <c r="E371" i="11" l="1"/>
  <c r="F370" i="11"/>
  <c r="A370" i="11" s="1"/>
  <c r="F371" i="11" l="1"/>
  <c r="A371" i="11" s="1"/>
  <c r="E372" i="11"/>
  <c r="F372" i="11" l="1"/>
  <c r="A372" i="11" s="1"/>
  <c r="E373" i="11"/>
  <c r="E374" i="11" l="1"/>
  <c r="F373" i="11"/>
  <c r="A373" i="11" s="1"/>
  <c r="E375" i="11" l="1"/>
  <c r="F374" i="11"/>
  <c r="A374" i="11" s="1"/>
  <c r="E376" i="11" l="1"/>
  <c r="F375" i="11"/>
  <c r="A375" i="11" s="1"/>
  <c r="E377" i="11" l="1"/>
  <c r="F376" i="11"/>
  <c r="A376" i="11" s="1"/>
  <c r="F377" i="11" l="1"/>
  <c r="A377" i="11" s="1"/>
  <c r="E378" i="11"/>
  <c r="F378" i="11" l="1"/>
  <c r="A378" i="11" s="1"/>
  <c r="E379" i="11"/>
  <c r="E380" i="11" l="1"/>
  <c r="F379" i="11"/>
  <c r="A379" i="11" s="1"/>
  <c r="F380" i="11" l="1"/>
  <c r="A380" i="11" s="1"/>
  <c r="E381" i="11"/>
  <c r="F381" i="11" l="1"/>
  <c r="A381" i="11" s="1"/>
  <c r="E382" i="11"/>
  <c r="E383" i="11" l="1"/>
  <c r="F382" i="11"/>
  <c r="A382" i="11" s="1"/>
  <c r="E384" i="11" l="1"/>
  <c r="F383" i="11"/>
  <c r="A383" i="11" s="1"/>
  <c r="E385" i="11" l="1"/>
  <c r="F384" i="11"/>
  <c r="A384" i="11" s="1"/>
  <c r="E386" i="11" l="1"/>
  <c r="F385" i="11"/>
  <c r="A385" i="11" s="1"/>
  <c r="E387" i="11" l="1"/>
  <c r="F386" i="11"/>
  <c r="A386" i="11" s="1"/>
  <c r="F387" i="11" l="1"/>
  <c r="A387" i="11" s="1"/>
  <c r="E388" i="11"/>
  <c r="F388" i="11" l="1"/>
  <c r="A388" i="11" s="1"/>
  <c r="E389" i="11"/>
  <c r="E390" i="11" l="1"/>
  <c r="F389" i="11"/>
  <c r="A389" i="11" s="1"/>
  <c r="F390" i="11" l="1"/>
  <c r="A390" i="11" s="1"/>
  <c r="E391" i="11"/>
  <c r="E392" i="11" l="1"/>
  <c r="F391" i="11"/>
  <c r="A391" i="11" s="1"/>
  <c r="F392" i="11" l="1"/>
  <c r="A392" i="11" s="1"/>
  <c r="E393" i="11"/>
  <c r="F393" i="11" l="1"/>
  <c r="A393" i="11" s="1"/>
  <c r="E394" i="11"/>
  <c r="E395" i="11" l="1"/>
  <c r="F394" i="11"/>
  <c r="A394" i="11" s="1"/>
  <c r="E396" i="11" l="1"/>
  <c r="F395" i="11"/>
  <c r="A395" i="11" s="1"/>
  <c r="E397" i="11" l="1"/>
  <c r="F396" i="11"/>
  <c r="A396" i="11" s="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F404" i="11" l="1"/>
  <c r="A404" i="11" s="1"/>
  <c r="E405" i="1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F414" i="11" l="1"/>
  <c r="A414" i="11" s="1"/>
  <c r="E415" i="11"/>
  <c r="E416" i="11" l="1"/>
  <c r="F415" i="11"/>
  <c r="A415" i="11" s="1"/>
  <c r="E417" i="11" l="1"/>
  <c r="F416" i="11"/>
  <c r="A416" i="11" s="1"/>
  <c r="E418" i="11" l="1"/>
  <c r="F417" i="11"/>
  <c r="A417" i="11" s="1"/>
  <c r="F418" i="11" l="1"/>
  <c r="A418" i="11" s="1"/>
  <c r="E419" i="11"/>
  <c r="E420" i="11" l="1"/>
  <c r="F419" i="11"/>
  <c r="A419" i="11" s="1"/>
  <c r="F420" i="11" l="1"/>
  <c r="A420" i="11" s="1"/>
  <c r="E421" i="11"/>
  <c r="F421" i="11" l="1"/>
  <c r="A421" i="11" s="1"/>
  <c r="E422" i="11"/>
  <c r="E423" i="11" l="1"/>
  <c r="F422" i="11"/>
  <c r="A422" i="11" s="1"/>
  <c r="E424" i="11" l="1"/>
  <c r="F423" i="11"/>
  <c r="A423" i="11" s="1"/>
  <c r="F424" i="11" l="1"/>
  <c r="A424" i="11" s="1"/>
  <c r="E425" i="11"/>
  <c r="E426" i="11" l="1"/>
  <c r="F425" i="11"/>
  <c r="A425" i="11" s="1"/>
  <c r="F426" i="11" l="1"/>
  <c r="A426" i="11" s="1"/>
  <c r="E427" i="11"/>
  <c r="F427" i="11" l="1"/>
  <c r="A427" i="11" s="1"/>
  <c r="E428" i="11"/>
  <c r="F428" i="11" l="1"/>
  <c r="A428" i="11" s="1"/>
  <c r="E429" i="11"/>
  <c r="E430" i="11" l="1"/>
  <c r="F429" i="11"/>
  <c r="A429" i="11" s="1"/>
  <c r="F430" i="11" l="1"/>
  <c r="A430" i="11" s="1"/>
  <c r="E431" i="11"/>
  <c r="E432" i="11" l="1"/>
  <c r="F431" i="11"/>
  <c r="A431" i="11" s="1"/>
  <c r="F432" i="11" l="1"/>
  <c r="A432" i="11" s="1"/>
  <c r="E433" i="11"/>
  <c r="F433" i="11" l="1"/>
  <c r="A433" i="11" s="1"/>
  <c r="E434" i="11"/>
  <c r="E435" i="11" l="1"/>
  <c r="F434" i="11"/>
  <c r="A434" i="11" s="1"/>
  <c r="E436" i="11" l="1"/>
  <c r="F435" i="11"/>
  <c r="A435" i="11" s="1"/>
  <c r="F436" i="11" l="1"/>
  <c r="A436" i="11" s="1"/>
  <c r="E437" i="11"/>
  <c r="F437" i="11" l="1"/>
  <c r="A437" i="11" s="1"/>
  <c r="E438" i="11"/>
  <c r="E439" i="11" l="1"/>
  <c r="F438" i="11"/>
  <c r="A438" i="11" s="1"/>
  <c r="E440" i="11" l="1"/>
  <c r="F439" i="11"/>
  <c r="A439" i="11" s="1"/>
  <c r="F440" i="11" l="1"/>
  <c r="A440" i="11" s="1"/>
  <c r="E441" i="11"/>
  <c r="E442" i="11" l="1"/>
  <c r="F441" i="11"/>
  <c r="A441" i="11" s="1"/>
  <c r="F442" i="11" l="1"/>
  <c r="A442" i="11" s="1"/>
  <c r="E443" i="11"/>
  <c r="E444" i="11" l="1"/>
  <c r="F443" i="11"/>
  <c r="A443" i="11" s="1"/>
  <c r="F444" i="11" l="1"/>
  <c r="A444" i="11" s="1"/>
  <c r="E445" i="11"/>
  <c r="F445" i="11" l="1"/>
  <c r="A445" i="11" s="1"/>
  <c r="E446" i="11"/>
  <c r="E447" i="11" l="1"/>
  <c r="F446" i="11"/>
  <c r="A446" i="11" s="1"/>
  <c r="E448" i="11" l="1"/>
  <c r="F447" i="11"/>
  <c r="A447" i="11" s="1"/>
  <c r="E449" i="11" l="1"/>
  <c r="F448" i="11"/>
  <c r="A448" i="11" s="1"/>
  <c r="F449" i="11" l="1"/>
  <c r="A449" i="11" s="1"/>
  <c r="E450" i="11"/>
  <c r="E451" i="11" l="1"/>
  <c r="F450" i="11"/>
  <c r="A450" i="11" s="1"/>
  <c r="E452" i="11" l="1"/>
  <c r="F451" i="11"/>
  <c r="A451" i="11" s="1"/>
  <c r="F452" i="11" l="1"/>
  <c r="A452" i="11" s="1"/>
  <c r="E453" i="11"/>
  <c r="E454" i="11" l="1"/>
  <c r="F453" i="11"/>
  <c r="A453" i="11" s="1"/>
  <c r="F454" i="11" l="1"/>
  <c r="A454" i="11" s="1"/>
  <c r="E455" i="11"/>
  <c r="E456" i="11" l="1"/>
  <c r="F455" i="11"/>
  <c r="A455" i="11" s="1"/>
  <c r="F456" i="11" l="1"/>
  <c r="A456" i="11" s="1"/>
  <c r="E457" i="1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E469" i="11" l="1"/>
  <c r="F468" i="11"/>
  <c r="A468" i="11" s="1"/>
  <c r="E470" i="11" l="1"/>
  <c r="F469" i="11"/>
  <c r="A469" i="11" s="1"/>
  <c r="E471" i="11" l="1"/>
  <c r="F470" i="11"/>
  <c r="A470" i="11" s="1"/>
  <c r="E472" i="11" l="1"/>
  <c r="F471" i="11"/>
  <c r="A471" i="11" s="1"/>
  <c r="F472" i="11" l="1"/>
  <c r="A472" i="11" s="1"/>
  <c r="E473" i="11"/>
  <c r="E474" i="11" l="1"/>
  <c r="F473" i="11"/>
  <c r="A473" i="11" s="1"/>
  <c r="E475" i="11" l="1"/>
  <c r="F474" i="11"/>
  <c r="A474" i="11" s="1"/>
  <c r="F475" i="11" l="1"/>
  <c r="A475" i="11" s="1"/>
  <c r="E476" i="11"/>
  <c r="F476" i="11" l="1"/>
  <c r="A476" i="11" s="1"/>
  <c r="E477" i="11"/>
  <c r="E478" i="11" l="1"/>
  <c r="F477" i="11"/>
  <c r="A477" i="11" s="1"/>
  <c r="F478" i="11" l="1"/>
  <c r="A478" i="11" s="1"/>
  <c r="E479" i="11"/>
  <c r="E480" i="11" l="1"/>
  <c r="F479" i="11"/>
  <c r="A479" i="11" s="1"/>
  <c r="E481" i="11" l="1"/>
  <c r="F480" i="11"/>
  <c r="A480" i="11" s="1"/>
  <c r="E482" i="11" l="1"/>
  <c r="F481" i="11"/>
  <c r="A481" i="11" s="1"/>
  <c r="F482" i="11" l="1"/>
  <c r="A482" i="11" s="1"/>
  <c r="E483" i="11"/>
  <c r="E484" i="11" l="1"/>
  <c r="F483" i="11"/>
  <c r="A483" i="11" s="1"/>
  <c r="F484" i="11" l="1"/>
  <c r="A484" i="11" s="1"/>
  <c r="E485" i="11"/>
  <c r="F485" i="11" l="1"/>
  <c r="A485" i="11" s="1"/>
  <c r="E486" i="11"/>
  <c r="E487" i="11" l="1"/>
  <c r="F486" i="11"/>
  <c r="A486" i="11" s="1"/>
  <c r="E488" i="11" l="1"/>
  <c r="F487" i="11"/>
  <c r="A487" i="11" s="1"/>
  <c r="F488" i="11" l="1"/>
  <c r="A488" i="11" s="1"/>
  <c r="E489" i="11"/>
  <c r="F489" i="11" l="1"/>
  <c r="A489" i="11" s="1"/>
  <c r="E490" i="11"/>
  <c r="E491" i="11" l="1"/>
  <c r="F490" i="11"/>
  <c r="A490" i="11" s="1"/>
  <c r="F491" i="11" l="1"/>
  <c r="A491" i="11" s="1"/>
  <c r="E492" i="11"/>
  <c r="F492" i="11" l="1"/>
  <c r="A492" i="11" s="1"/>
  <c r="E493" i="11"/>
  <c r="E494" i="11" l="1"/>
  <c r="F493" i="11"/>
  <c r="A493" i="11" s="1"/>
  <c r="F494" i="11" l="1"/>
  <c r="A494" i="11" s="1"/>
  <c r="E495" i="11"/>
  <c r="E496" i="11" l="1"/>
  <c r="F495" i="11"/>
  <c r="A495" i="11" s="1"/>
  <c r="F496" i="11" l="1"/>
  <c r="A496" i="11" s="1"/>
  <c r="E497" i="11"/>
  <c r="F497" i="11" l="1"/>
  <c r="A497" i="11" s="1"/>
  <c r="E498" i="11"/>
  <c r="E499" i="11" l="1"/>
  <c r="F498" i="11"/>
  <c r="A498" i="11" s="1"/>
  <c r="E500" i="11" l="1"/>
  <c r="F499" i="11"/>
  <c r="A499" i="11" s="1"/>
  <c r="F500" i="11" l="1"/>
  <c r="A500" i="11" s="1"/>
  <c r="E501" i="11"/>
  <c r="E502" i="11" l="1"/>
  <c r="F501" i="11"/>
  <c r="A501" i="11" s="1"/>
  <c r="E503" i="11" l="1"/>
  <c r="F502" i="11"/>
  <c r="A502" i="11" s="1"/>
  <c r="E504" i="11" l="1"/>
  <c r="F503" i="11"/>
  <c r="A503" i="11" s="1"/>
  <c r="F504" i="11" l="1"/>
  <c r="A504" i="11" s="1"/>
  <c r="E505" i="11"/>
  <c r="F505" i="11" l="1"/>
  <c r="A505" i="11" s="1"/>
  <c r="E506" i="11"/>
  <c r="E507" i="11" l="1"/>
  <c r="F506" i="11"/>
  <c r="A506" i="11" s="1"/>
  <c r="E508" i="11" l="1"/>
  <c r="F507" i="11"/>
  <c r="A507" i="11" s="1"/>
  <c r="F508" i="11" l="1"/>
  <c r="A508" i="11" s="1"/>
  <c r="E509" i="11"/>
  <c r="F509" i="11" l="1"/>
  <c r="A509" i="11" s="1"/>
  <c r="E510" i="11"/>
  <c r="E511" i="11" l="1"/>
  <c r="F510" i="11"/>
  <c r="A510" i="11" s="1"/>
  <c r="F511" i="11" l="1"/>
  <c r="A511" i="11" s="1"/>
  <c r="E512" i="11"/>
  <c r="E513" i="11" l="1"/>
  <c r="F512" i="11"/>
  <c r="A512" i="11" s="1"/>
  <c r="E514" i="11" l="1"/>
  <c r="F513" i="11"/>
  <c r="A513" i="11" s="1"/>
  <c r="E515" i="11" l="1"/>
  <c r="F514" i="11"/>
  <c r="A514" i="11" s="1"/>
  <c r="E516" i="11" l="1"/>
  <c r="F515" i="11"/>
  <c r="A515" i="11" s="1"/>
  <c r="E517" i="11" l="1"/>
  <c r="F516" i="11"/>
  <c r="A516" i="11" s="1"/>
  <c r="F517" i="11" l="1"/>
  <c r="A517" i="11" s="1"/>
  <c r="E518" i="1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F525" i="11" l="1"/>
  <c r="A525" i="11" s="1"/>
  <c r="E526" i="11"/>
  <c r="E527" i="11" l="1"/>
  <c r="F526" i="11"/>
  <c r="A526" i="11" s="1"/>
  <c r="E528" i="11" l="1"/>
  <c r="F527" i="11"/>
  <c r="A527" i="11" s="1"/>
  <c r="E529" i="11" l="1"/>
  <c r="F528" i="11"/>
  <c r="A528" i="11" s="1"/>
  <c r="E530" i="11" l="1"/>
  <c r="F529" i="11"/>
  <c r="A529" i="11" s="1"/>
  <c r="E531" i="11" l="1"/>
  <c r="F530" i="11"/>
  <c r="A530" i="11" s="1"/>
  <c r="F531" i="11" l="1"/>
  <c r="A531" i="11" s="1"/>
  <c r="E532" i="11"/>
  <c r="E533" i="11" l="1"/>
  <c r="F532" i="11"/>
  <c r="A532" i="11" s="1"/>
  <c r="F533" i="11" l="1"/>
  <c r="A533" i="11" s="1"/>
  <c r="E534" i="11"/>
  <c r="F534" i="11" l="1"/>
  <c r="A534" i="11" s="1"/>
  <c r="E535" i="11"/>
  <c r="E536" i="11" l="1"/>
  <c r="F535" i="11"/>
  <c r="A535" i="11" s="1"/>
  <c r="F536" i="11" l="1"/>
  <c r="A536" i="11" s="1"/>
  <c r="E537" i="11"/>
  <c r="F537" i="11" l="1"/>
  <c r="A537" i="11" s="1"/>
  <c r="E538" i="11"/>
  <c r="E539" i="11" l="1"/>
  <c r="F538" i="11"/>
  <c r="A538" i="11" s="1"/>
  <c r="F539" i="11" l="1"/>
  <c r="A539" i="11" s="1"/>
  <c r="E540" i="11"/>
  <c r="F540" i="11" l="1"/>
  <c r="A540" i="11" s="1"/>
  <c r="E541" i="11"/>
  <c r="F541" i="11" l="1"/>
  <c r="A541" i="11" s="1"/>
  <c r="E542" i="11"/>
  <c r="F542" i="11" l="1"/>
  <c r="A542" i="11" s="1"/>
  <c r="E543" i="11"/>
  <c r="F543" i="11" l="1"/>
  <c r="A543" i="11" s="1"/>
  <c r="E544" i="11"/>
  <c r="E545" i="11" l="1"/>
  <c r="F544" i="11"/>
  <c r="A544" i="11" s="1"/>
  <c r="F545" i="11" l="1"/>
  <c r="A545" i="11" s="1"/>
  <c r="E546" i="11"/>
  <c r="F546" i="11" l="1"/>
  <c r="A546" i="11" s="1"/>
  <c r="E547" i="11"/>
  <c r="F547" i="11" l="1"/>
  <c r="A547" i="11" s="1"/>
  <c r="E548" i="11"/>
  <c r="E549" i="11" l="1"/>
  <c r="F548" i="11"/>
  <c r="A548" i="11" s="1"/>
  <c r="F549" i="11" l="1"/>
  <c r="A549" i="11" s="1"/>
  <c r="E550" i="11"/>
  <c r="F550" i="11" l="1"/>
  <c r="A550" i="11" s="1"/>
  <c r="E551" i="11"/>
  <c r="F551" i="11" l="1"/>
  <c r="A551" i="11" s="1"/>
  <c r="E552" i="11"/>
  <c r="F552" i="11" l="1"/>
  <c r="A552" i="11" s="1"/>
  <c r="E553" i="11"/>
  <c r="F553" i="11" l="1"/>
  <c r="A553" i="11" s="1"/>
  <c r="E554" i="11"/>
  <c r="F554" i="11" l="1"/>
  <c r="A554" i="11" s="1"/>
  <c r="E555" i="11"/>
  <c r="E556" i="11" l="1"/>
  <c r="F555" i="11"/>
  <c r="A555" i="11" s="1"/>
  <c r="E557" i="11" l="1"/>
  <c r="F556" i="11"/>
  <c r="A556" i="11" s="1"/>
  <c r="F557" i="11" l="1"/>
  <c r="A557" i="11" s="1"/>
  <c r="E558" i="11"/>
  <c r="E559" i="11" l="1"/>
  <c r="F558" i="11"/>
  <c r="A558" i="11" s="1"/>
  <c r="F559" i="11" l="1"/>
  <c r="A559" i="11" s="1"/>
  <c r="E560" i="11"/>
  <c r="F560" i="11" l="1"/>
  <c r="A560" i="11" s="1"/>
  <c r="E561" i="11"/>
  <c r="E562" i="11" l="1"/>
  <c r="F561" i="11"/>
  <c r="A561" i="11" s="1"/>
  <c r="F562" i="11" l="1"/>
  <c r="A562" i="11" s="1"/>
  <c r="E563" i="11"/>
  <c r="E564" i="11" l="1"/>
  <c r="F563" i="11"/>
  <c r="A563" i="11" s="1"/>
  <c r="F564" i="11" l="1"/>
  <c r="A564" i="11" s="1"/>
  <c r="E565" i="11"/>
  <c r="F565" i="11" l="1"/>
  <c r="A565" i="11" s="1"/>
  <c r="E566" i="11"/>
  <c r="E567" i="11" l="1"/>
  <c r="F566" i="11"/>
  <c r="A566" i="11" s="1"/>
  <c r="E568" i="11" l="1"/>
  <c r="F567" i="11"/>
  <c r="A567" i="11" s="1"/>
  <c r="F568" i="11" l="1"/>
  <c r="A568" i="11" s="1"/>
  <c r="E569" i="11"/>
  <c r="E570" i="11" l="1"/>
  <c r="F569" i="11"/>
  <c r="A569" i="11" s="1"/>
  <c r="E571" i="11" l="1"/>
  <c r="F570" i="11"/>
  <c r="A570" i="11" s="1"/>
  <c r="E572" i="11" l="1"/>
  <c r="F571" i="11"/>
  <c r="A571" i="11" s="1"/>
  <c r="E573" i="11" l="1"/>
  <c r="F572" i="11"/>
  <c r="A572" i="11" s="1"/>
  <c r="F573" i="11" l="1"/>
  <c r="A573" i="11" s="1"/>
  <c r="E574" i="1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F581" i="11" l="1"/>
  <c r="A581" i="11" s="1"/>
  <c r="E582" i="1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F589" i="11" l="1"/>
  <c r="A589" i="11" s="1"/>
  <c r="E590" i="11"/>
  <c r="F590" i="11" l="1"/>
  <c r="A590" i="11" s="1"/>
  <c r="E591" i="11"/>
  <c r="E592" i="11" l="1"/>
  <c r="F591" i="11"/>
  <c r="A591" i="11" s="1"/>
  <c r="F592" i="11" l="1"/>
  <c r="A592" i="11" s="1"/>
  <c r="E593" i="11"/>
  <c r="E594" i="11" l="1"/>
  <c r="F593" i="11"/>
  <c r="A593" i="11" s="1"/>
  <c r="E595" i="11" l="1"/>
  <c r="F594" i="11"/>
  <c r="A594" i="11" s="1"/>
  <c r="F595" i="11" l="1"/>
  <c r="A595" i="11" s="1"/>
  <c r="E596" i="11"/>
  <c r="E597" i="11" l="1"/>
  <c r="F596" i="11"/>
  <c r="A596" i="11" s="1"/>
  <c r="F597" i="11" l="1"/>
  <c r="A597" i="11" s="1"/>
  <c r="E598" i="11"/>
  <c r="F598" i="11" l="1"/>
  <c r="A598" i="11" s="1"/>
  <c r="E599" i="11"/>
  <c r="E600" i="11" l="1"/>
  <c r="F599" i="11"/>
  <c r="A599" i="11" s="1"/>
  <c r="E601" i="11" l="1"/>
  <c r="F600" i="11"/>
  <c r="A600" i="11" s="1"/>
  <c r="F601" i="11" l="1"/>
  <c r="A601" i="11" s="1"/>
  <c r="E602" i="11"/>
  <c r="E603" i="11" l="1"/>
  <c r="F602" i="11"/>
  <c r="A602" i="11" s="1"/>
  <c r="F603" i="11" l="1"/>
  <c r="A603" i="11" s="1"/>
  <c r="E604" i="11"/>
  <c r="F604" i="11" l="1"/>
  <c r="A604" i="11" s="1"/>
  <c r="E605" i="11"/>
  <c r="F605" i="11" l="1"/>
  <c r="A605" i="11" s="1"/>
  <c r="E606" i="11"/>
  <c r="F606" i="11" l="1"/>
  <c r="A606" i="11" s="1"/>
  <c r="E607" i="11"/>
  <c r="F607" i="11" l="1"/>
  <c r="A607" i="11" s="1"/>
  <c r="E608" i="11"/>
  <c r="E609" i="11" l="1"/>
  <c r="F608" i="11"/>
  <c r="A608" i="11" s="1"/>
  <c r="F609" i="11" l="1"/>
  <c r="A609" i="11" s="1"/>
  <c r="E610" i="11"/>
  <c r="F610" i="11" l="1"/>
  <c r="A610" i="11" s="1"/>
  <c r="E611" i="11"/>
  <c r="E612" i="11" l="1"/>
  <c r="F611" i="11"/>
  <c r="A611" i="11" s="1"/>
  <c r="F612" i="11" l="1"/>
  <c r="A612" i="11" s="1"/>
  <c r="E613" i="11"/>
  <c r="F613" i="11" l="1"/>
  <c r="A613" i="11" s="1"/>
  <c r="E614" i="11"/>
  <c r="E615" i="11" l="1"/>
  <c r="F614" i="11"/>
  <c r="A614" i="11" s="1"/>
  <c r="F615" i="11" l="1"/>
  <c r="A615" i="11" s="1"/>
  <c r="E616" i="11"/>
  <c r="E617" i="11" l="1"/>
  <c r="F616" i="11"/>
  <c r="A616" i="11" s="1"/>
  <c r="E618" i="11" l="1"/>
  <c r="F617" i="11"/>
  <c r="A617" i="11" s="1"/>
  <c r="F618" i="11" l="1"/>
  <c r="A618" i="11" s="1"/>
  <c r="E619" i="11"/>
  <c r="E620" i="11" l="1"/>
  <c r="F619" i="11"/>
  <c r="A619" i="11" s="1"/>
  <c r="E621" i="11" l="1"/>
  <c r="F620" i="11"/>
  <c r="A620" i="11" s="1"/>
  <c r="F621" i="11" l="1"/>
  <c r="A621" i="11" s="1"/>
  <c r="E622" i="11"/>
  <c r="F622" i="11" l="1"/>
  <c r="A622" i="11" s="1"/>
  <c r="E623" i="11"/>
  <c r="F623" i="11" l="1"/>
  <c r="A623" i="11" s="1"/>
  <c r="E624" i="11"/>
  <c r="F624" i="11" l="1"/>
  <c r="A624" i="11" s="1"/>
  <c r="E625" i="11"/>
  <c r="E626" i="11" l="1"/>
  <c r="F625" i="11"/>
  <c r="A625" i="11" s="1"/>
  <c r="E627" i="11" l="1"/>
  <c r="F626" i="11"/>
  <c r="A626" i="11" s="1"/>
  <c r="F627" i="11" l="1"/>
  <c r="A627" i="11" s="1"/>
  <c r="E628" i="11"/>
  <c r="F628" i="11" l="1"/>
  <c r="A628" i="11" s="1"/>
  <c r="E629" i="11"/>
  <c r="E630" i="11" l="1"/>
  <c r="F629" i="11"/>
  <c r="A629" i="11" s="1"/>
  <c r="F630" i="11" l="1"/>
  <c r="A630" i="11" s="1"/>
  <c r="E631" i="11"/>
  <c r="E632" i="11" l="1"/>
  <c r="F631" i="11"/>
  <c r="A631" i="11" s="1"/>
  <c r="E633" i="11" l="1"/>
  <c r="F632" i="11"/>
  <c r="A632" i="11" s="1"/>
  <c r="E634" i="11" l="1"/>
  <c r="F633" i="11"/>
  <c r="A633" i="11" s="1"/>
  <c r="F634" i="11" l="1"/>
  <c r="A634" i="11" s="1"/>
  <c r="E635" i="11"/>
  <c r="F635" i="11" l="1"/>
  <c r="A635" i="11" s="1"/>
  <c r="E636" i="11"/>
  <c r="F636" i="11" l="1"/>
  <c r="A636" i="11" s="1"/>
  <c r="E637" i="11"/>
  <c r="F637" i="11" l="1"/>
  <c r="A637" i="11" s="1"/>
  <c r="E638" i="11"/>
  <c r="E639" i="11" l="1"/>
  <c r="F638" i="11"/>
  <c r="A638" i="11" s="1"/>
  <c r="E640" i="11" l="1"/>
  <c r="F639" i="11"/>
  <c r="A639" i="11" s="1"/>
  <c r="E641" i="11" l="1"/>
  <c r="F640" i="11"/>
  <c r="A640" i="11" s="1"/>
  <c r="E642" i="11" l="1"/>
  <c r="F641" i="11"/>
  <c r="A641" i="11" s="1"/>
  <c r="E643" i="11" l="1"/>
  <c r="F642" i="11"/>
  <c r="A642" i="11" s="1"/>
  <c r="F643" i="11" l="1"/>
  <c r="A643" i="11" s="1"/>
  <c r="E644" i="11"/>
  <c r="F644" i="11" l="1"/>
  <c r="A644" i="11" s="1"/>
  <c r="E645" i="11"/>
  <c r="E646" i="11" l="1"/>
  <c r="F645" i="11"/>
  <c r="A645" i="11" s="1"/>
  <c r="E647" i="11" l="1"/>
  <c r="F646" i="11"/>
  <c r="A646" i="11" s="1"/>
  <c r="E648" i="11" l="1"/>
  <c r="F647" i="11"/>
  <c r="A647" i="11" s="1"/>
  <c r="E649" i="11" l="1"/>
  <c r="F648" i="11"/>
  <c r="A648" i="11" s="1"/>
  <c r="E650" i="11" l="1"/>
  <c r="F649" i="11"/>
  <c r="A649" i="11" s="1"/>
  <c r="F650" i="11" l="1"/>
  <c r="A650" i="11" s="1"/>
  <c r="E651" i="11"/>
  <c r="E652" i="11" l="1"/>
  <c r="F651" i="11"/>
  <c r="A651" i="11" s="1"/>
  <c r="F652" i="11" l="1"/>
  <c r="A652" i="11" s="1"/>
  <c r="E653" i="11"/>
  <c r="E654" i="11" l="1"/>
  <c r="F653" i="11"/>
  <c r="A653" i="11" s="1"/>
  <c r="F654" i="11" l="1"/>
  <c r="A654" i="11" s="1"/>
  <c r="E655" i="11"/>
  <c r="E656" i="11" l="1"/>
  <c r="F655" i="11"/>
  <c r="A655" i="11" s="1"/>
  <c r="F656" i="11" l="1"/>
  <c r="A656" i="11" s="1"/>
  <c r="E657" i="11"/>
  <c r="E658" i="11" l="1"/>
  <c r="F657" i="11"/>
  <c r="A657" i="11" s="1"/>
  <c r="E659" i="11" l="1"/>
  <c r="F658" i="11"/>
  <c r="A658" i="11" s="1"/>
  <c r="E660" i="11" l="1"/>
  <c r="F659" i="11"/>
  <c r="A659" i="11" s="1"/>
  <c r="F660" i="11" l="1"/>
  <c r="A660" i="11" s="1"/>
  <c r="E661" i="11"/>
  <c r="E662" i="11" l="1"/>
  <c r="F661" i="11"/>
  <c r="A661" i="11" s="1"/>
  <c r="F662" i="11" l="1"/>
  <c r="A662" i="11" s="1"/>
  <c r="E663" i="11"/>
  <c r="E664" i="11" l="1"/>
  <c r="F663" i="11"/>
  <c r="A663" i="11" s="1"/>
  <c r="F664" i="11" l="1"/>
  <c r="A664" i="11" s="1"/>
  <c r="E665" i="11"/>
  <c r="E666" i="11" l="1"/>
  <c r="F665" i="11"/>
  <c r="A665" i="11" s="1"/>
  <c r="E667" i="11" l="1"/>
  <c r="F666" i="11"/>
  <c r="A666" i="11" s="1"/>
  <c r="E668" i="11" l="1"/>
  <c r="F667" i="11"/>
  <c r="A667" i="11" s="1"/>
  <c r="F668" i="11" l="1"/>
  <c r="A668" i="11" s="1"/>
  <c r="E669" i="11"/>
  <c r="E670" i="11" l="1"/>
  <c r="F669" i="11"/>
  <c r="A669" i="11" s="1"/>
  <c r="E671" i="11" l="1"/>
  <c r="F670" i="11"/>
  <c r="A670" i="11" s="1"/>
  <c r="E672" i="11" l="1"/>
  <c r="F671" i="11"/>
  <c r="A671" i="11" s="1"/>
  <c r="E673" i="11" l="1"/>
  <c r="F672" i="11"/>
  <c r="A672" i="11" s="1"/>
  <c r="E674" i="11" l="1"/>
  <c r="F673" i="11"/>
  <c r="A673" i="11" s="1"/>
  <c r="F674" i="11" l="1"/>
  <c r="A674" i="11" s="1"/>
  <c r="E675" i="11"/>
  <c r="E676" i="11" l="1"/>
  <c r="F675" i="11"/>
  <c r="A675" i="11" s="1"/>
  <c r="F676" i="11" l="1"/>
  <c r="A676" i="11" s="1"/>
  <c r="E677" i="11"/>
  <c r="E678" i="11" l="1"/>
  <c r="F677" i="11"/>
  <c r="A677" i="11" s="1"/>
  <c r="F678" i="11" l="1"/>
  <c r="A678" i="11" s="1"/>
  <c r="E679" i="11"/>
  <c r="F679" i="11" l="1"/>
  <c r="A679" i="11" s="1"/>
  <c r="E680" i="11"/>
  <c r="E681" i="11" l="1"/>
  <c r="F680" i="11"/>
  <c r="A680" i="11" s="1"/>
  <c r="E682" i="11" l="1"/>
  <c r="F681" i="11"/>
  <c r="A681" i="11" s="1"/>
  <c r="F682" i="11" l="1"/>
  <c r="A682" i="11" s="1"/>
  <c r="E683" i="11"/>
  <c r="E684" i="11" l="1"/>
  <c r="F683" i="11"/>
  <c r="A683" i="11" s="1"/>
  <c r="F684" i="11" l="1"/>
  <c r="A684" i="11" s="1"/>
  <c r="E685" i="11"/>
  <c r="E686" i="11" l="1"/>
  <c r="F685" i="11"/>
  <c r="A685" i="11" s="1"/>
  <c r="F686" i="11" l="1"/>
  <c r="A686" i="11" s="1"/>
  <c r="E687" i="11"/>
  <c r="E688" i="11" l="1"/>
  <c r="F687" i="11"/>
  <c r="A687" i="11" s="1"/>
  <c r="F688" i="11" l="1"/>
  <c r="A688" i="11" s="1"/>
  <c r="E689" i="11"/>
  <c r="E690" i="11" l="1"/>
  <c r="F689" i="11"/>
  <c r="A689" i="11" s="1"/>
  <c r="E691" i="11" l="1"/>
  <c r="F690" i="11"/>
  <c r="A690" i="11" s="1"/>
  <c r="E692" i="11" l="1"/>
  <c r="F691" i="11"/>
  <c r="A691" i="11" s="1"/>
  <c r="F692" i="11" l="1"/>
  <c r="A692" i="11" s="1"/>
  <c r="E693" i="11"/>
  <c r="E694" i="11" l="1"/>
  <c r="F693" i="11"/>
  <c r="A693" i="11" s="1"/>
  <c r="F694" i="11" l="1"/>
  <c r="A694" i="11" s="1"/>
  <c r="E695" i="11"/>
  <c r="F695" i="11" s="1"/>
  <c r="A695" i="11" s="1"/>
</calcChain>
</file>

<file path=xl/sharedStrings.xml><?xml version="1.0" encoding="utf-8"?>
<sst xmlns="http://schemas.openxmlformats.org/spreadsheetml/2006/main" count="4390" uniqueCount="2227">
  <si>
    <t>Medida</t>
  </si>
  <si>
    <t>Mecanismo</t>
  </si>
  <si>
    <t>Recurso</t>
  </si>
  <si>
    <t>Insumo</t>
  </si>
  <si>
    <t>Divulgación</t>
  </si>
  <si>
    <t>Fijar Lineamientos</t>
  </si>
  <si>
    <t>Acto administrativo</t>
  </si>
  <si>
    <t>Humano</t>
  </si>
  <si>
    <t>Correo electrónico</t>
  </si>
  <si>
    <t>Litigiosidad</t>
  </si>
  <si>
    <t>Circular – Memorando</t>
  </si>
  <si>
    <t>Dar Instrucciones</t>
  </si>
  <si>
    <t>Capacitación presencial</t>
  </si>
  <si>
    <t>Administrativo</t>
  </si>
  <si>
    <t>Intranet</t>
  </si>
  <si>
    <t>Sentencias o Laudos Condenatorios</t>
  </si>
  <si>
    <t>Coordinar interinstitucionalmente</t>
  </si>
  <si>
    <t>Capacitación virtual</t>
  </si>
  <si>
    <t>Financiero</t>
  </si>
  <si>
    <t>Solicitudes de Conciliación Extrajudicial</t>
  </si>
  <si>
    <t>Informe</t>
  </si>
  <si>
    <t>Unificar criterios</t>
  </si>
  <si>
    <t>Formato</t>
  </si>
  <si>
    <t>Tecnológico</t>
  </si>
  <si>
    <t>Sistema de Gestión Documental</t>
  </si>
  <si>
    <t>Reclamaciones Administrativas</t>
  </si>
  <si>
    <t>Diseñar Procedimiento</t>
  </si>
  <si>
    <t>Herramienta de Verificación</t>
  </si>
  <si>
    <t>Notificación</t>
  </si>
  <si>
    <t>Derechos de Petición</t>
  </si>
  <si>
    <t>Efectuar Seguimiento y control</t>
  </si>
  <si>
    <t>Lista de chequeo</t>
  </si>
  <si>
    <t>Mapa de Riesgos de la Entidad</t>
  </si>
  <si>
    <t>Otra (escríbala en la siguiente columna)</t>
  </si>
  <si>
    <t>Otro (escríbala en la siguiente columna)</t>
  </si>
  <si>
    <t>Otros Factores Relevantes</t>
  </si>
  <si>
    <t>Posibilidad de aplicación de la figura de extensión de jurisprudencia en sede administrativa.</t>
  </si>
  <si>
    <t>ID ENTIDAD</t>
  </si>
  <si>
    <t>ENTIDAD</t>
  </si>
  <si>
    <t>NOM CORTO</t>
  </si>
  <si>
    <t>ADMINISTRADORA COLOMBIANA DE PENSIONES - COLPENSIONES</t>
  </si>
  <si>
    <t>COLPENSIONES</t>
  </si>
  <si>
    <t>ADMINISTRADORA DE LOS RECURSOS DEL SISTEMA GENERAL DE SEGURIDAD SOCIAL EN SALUD - ADRES</t>
  </si>
  <si>
    <t>ADRES</t>
  </si>
  <si>
    <t>AGENCIA DE DESARROLLO RURAL - ADR</t>
  </si>
  <si>
    <t>ADR</t>
  </si>
  <si>
    <t>AGENCIA DE RENOVACIÓN DEL TERRITORIO - ART</t>
  </si>
  <si>
    <t>ART</t>
  </si>
  <si>
    <t>AGENCIA LOGÍSTICA DE LAS FUERZAS MILITARES - ALFM</t>
  </si>
  <si>
    <t>ALFM</t>
  </si>
  <si>
    <t>AGENCIA NACIONAL DE CONTRATACIÓN PÚBLICA - COLOMBIA COMPRA EFICIENTE</t>
  </si>
  <si>
    <t>NO APLICA</t>
  </si>
  <si>
    <t>AGENCIA NACIONAL DE DEFENSA JURÍDICA DEL ESTADO - ANDJE</t>
  </si>
  <si>
    <t>ANDJE</t>
  </si>
  <si>
    <t>AGENCIA NACIONAL DE HIDROCARBUROS - ANH</t>
  </si>
  <si>
    <t>ANH</t>
  </si>
  <si>
    <t>AGENCIA NACIONAL DE INFRAESTRUCTURA - ANI</t>
  </si>
  <si>
    <t>ANI</t>
  </si>
  <si>
    <t>AGENCIA NACIONAL DE MINERÍA - ANM</t>
  </si>
  <si>
    <t>ANM</t>
  </si>
  <si>
    <t>AGENCIA NACIONAL DE SEGURIDAD VIAL - ANSV</t>
  </si>
  <si>
    <t>ANSV</t>
  </si>
  <si>
    <t>AGENCIA NACIONAL DE TIERRAS - ANT</t>
  </si>
  <si>
    <t>ANT</t>
  </si>
  <si>
    <t>AGENCIA NACIONAL DEL ESPECTRO - ANE</t>
  </si>
  <si>
    <t>ANE</t>
  </si>
  <si>
    <t>AGENCIA NACIONAL INMOBILIARIA VIRGILIO BARCO VARGAS</t>
  </si>
  <si>
    <t xml:space="preserve">NO APLICA </t>
  </si>
  <si>
    <t>AGENCIA NACIONAL PARA LA SUPERACIÓN DE LA POBREZA EXTREMA - ANSPE</t>
  </si>
  <si>
    <t>ANSPE</t>
  </si>
  <si>
    <t>AGENCIA PARA LA REINCORPORACIÓN Y LA NORMALIZACIÓN - ARN</t>
  </si>
  <si>
    <t>ARN</t>
  </si>
  <si>
    <t>AGENCIA PRESIDENCIAL DE COOPERACIÓN INTERNACIONAL DE COLOMBIA - APC</t>
  </si>
  <si>
    <t>APC</t>
  </si>
  <si>
    <t>ALMACENES GENERALES DE DEPÓSITO DE LA CAJA AGRARIA Y BANCO GANADERO S.A. - ALMAGRARIO</t>
  </si>
  <si>
    <t>ALMAGRARIO</t>
  </si>
  <si>
    <t>ARCHIVO GENERAL DE LA NACIÓN - AGN</t>
  </si>
  <si>
    <t>AGN</t>
  </si>
  <si>
    <t>ARCO GRUPO BANCOLDEX S.A. COMPAÑÍA DE FINANCIAMIENTO</t>
  </si>
  <si>
    <t xml:space="preserve">ARCO GRUPO BANCOLDEX </t>
  </si>
  <si>
    <t>ARTESANÍAS DE COLOMBIA S.A.</t>
  </si>
  <si>
    <t>AUDITORÍA GENERAL DE LA REPÚBLICA - AGR</t>
  </si>
  <si>
    <t>AGR</t>
  </si>
  <si>
    <t>AUTORIDAD NACIONAL DE ACUICULTURA Y PESCA - AUNAP</t>
  </si>
  <si>
    <t>AUNAP</t>
  </si>
  <si>
    <t>AUTORIDAD NACIONAL DE LICENCIAS AMBIENTALES - ANLA</t>
  </si>
  <si>
    <t>ANLA</t>
  </si>
  <si>
    <t>AUTORIDAD NACIONAL DE TELEVISIÓN - ANTV</t>
  </si>
  <si>
    <t>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</si>
  <si>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</si>
  <si>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</si>
  <si>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</si>
  <si>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</si>
  <si>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</si>
  <si>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</si>
  <si>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</si>
  <si>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</si>
  <si>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</si>
  <si>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CREMIL</t>
  </si>
  <si>
    <t>CAJA DE SUELDOS DE RETIRO DE LA POLICÍA NACIONAL - CASUR</t>
  </si>
  <si>
    <t>CASUR</t>
  </si>
  <si>
    <t>CAJA PROMOTORA DE VIVIENDA MILITAR Y DE POLICÍA - CAJAHONOR</t>
  </si>
  <si>
    <t>CAJAHONOR</t>
  </si>
  <si>
    <t xml:space="preserve">CÁMARA DE REPRESENTANTES </t>
  </si>
  <si>
    <t>CANAL REGIONAL DE TELEVISIÓN DEL CARIBE LTDA - TELECARIBE</t>
  </si>
  <si>
    <t>TELECARIBE</t>
  </si>
  <si>
    <t>CANAL REGIONAL DE TELEVISIÓN TEVEANDINA LTDA</t>
  </si>
  <si>
    <t>TV ANDINA</t>
  </si>
  <si>
    <t>CENIT TRANSPORTE Y LOGÍSTICA DE HIDROCARBUROS S.A.S. - CENIT</t>
  </si>
  <si>
    <t>CENIT</t>
  </si>
  <si>
    <t>CENTRAL DE ABASTOS DE BUCARAMANGA S.A. - CENTROABASTOS</t>
  </si>
  <si>
    <t>CENTROABASTOS</t>
  </si>
  <si>
    <t>CENTRAL HIDROELÉCTRICA DE CALDAS CHEC S.A. E.S.P.</t>
  </si>
  <si>
    <t>CHEC</t>
  </si>
  <si>
    <t>CENTRALES ELÉCTRICAS DE NARIÑO S.A. E.S.P. - CEDENAR</t>
  </si>
  <si>
    <t>CEDENAR</t>
  </si>
  <si>
    <t>CENTRALES ELÉCTRICAS DEL CAUCA S.A. E.S.P. - CEDELCA</t>
  </si>
  <si>
    <t>CEDELCA</t>
  </si>
  <si>
    <t xml:space="preserve">CENTRO DERMATOLÓGICO FEDERICO LLERAS ACOSTA E.S.E. </t>
  </si>
  <si>
    <t>CENTRO NACIONAL DE MEMORIA HISTÓRICA</t>
  </si>
  <si>
    <t>CISA - CENTRAL DE INVERSIONES S.A.</t>
  </si>
  <si>
    <t>CISA</t>
  </si>
  <si>
    <t>CLUB MILITAR DE OFICIALES</t>
  </si>
  <si>
    <t>CLUB MILITAR</t>
  </si>
  <si>
    <t>COMISIÓN DE REGULACIÓN DE AGUA POTABLE Y SANEAMIENTO BÁSICO - CRA</t>
  </si>
  <si>
    <t>CRA</t>
  </si>
  <si>
    <t>COMISIÓN DE REGULACIÓN DE COMUNICACIONES - CRC</t>
  </si>
  <si>
    <t>CRC</t>
  </si>
  <si>
    <t>COMISIÓN DE REGULACIÓN DE ENERGÍA Y GAS - CREG</t>
  </si>
  <si>
    <t>CREG</t>
  </si>
  <si>
    <t>COMISIÓN NACIONAL DEL SERVICIO CIVIL - CNSC</t>
  </si>
  <si>
    <t>CNSC</t>
  </si>
  <si>
    <t xml:space="preserve">COMPUTADORES PARA EDUCAR </t>
  </si>
  <si>
    <t>CONSEJO NACIONAL ELECTORAL - CNE</t>
  </si>
  <si>
    <t>CNE</t>
  </si>
  <si>
    <t>CONSEJO PROFESIONAL NACIONAL DE ARQUITECTURA Y SUS PROFESIONALES AUXILIARES - CPNAA</t>
  </si>
  <si>
    <t>CPNAA</t>
  </si>
  <si>
    <t>CONSEJO PROFESIONAL NACIONAL DE INGENIERÍA - COPNIA</t>
  </si>
  <si>
    <t>COPNIA</t>
  </si>
  <si>
    <t>CONTRALORÍA GENERAL DE LA REPÚBLICA - CGR</t>
  </si>
  <si>
    <t>CGR</t>
  </si>
  <si>
    <t>CORPORACIÓN AUTÓNOMA REGIONAL DE BOYACÁ - CORPOBOYACÁ</t>
  </si>
  <si>
    <t>CORPOBOYACÁ</t>
  </si>
  <si>
    <t>CORPORACIÓN AUTÓNOMA REGIONAL DE CALDAS - CORPOCALDAS</t>
  </si>
  <si>
    <t>CORPOCALDAS</t>
  </si>
  <si>
    <t>CORPORACIÓN AUTÓNOMA REGIONAL DE CHIVOR - CORPOCHIVOR</t>
  </si>
  <si>
    <t>CORPOCHIVOR</t>
  </si>
  <si>
    <t>CORPORACIÓN AUTÓNOMA REGIONAL DE CUNDINAMARCA - CAR</t>
  </si>
  <si>
    <t>CAR</t>
  </si>
  <si>
    <t>CORPORACIÓN AUTÓNOMA REGIONAL DE LA FRONTERA NORORIENTAL - CORPONOR</t>
  </si>
  <si>
    <t>CORPONOR</t>
  </si>
  <si>
    <t>CORPORACIÓN AUTÓNOMA REGIONAL DE LA GUAJIRA - CORPOGUAJIRA</t>
  </si>
  <si>
    <t>CORPOGUAJIRA</t>
  </si>
  <si>
    <t>CORPORACIÓN AUTÓNOMA REGIONAL DE LA ORINOQUIA - CORPORINOQUIA</t>
  </si>
  <si>
    <t>CORPORINOQUIA</t>
  </si>
  <si>
    <t>CORPORACIÓN AUTÓNOMA REGIONAL DE LAS CUENCAS DE LOS RIOS NEGRO Y NARE – CORNARE</t>
  </si>
  <si>
    <t>CORNARE</t>
  </si>
  <si>
    <t>CORPORACIÓN AUTÓNOMA REGIONAL DE LOS VALLES DEL SINÚ Y DEL SAN JORGE - CVS</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</si>
  <si>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</si>
  <si>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</si>
  <si>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</si>
  <si>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</si>
  <si>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</si>
  <si>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</si>
  <si>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</si>
  <si>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</si>
  <si>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</si>
  <si>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ATLÁNTICO - CRA</t>
  </si>
  <si>
    <t>CORPORACIÓN AUTÓNOMA REGIONAL DEL CANAL DEL DIQUE - CARDIQUE</t>
  </si>
  <si>
    <t>CARDIQUE</t>
  </si>
  <si>
    <t>CORPORACIÓN AUTÓNOMA REGIONAL DEL CAUCA - CRC</t>
  </si>
  <si>
    <t>CORPORACIÓN AUTÓNOMA REGIONAL DEL CENTRO DE ANTIOQUIA - CORANTIOQUIA</t>
  </si>
  <si>
    <t>CORANTIOQUIA</t>
  </si>
  <si>
    <t>CORPORACIÓN AUTÓNOMA REGIONAL DEL CESAR - CORPOCESAR</t>
  </si>
  <si>
    <t>CORPOCESAR</t>
  </si>
  <si>
    <t>CORPORACIÓN AUTÓNOMA REGIONAL DEL GUAVIO - CORPOGUAVIO</t>
  </si>
  <si>
    <t>CORPOGUAVIO</t>
  </si>
  <si>
    <t>CORPORACIÓN AUTÓNOMA REGIONAL DEL MAGDALENA - CORPAMAG</t>
  </si>
  <si>
    <t>CORPAMAG</t>
  </si>
  <si>
    <t>CORPORACIÓN AUTÓNOMA REGIONAL DEL QUINDÍO - CRQ</t>
  </si>
  <si>
    <t>CRQ</t>
  </si>
  <si>
    <t xml:space="preserve">CORPORACIÓN AUTÓNOMA REGIONAL DEL RÍO GRANDE DE LA MAGDALENA - CORMAGDALENA </t>
  </si>
  <si>
    <t>CORMAGDALENA</t>
  </si>
  <si>
    <t>CORPORACIÓN AUTÓNOMA REGIONAL DEL SUCRE - CARSUCRE</t>
  </si>
  <si>
    <t>CARSUCRE</t>
  </si>
  <si>
    <t>CORPORACIÓN AUTÓNOMA REGIONAL DEL SUR DE BOLÍVAR - CSB</t>
  </si>
  <si>
    <t>CARCSB</t>
  </si>
  <si>
    <t>CORPORACIÓN AUTÓNOMA REGIONAL DEL TOLIMA - CORTOLIMA</t>
  </si>
  <si>
    <t>CORTOLIMA</t>
  </si>
  <si>
    <t>CORPORACIÓN AUTÓNOMA REGIONAL DEL VALLE DEL CAUCA - CVC</t>
  </si>
  <si>
    <t>CVC</t>
  </si>
  <si>
    <t>CORPORACIÓN AUTÓNOMA REGIONAL PARA EL DESARROLLO SOSTENIBLE DEL CHOCO - CODECHOCÓ</t>
  </si>
  <si>
    <t>CODECHOCÓ</t>
  </si>
  <si>
    <t>CORPORACIÓN AUTÓNOMA REGIONAL PARA LA DEFENSA DE LA MESETA DE BUCARAMANGA - CDMB</t>
  </si>
  <si>
    <t>CDMB</t>
  </si>
  <si>
    <t>CORPORACIÓN COLOMBIANA DE INVESTIGACIÓN AGROPECUARIA - AGROSAVIA</t>
  </si>
  <si>
    <t>AGROSAVIA</t>
  </si>
  <si>
    <t>CORPORACIÓN DE ABASTOS DE BOGOTÁ S.A. - CORABASTOS</t>
  </si>
  <si>
    <t>CORABASTOS</t>
  </si>
  <si>
    <t>CORPORACIÓN DE ALTA TECNOLOGÍA PARA LA DEFENSA - CODALTEC</t>
  </si>
  <si>
    <t>CODALTEC</t>
  </si>
  <si>
    <t>CORPORACIÓN DE CIENCIA Y TECNOLOGÍA PARA EL DESARROLLO DE LA INDUSTRIA NAVAL MARÍTIMA Y FLUVIAL - COTECMAR</t>
  </si>
  <si>
    <t>COTECMAR</t>
  </si>
  <si>
    <t>CORPORACION DE LA INDUSTRIA AERONAUTICA COLOMBIANA S.A. - CIAC</t>
  </si>
  <si>
    <t>CIAC</t>
  </si>
  <si>
    <t>CORPORACIÓN NACIONAL PARA LA RECONSTRUCCIÓN DE LA CUENCA DEL RÍO PÁEZ Y ZONAS ALEDANAS - NASA KIWE</t>
  </si>
  <si>
    <t>NASA KIWE</t>
  </si>
  <si>
    <t>CORPORACIÓN PARA EL DESARROLLO SOSTENIBLE DE LA MOJANA Y EL SAN JORGE - CORPOMOJANA</t>
  </si>
  <si>
    <t>CORPOMOJANA</t>
  </si>
  <si>
    <t>CORPORACIÓN PARA EL DESARROLLO SOSTENIBLE DEL ARCHIPIÉLAGO DE SAN ANDRÉS PROVIDENCIA Y SANTA CATALINA - CORALINA</t>
  </si>
  <si>
    <t>CORALINA</t>
  </si>
  <si>
    <t>CORPORACIÓN PARA EL DESARROLLO SOSTENIBLE DEL ÁREA DE MANEJO ESPECIAL LA MACARENA - CORMACARENA</t>
  </si>
  <si>
    <t>CORMACARENA</t>
  </si>
  <si>
    <t>CORPORACIÓN PARA EL DESARROLLO SOSTENIBLE DEL NORTE Y ORIENTE AMAZÓNICO - CDA</t>
  </si>
  <si>
    <t>CDA</t>
  </si>
  <si>
    <t>CORPORACIÓN PARA EL DESARROLLO SOSTENIBLE DEL SUR DE LA AMAZONÍA - CORPOAMAZONÍA</t>
  </si>
  <si>
    <t>CORPOAMAZONÍA</t>
  </si>
  <si>
    <t>CORPORACIÓN PARA EL DESARROLLO SOSTENIBLE DEL URABÁ - CORPOURABÁ</t>
  </si>
  <si>
    <t>CORPOURABÁ</t>
  </si>
  <si>
    <t>DEFENSA CIVIL COLOMBIANA</t>
  </si>
  <si>
    <t>DEFENSORÍA DEL PUEBLO</t>
  </si>
  <si>
    <t>DEPARTAMENTO ADMINISTRATIVO DE DIRECCIÓN NACIONAL DE INTELIGENCIA</t>
  </si>
  <si>
    <t>DEPARTAMENTO ADMINISTRATIVO DE LA FUNCIÓN PÚBLICA - DAFP</t>
  </si>
  <si>
    <t>DAFP</t>
  </si>
  <si>
    <t>DEPARTAMENTO ADMINISTRATIVO DE LA PRESIDENCIA DE LA REPÚBLICA - DAPRE</t>
  </si>
  <si>
    <t>DAPRE</t>
  </si>
  <si>
    <t>DEPARTAMENTO ADMINISTRATIVO DEL DEPORTE, LA RECREACIÓN, LA ACTIVIDAD FÍSICA Y EL APROVECHAMIENTO DEL TIEMPO LIBRE - COLDEPORTES</t>
  </si>
  <si>
    <t>COLDEPORTES</t>
  </si>
  <si>
    <t xml:space="preserve">DEPARTAMENTO ADMINISTRATIVO NACIONAL DE ESTADÍSTICA - DANE </t>
  </si>
  <si>
    <t>DANE</t>
  </si>
  <si>
    <t>DEPARTAMENTO ADMINISTRATIVO PARA LA PROSPERIDAD SOCIAL - DPS</t>
  </si>
  <si>
    <t>DPS</t>
  </si>
  <si>
    <t>DEPARTAMENTO NACIONAL DE PLANEACIÓN - DNP</t>
  </si>
  <si>
    <t>DNP</t>
  </si>
  <si>
    <t>DIRECCIÓN EJECUTIVA DE ADMINISTRACIÓN JUDICIAL - DEAJ</t>
  </si>
  <si>
    <t>DEAJ</t>
  </si>
  <si>
    <t>DIRECCIÓN GENERAL DE LA POLICÍA NACIONAL - PONAL</t>
  </si>
  <si>
    <t>PONAL</t>
  </si>
  <si>
    <t>DIRECCIÓN GENERAL MARÍTIMA - DIMAR</t>
  </si>
  <si>
    <t>DIMAR</t>
  </si>
  <si>
    <t>DIRECCIÓN NACIONAL DE BOMBEROS DE COLOMBIA - DNBC</t>
  </si>
  <si>
    <t>DNBC</t>
  </si>
  <si>
    <t>DIRECCIÓN NACIONAL DE DERECHOS DE AUTOR - DNDA</t>
  </si>
  <si>
    <t>DNDA</t>
  </si>
  <si>
    <t>ELECTRIFICADORA DE SANTANDER S.A. E.S.P - ESSA</t>
  </si>
  <si>
    <t>ESSA</t>
  </si>
  <si>
    <t>ELECTRIFICADORA DEL CAQUETÁ S.A. E.S.P - ELECTROCAQUETÁ</t>
  </si>
  <si>
    <t>ELECTROCAQUETÁ</t>
  </si>
  <si>
    <t>ELECTRIFICADORA DEL HUILA S.A. E.S.P. - ELECTROHUILA</t>
  </si>
  <si>
    <t>ELECTROHUILA</t>
  </si>
  <si>
    <t>ELECTRIFICADORA DEL META S.A. E.S.P - EMSA</t>
  </si>
  <si>
    <t>EMSA</t>
  </si>
  <si>
    <t>EMPRESA COLOMBIANA DE PETRÓLEOS - ECOPETROL</t>
  </si>
  <si>
    <t>ECOPETROL</t>
  </si>
  <si>
    <t>EMPRESA COLOMBIANA DE PRODUCTOS VETERINARIOS S.A. - VECOL</t>
  </si>
  <si>
    <t>VECOL</t>
  </si>
  <si>
    <t>EMPRESA DE ENERGÍA DEL AMAZONAS S.A. ESP EN LIQUIDACIÓN - EEASA</t>
  </si>
  <si>
    <t>EEASA S.A. E.S.P.</t>
  </si>
  <si>
    <t>EMPRESA DE ENERGÍA DEL ARCHIPIÉLAGO DE SAN ANDRÉS, PROVIDENCIA Y SANTA CATALINA S.A. E.S.P. - EEDAS</t>
  </si>
  <si>
    <t>EEDAS S.A. E.S.P.</t>
  </si>
  <si>
    <t>EMPRESA DE TELECOMUNICACIONES DE BUCARAMANGA S.A. E.S.P. - TELEBUCARAMANGA</t>
  </si>
  <si>
    <t>TELEBUCARAMANGA</t>
  </si>
  <si>
    <t>EMPRESA DISTRIBUIDORA DEL PACIFICO S.A. E.S.P.</t>
  </si>
  <si>
    <t>DISPAC</t>
  </si>
  <si>
    <t>EMPRESA INDUSTRIAL Y COMERCIAL DEL ESTADO ADMINISTRADORA DEL MONOPOLIO RENTÍSTICO DE LOS JUEGOS DE SUERTE Y AZAR - COLJUEGOS</t>
  </si>
  <si>
    <t>COLJUEGOS</t>
  </si>
  <si>
    <t xml:space="preserve">EMPRESA METROPOLITANA DE TELECOMUNICACIONES S.A E.S.P. - METROTEL  </t>
  </si>
  <si>
    <t>METROTEL</t>
  </si>
  <si>
    <t>EMPRESA NACIONAL PROMOTORA DEL DESARROLLO TERRITORIAL - ENTERRITORIO</t>
  </si>
  <si>
    <t>ENTERRITORIO</t>
  </si>
  <si>
    <t>EMPRESA PÚBLICA DE ALCANTARILLADO DE SANTANDER S.A. E.S.P. - EMPAS</t>
  </si>
  <si>
    <t>EMPAS S.A. E.S.P.</t>
  </si>
  <si>
    <t>EMPRESA URRÁ S.A. E.S.P.</t>
  </si>
  <si>
    <t>URRÁ</t>
  </si>
  <si>
    <t>ESCUELA SUPERIOR DE ADMINISTRACIÓN PÚBLICA - ESAP</t>
  </si>
  <si>
    <t>ESAP</t>
  </si>
  <si>
    <t>ESCUELA TECNOLÓGICA INSTITUTO TÉCNICO CENTRAL - ITC</t>
  </si>
  <si>
    <t>ITC</t>
  </si>
  <si>
    <t>FIDUCIARIA COLOMBIANA DE COMERCIO EXTERIOR S.A. - FIDUCOLDEX</t>
  </si>
  <si>
    <t>FIDUCOLDEX</t>
  </si>
  <si>
    <t>FIDUCIARIA LA PREVISORA S.A. - FIDUPREVISORA</t>
  </si>
  <si>
    <t>FIDUPREVISORA</t>
  </si>
  <si>
    <t>FINANCIERA DE DESARROLLO NACIONAL - FDN</t>
  </si>
  <si>
    <t>FDN</t>
  </si>
  <si>
    <t>FINANCIERA DE DESARROLLO TERRITORIAL S.A. - FINDETER</t>
  </si>
  <si>
    <t>FINDETER</t>
  </si>
  <si>
    <t>FISCALÍA GENERAL DE LA NACIÓN</t>
  </si>
  <si>
    <t>FONDO ADAPTACIÓN</t>
  </si>
  <si>
    <t>FONDO DE BIENESTAR SOCIAL DE LA CONTRALORÍA GENERAL DE LA REPÚBLICA</t>
  </si>
  <si>
    <t>FONDO DE DESARROLLO DE LA EDUCACIÓN SUPERIOR - FODESEP</t>
  </si>
  <si>
    <t>FODESEP</t>
  </si>
  <si>
    <t>FONDO DE FOMENTO DE LA ECONOMÍA SOLIDARIA - FONES</t>
  </si>
  <si>
    <t>FONES</t>
  </si>
  <si>
    <t>FONDO DE GARANTÍAS DE ENTIDADES COOPERATIVAS - FOGACOOP</t>
  </si>
  <si>
    <t>FOGACOOP</t>
  </si>
  <si>
    <t>FONDO DE GARANTÍAS DE INSTITUCIONES FINANCIERAS - FOGAFÍN</t>
  </si>
  <si>
    <t>FOGAFÍN</t>
  </si>
  <si>
    <t>FONDO DE PASIVO SOCIAL DE FERROCARRILES NACIONALES DE COLOMBIA - FPS</t>
  </si>
  <si>
    <t>FPS</t>
  </si>
  <si>
    <t>FONDO DE PREVISIÓN SOCIAL DEL CONGRESO DE LA  REPÚBLICA - FONPRECON</t>
  </si>
  <si>
    <t>FONPRECON</t>
  </si>
  <si>
    <t>FONDO DE TECNOLOGÍAS DE LA INFORMACIÓN Y LAS COMUNICACIONES - FONTIC</t>
  </si>
  <si>
    <t>FONTIC</t>
  </si>
  <si>
    <t>FONDO NACIONAL AMBIENTAL - FONAM</t>
  </si>
  <si>
    <t>FONAM</t>
  </si>
  <si>
    <t>FONDO NACIONAL DE GARANTÍAS S.A. - FNG</t>
  </si>
  <si>
    <t>FNG</t>
  </si>
  <si>
    <t>FONDO NACIONAL DE VIVIENDA - FONVIVIENDA</t>
  </si>
  <si>
    <t>FONVIVIENDA</t>
  </si>
  <si>
    <t>FONDO NACIONAL DEL AHORRO – FNA</t>
  </si>
  <si>
    <t>FNA</t>
  </si>
  <si>
    <t>FONDO PARA EL FINANCIAMIENTO DEL SECTOR AGROPECUARIO - FINAGRO</t>
  </si>
  <si>
    <t>FINAGRO</t>
  </si>
  <si>
    <t>FONDO ROTATORIO DE LA POLICÍA NACIONAL - FORPO</t>
  </si>
  <si>
    <t>FORPO</t>
  </si>
  <si>
    <t>FONDO ROTATORIO DE LA REGISTRADURÍA NACIONAL DEL ESTADO CIVIL</t>
  </si>
  <si>
    <t>FONDO ROTATORIO DEL MINISTERIO DE RELACIONES EXTERIORES</t>
  </si>
  <si>
    <t>FONDO SOCIAL DE VIVIENDA DE LA REGISTRADURÍA NACIONAL DEL ESTADO CIVIL</t>
  </si>
  <si>
    <t xml:space="preserve">GENERADORA Y COMERCIALIZADORA DEL CARIBE S.A E.S.P. - GECELCA </t>
  </si>
  <si>
    <t>GECELCA</t>
  </si>
  <si>
    <t>GESTION ENERGETICA S.A. E.S.P. - GENSA</t>
  </si>
  <si>
    <t>GENSA</t>
  </si>
  <si>
    <t>HOSPITAL MILITAR CENTRAL</t>
  </si>
  <si>
    <t>IMPRENTA NACIONAL DE COLOMBIA</t>
  </si>
  <si>
    <t>INDUSTRIA MILITAR - INDUMIL</t>
  </si>
  <si>
    <t>INDUMIL</t>
  </si>
  <si>
    <t>INSTITUTO AMAZÓNICO DE INVESTIGACIONES CIENTÍFICAS - SINCHI</t>
  </si>
  <si>
    <t>SINCHI</t>
  </si>
  <si>
    <t xml:space="preserve">INSTITUTO CARO Y CUERVO </t>
  </si>
  <si>
    <t>INSTITUTO COLOMBIANO AGROPECUARIO - ICA</t>
  </si>
  <si>
    <t>ICA</t>
  </si>
  <si>
    <t>INSTITUTO COLOMBIANO DE ANTROPOLOGÍA E HISTORIA - ICANH</t>
  </si>
  <si>
    <t>ICANH</t>
  </si>
  <si>
    <t>INSTITUTO COLOMBIANO DE BIENESTAR FAMILIAR - ICBF</t>
  </si>
  <si>
    <t>ICBF</t>
  </si>
  <si>
    <t xml:space="preserve">INSTITUTO COLOMBIANO DE CRÉDITO Y ESTUDIOS TÉCNICOS EN EL EXTERIOR - ICETEX </t>
  </si>
  <si>
    <t xml:space="preserve">ICETEX </t>
  </si>
  <si>
    <t>INSTITUTO COLOMBIANO PARA LA EVALUACIÓN DE LA EDUCACIÓN - ICFES</t>
  </si>
  <si>
    <t>ICFES</t>
  </si>
  <si>
    <t>INSTITUTO DE CASAS FISCALES DEL EJÉRCITO - ICFE</t>
  </si>
  <si>
    <t>ICFE</t>
  </si>
  <si>
    <t>INSTITUTO DE EDUCACIÓN TÉCNICA PROFESIONAL DE ROLDANILLO VALLE - INTEP</t>
  </si>
  <si>
    <t>INTEP</t>
  </si>
  <si>
    <t>INSTITUTO DE HIDROLOGÍA, METEOROLOGÍA Y ESTUDIOS AMBIENTALES - IDEAM</t>
  </si>
  <si>
    <t>IDEAM</t>
  </si>
  <si>
    <t>INSTITUTO DE INVESTIGACIÓN DE RECURSOS BIOLÓGICOS ALEXANDER VON HUMBOLDT</t>
  </si>
  <si>
    <t>HUMBOLDT</t>
  </si>
  <si>
    <t>INSTITUTO DE INVESTIGACIONES AMBIENTALES DEL PACÍFICO JOHN VON NEUMANN</t>
  </si>
  <si>
    <t>IIAP</t>
  </si>
  <si>
    <t>INSTITUTO DE PLANIFICACIÓN Y PROMOCIÓN DE SOLUCIONES ENERGÉTICAS PARA LAS ZONAS NO INTERCONECTADAS – IPSE</t>
  </si>
  <si>
    <t>IPSE</t>
  </si>
  <si>
    <t>INSTITUTO GEOGRÁFICO AGUSTÍN CODAZZI - IGAC</t>
  </si>
  <si>
    <t>IGAC</t>
  </si>
  <si>
    <t>INSTITUTO NACIONAL DE CANCEROLOGÍA E.S.E. - INC</t>
  </si>
  <si>
    <t>INC</t>
  </si>
  <si>
    <t>INSTITUTO NACIONAL DE FORMACIÓN TÉCNICA PROFESIONAL DE SAN JUAN DEL CESAR - INFOTEP</t>
  </si>
  <si>
    <t>INFOTEP</t>
  </si>
  <si>
    <t>INSTITUTO NACIONAL DE FORMACIÓN TÉCNICA PROFESIONAL DEL DEPARTAMENTO DE SAN ANDRÉS, PROVIDENCIA Y SANTA CATALINA - INFOTEP</t>
  </si>
  <si>
    <t>INFOTEP SAN ANDRÉS</t>
  </si>
  <si>
    <t>INSTITUTO NACIONAL DE MEDICINA LEGAL Y CIENCIAS FORENSES</t>
  </si>
  <si>
    <t>INSTITUTO NACIONAL DE METROLOGÍA - INM</t>
  </si>
  <si>
    <t>INM</t>
  </si>
  <si>
    <t>INSTITUTO NACIONAL DE SALUD - INS</t>
  </si>
  <si>
    <t>INS</t>
  </si>
  <si>
    <t>INSTITUTO NACIONAL DE VÍAS - INVÍAS</t>
  </si>
  <si>
    <t>INVÍAS</t>
  </si>
  <si>
    <t>INSTITUTO NACIONAL DE VIGILANCIA DE MEDICAMENTOS Y ALIMENTOS - INVIMA</t>
  </si>
  <si>
    <t>INVIMA</t>
  </si>
  <si>
    <t>INSTITUTO NACIONAL PARA CIEGOS - INCI</t>
  </si>
  <si>
    <t>INCI</t>
  </si>
  <si>
    <t>INSTITUTO NACIONAL PARA SORDOS - INSOR</t>
  </si>
  <si>
    <t>INSOR</t>
  </si>
  <si>
    <t>INSTITUTO NACIONAL PENITENCIARIO Y CARCELARIO - INPEC</t>
  </si>
  <si>
    <t>INPEC</t>
  </si>
  <si>
    <t>INSTITUTO TÉCNICO NACIONAL DE COMERCIO SIMÓN RODRÍGUEZ - INTENALCO</t>
  </si>
  <si>
    <t>INTENALCO</t>
  </si>
  <si>
    <t>INSTITUTO TOLIMENSE DE FORMACIÓN TÉCNICA PROFESIONAL - ITFIP</t>
  </si>
  <si>
    <t>ITFIP</t>
  </si>
  <si>
    <t>INTERCONEXIÓN ELÉCTRICA S.A. E.S.P - ISA</t>
  </si>
  <si>
    <t>ISA</t>
  </si>
  <si>
    <t xml:space="preserve">INTERNEXA S.A. </t>
  </si>
  <si>
    <t>ISA INTERCOLOMBIA S.A. E.S.P.</t>
  </si>
  <si>
    <t>INTERCOLOLOMBIA</t>
  </si>
  <si>
    <t>JURISDICCIÓN ESPECIAL PARA LA PAZ - JEP</t>
  </si>
  <si>
    <t>JEP</t>
  </si>
  <si>
    <t>LA PREVISORA S.A. COMPAÑÍA DE SEGUROS</t>
  </si>
  <si>
    <t>PREVISORA</t>
  </si>
  <si>
    <t>MINISTERIO DE AGRICULTURA Y DESARROLLO RURAL - MINAGRICULTURA</t>
  </si>
  <si>
    <t>MINAGRICULTURA</t>
  </si>
  <si>
    <t>MINISTERIO DE AMBIENTE Y DESARROLLO SOSTENIBLE - MINAMBIENTE</t>
  </si>
  <si>
    <t>MINAMBIENTE</t>
  </si>
  <si>
    <t>MINISTERIO DE CIENCIA, TECNOLOGÍA E INNOVACIÓN</t>
  </si>
  <si>
    <t>MINCIENCIA</t>
  </si>
  <si>
    <t>MINISTERIO DE COMERCIO, INDUSTRIA Y TURISMO - MINCIT</t>
  </si>
  <si>
    <t>MINCIT</t>
  </si>
  <si>
    <t>MINISTERIO DE CULTURA</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</si>
  <si>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</si>
  <si>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</si>
  <si>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</si>
  <si>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</si>
  <si>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</si>
  <si>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</si>
  <si>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</si>
  <si>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</si>
  <si>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</si>
  <si>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</si>
  <si>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</si>
  <si>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</si>
  <si>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</si>
  <si>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</si>
  <si>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</si>
  <si>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</si>
  <si>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</si>
  <si>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</si>
  <si>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</si>
  <si>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</si>
  <si>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</si>
  <si>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</si>
  <si>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</si>
  <si>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</si>
  <si>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</si>
  <si>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 xml:space="preserve">NUEVA EPS.SA. </t>
  </si>
  <si>
    <t>OLEODUCTO BICENTENARIO DE COLOMBIA S.A.S.</t>
  </si>
  <si>
    <t>OLEODUCTO CENTRAL S.A.- OCENSA</t>
  </si>
  <si>
    <t>OCENSA</t>
  </si>
  <si>
    <t>OLEODUCTO DE COLOMBIA S.A.</t>
  </si>
  <si>
    <t>OPERACIONES TECNOLÓGICAS Y COMERCIALES S.A.S. - OPTECOM</t>
  </si>
  <si>
    <t>OPTECOM</t>
  </si>
  <si>
    <t>PARQUES NACIONALES NATURALES DE COLOMBIA</t>
  </si>
  <si>
    <t>POLIPROPILENO DEL CARIBE S.A.- ESENTTIA</t>
  </si>
  <si>
    <t>ESENTTIA</t>
  </si>
  <si>
    <t>POSITIVA COMPAÑÍA DE SEGUROS S.A.</t>
  </si>
  <si>
    <t>POSITIVA</t>
  </si>
  <si>
    <t>PROCURADURÍA GENERAL DE LA NACIÓN - PGN</t>
  </si>
  <si>
    <t>PGN</t>
  </si>
  <si>
    <t>RADIO TELEVISIÓN NACIONAL DE COLOMBIA - RTVC</t>
  </si>
  <si>
    <t>RTVC</t>
  </si>
  <si>
    <t>REFINERÍA DE CARTAGENA S.A.S - REFICAR</t>
  </si>
  <si>
    <t>REFICAR</t>
  </si>
  <si>
    <t xml:space="preserve">REGISTRADURÍA NACIONAL DEL ESTADO CIVIL </t>
  </si>
  <si>
    <t>SANATORIO DE AGUA DE DIOS E.S.E.</t>
  </si>
  <si>
    <t>SANATORIO DE CONTRATACIÓN E.S.E.</t>
  </si>
  <si>
    <t>SENADO DE LA REPÚBLICA</t>
  </si>
  <si>
    <t>SENADO</t>
  </si>
  <si>
    <t>SERVICIO AÉREO A TERRITORIOS NACIONALES - SATENA</t>
  </si>
  <si>
    <t>SATENA</t>
  </si>
  <si>
    <t>SERVICIO GEOLÓGICO COLOMBIANO - SGC</t>
  </si>
  <si>
    <t>SGC</t>
  </si>
  <si>
    <t>SERVICIO NACIONAL DE APRENDIZAJE - SENA</t>
  </si>
  <si>
    <t>SENA</t>
  </si>
  <si>
    <t>SERVICIOS POSTALES NACIONALES S.A. - 4-72</t>
  </si>
  <si>
    <t>4-72</t>
  </si>
  <si>
    <t xml:space="preserve">SISTEMAS INTELIGENTES EN RED </t>
  </si>
  <si>
    <t>SOCIEDAD COMPOUNDING AND MASTERBATCHING INDUSTRY LTDA - COMAI</t>
  </si>
  <si>
    <t>COMAI</t>
  </si>
  <si>
    <t>SOCIEDAD DE ACTIVOS ESPECIALES S.A.S. - SAE</t>
  </si>
  <si>
    <t>SAE</t>
  </si>
  <si>
    <t>SOCIEDAD DE TELEVISIÓN DE CALDAS, RISARALDA Y QUINDÍO LTDA - TELECAFÉ</t>
  </si>
  <si>
    <t>TELECAFÉ LTDA</t>
  </si>
  <si>
    <t>SOCIEDAD FIDUCIARIA DE DESARROLLO AGROPECUARIO S.A. - FIDUAGRARIA</t>
  </si>
  <si>
    <t>FIDUAGRARIA</t>
  </si>
  <si>
    <t xml:space="preserve">SOCIEDAD HOTELERA TEQUENDAMA S.A. - SHT </t>
  </si>
  <si>
    <t>SHT</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</si>
  <si>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</si>
  <si>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</si>
  <si>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</si>
  <si>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</si>
  <si>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</si>
  <si>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</si>
  <si>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</si>
  <si>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</si>
  <si>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</si>
  <si>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</si>
  <si>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</si>
  <si>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</si>
  <si>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</si>
  <si>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</si>
  <si>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</si>
  <si>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</si>
  <si>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</si>
  <si>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</si>
  <si>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</si>
  <si>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</si>
  <si>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TRANSELCA S.A. E.S.P.</t>
  </si>
  <si>
    <t>TRANSELCA</t>
  </si>
  <si>
    <t>UNIDAD ADMINISTRATIVA ESPECIAL AGENCIA DEL INSPECTOR GENERAL DE TRIBUTOS, RENTAS Y CONTRIBUCIONES PARAFISCALES - ITRC</t>
  </si>
  <si>
    <t>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</si>
  <si>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</si>
  <si>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</si>
  <si>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</si>
  <si>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</si>
  <si>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</si>
  <si>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</si>
  <si>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</si>
  <si>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</si>
  <si>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</si>
  <si>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</si>
  <si>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</si>
  <si>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</si>
  <si>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</si>
  <si>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</si>
  <si>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</si>
  <si>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</si>
  <si>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</si>
  <si>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</si>
  <si>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</si>
  <si>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UIAF</t>
  </si>
  <si>
    <t>UNIDAD DE PLANEACIÓN MINERO ENERGÉTICA - UPME</t>
  </si>
  <si>
    <t>UPME</t>
  </si>
  <si>
    <t>UNIDAD DE PLANIFICACIÓN DE TIERRAS RURALES, ADECUACIÓN DE TIERRAS Y USOS AGROPECUARIOS - UPRA</t>
  </si>
  <si>
    <t>UPRA</t>
  </si>
  <si>
    <t>UNIDAD DE SERVICIOS PENITENCIARIOS Y CARCELARIOS - USPEC</t>
  </si>
  <si>
    <t>USPEC</t>
  </si>
  <si>
    <t>UNIDAD ESPECIAL PARA LA BÚSQUEDA DE PERSONAS DADAS POR DESAPARECIDAS EN EL CONTEXTO Y EN RAZÓN DEL CONFLICTO ARMADO - UBPD</t>
  </si>
  <si>
    <t>UBPD</t>
  </si>
  <si>
    <t>UNIDAD NACIONAL DE PROTECCIÓN - UNP</t>
  </si>
  <si>
    <t>UNP</t>
  </si>
  <si>
    <t>UNIDAD NACIONAL PARA LA GESTIÓN DEL RIESGO DE DESASTRES - UNGRD</t>
  </si>
  <si>
    <t>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</si>
  <si>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</si>
  <si>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</si>
  <si>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</si>
  <si>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</si>
  <si>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</si>
  <si>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</si>
  <si>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</si>
  <si>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</si>
  <si>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</si>
  <si>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</si>
  <si>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</si>
  <si>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</si>
  <si>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</si>
  <si>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</si>
  <si>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</si>
  <si>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</si>
  <si>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</si>
  <si>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</si>
  <si>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ABIERTA Y A DISTANCIA - UNAD</t>
  </si>
  <si>
    <t>UNAD</t>
  </si>
  <si>
    <t>UNIVERSIDAD NACIONAL DE COLOMBIA - UNAL</t>
  </si>
  <si>
    <t>UNAL</t>
  </si>
  <si>
    <t>UNIVERSIDAD PEDAGÓGICA NACIONAL - UPN</t>
  </si>
  <si>
    <t>UPN</t>
  </si>
  <si>
    <t>UNIVERSIDAD PEDAGÓGICA Y TECNOLÓGICA DE COLOMBIA - UPTC</t>
  </si>
  <si>
    <t>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</si>
  <si>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</si>
  <si>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</si>
  <si>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</si>
  <si>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</si>
  <si>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</si>
  <si>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</si>
  <si>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</si>
  <si>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</si>
  <si>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</si>
  <si>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XM</t>
  </si>
  <si>
    <t>Aplicativo para la formulación, implementación y seguimiento de la Política de Prevención del Daño Antijurídico (PPDA)</t>
  </si>
  <si>
    <t xml:space="preserve">ENTIDAD: </t>
  </si>
  <si>
    <t>ANTES DE EMPEZAR</t>
  </si>
  <si>
    <t xml:space="preserve">CICLO DE LA PREVENCIÓN DEL DAÑO ANTIJURÍDICO - PDA </t>
  </si>
  <si>
    <t>LINEAMIENTOS</t>
  </si>
  <si>
    <t>Responsable de formular, aprobar y ejecutar la PPDA</t>
  </si>
  <si>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</si>
  <si>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t>CICLO DE LA PREVENCIÓN DEL DAÑO ANTIJURÍDICO</t>
  </si>
  <si>
    <t>LINEAMIENTOS PARA LA FORMULACIÓN, IMPLEMENTACIÓN Y SEGUIMIENTO DE LAS POLÍTICAS DE PREVENCIÓN DEL DAÑO ANTIJURÍDICO</t>
  </si>
  <si>
    <t xml:space="preserve"> FORMULACIÓN</t>
  </si>
  <si>
    <t>ACTIVIDAD</t>
  </si>
  <si>
    <t>PERÍODO</t>
  </si>
  <si>
    <t>Análisis de litigiosidad y/o riesgos.</t>
  </si>
  <si>
    <t>Implementación de la PPDA.</t>
  </si>
  <si>
    <t>PLAN DE ACCIÓN</t>
  </si>
  <si>
    <t>Ubique el cursor encima del nombre de cada columna, para ver unas breves instrucciones</t>
  </si>
  <si>
    <t>Causa eKogui</t>
  </si>
  <si>
    <t>Justificación</t>
  </si>
  <si>
    <t>Subcausa</t>
  </si>
  <si>
    <t>N° Medida</t>
  </si>
  <si>
    <t>Medida
¿qué?</t>
  </si>
  <si>
    <t>Otra Medida</t>
  </si>
  <si>
    <t>Período de implementación de la medida</t>
  </si>
  <si>
    <t>N° Mecanismo</t>
  </si>
  <si>
    <t>Mecanismo
¿cómo?</t>
  </si>
  <si>
    <t>Otro Mecanismo</t>
  </si>
  <si>
    <t>Ejecución del mecanismo</t>
  </si>
  <si>
    <t>Área responsable
¿quién?</t>
  </si>
  <si>
    <t xml:space="preserve">Fecha inicio </t>
  </si>
  <si>
    <t>Fecha fin</t>
  </si>
  <si>
    <t>Ayuda</t>
  </si>
  <si>
    <t>INDICADORES</t>
  </si>
  <si>
    <t xml:space="preserve">Para medir la implementación de la PPDA deben definirse indicadores. </t>
  </si>
  <si>
    <t>Un indicador es un dato que permite valorar o medir uno o varios hechos en un período de tiempo determinado.</t>
  </si>
  <si>
    <t>APROBACIÓN DE LA PPDA</t>
  </si>
  <si>
    <t>IMPLEMENTACIÓN</t>
  </si>
  <si>
    <t>Se recomienda que a medida que se implementa el plan de acción a lo largo de cada año, se diligencien los indicadores de gestión y resultado con la información respectiva.
Esto permite llevar un control del avance a medida que se implementa.</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</si>
  <si>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</si>
  <si>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</si>
  <si>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INDICADORES DE GESTIÓN</t>
  </si>
  <si>
    <t>FORMULACIÓN DEL INDICADOR</t>
  </si>
  <si>
    <t>IMPLEMENTACIÓN DEL PLAN DE ACCIÓN</t>
  </si>
  <si>
    <t>INFORME ANUAL DE IMPLEMENTACIÓN AÑO 1</t>
  </si>
  <si>
    <t>INFORME ANUAL DE IMPLEMENTACIÓN AÑO 2</t>
  </si>
  <si>
    <t>Resultado TOTAL</t>
  </si>
  <si>
    <t>Explicación del resultado total</t>
  </si>
  <si>
    <t xml:space="preserve">Subcausa </t>
  </si>
  <si>
    <t>N° Del Mecanismo</t>
  </si>
  <si>
    <t>Descripción del numerador</t>
  </si>
  <si>
    <t>Descripción del denominador</t>
  </si>
  <si>
    <t>Fórmula del indicador</t>
  </si>
  <si>
    <t>Valor Numerador</t>
  </si>
  <si>
    <t>Valor Denominador</t>
  </si>
  <si>
    <t>Resultado</t>
  </si>
  <si>
    <t>Explicación del resultado</t>
  </si>
  <si>
    <t>INDICADORES DE RESULTADO</t>
  </si>
  <si>
    <t>INDICADORES DE IMPACTO</t>
  </si>
  <si>
    <t>Tasa de crecimiento prom. anual</t>
  </si>
  <si>
    <t>Causa e-kogui</t>
  </si>
  <si>
    <t>[(#ddas año X - #ddas año Y) / #ddas año Y]*100</t>
  </si>
  <si>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</si>
  <si>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</si>
  <si>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</si>
  <si>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</si>
  <si>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</si>
  <si>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</si>
  <si>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</si>
  <si>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</si>
  <si>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</si>
  <si>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</si>
  <si>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</si>
  <si>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</si>
  <si>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</si>
  <si>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</si>
  <si>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</si>
  <si>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</si>
  <si>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</si>
  <si>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</si>
  <si>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</si>
  <si>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</si>
  <si>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</si>
  <si>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</si>
  <si>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</si>
  <si>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</si>
  <si>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</si>
  <si>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</si>
  <si>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</si>
  <si>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</si>
  <si>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INFORME RESUMIDO</t>
  </si>
  <si>
    <t>MUY POCA</t>
  </si>
  <si>
    <t>AÑO DE IMPLEMENTACIÓN 1</t>
  </si>
  <si>
    <t>AÑO DE IMPLEMENTACIÓN 2</t>
  </si>
  <si>
    <t>TOTAL</t>
  </si>
  <si>
    <t>POCA</t>
  </si>
  <si>
    <t>GESTIÓN PROMEDIO</t>
  </si>
  <si>
    <t>PROMEDIO</t>
  </si>
  <si>
    <t>RESULTADOS PROMEDIO</t>
  </si>
  <si>
    <t>ACEPTABLE</t>
  </si>
  <si>
    <t>IMPACTO PROMEDIO</t>
  </si>
  <si>
    <t>BASTANTE</t>
  </si>
  <si>
    <t>TODA</t>
  </si>
  <si>
    <t>VALOR</t>
  </si>
  <si>
    <t>ANTES</t>
  </si>
  <si>
    <t>PUNTERO</t>
  </si>
  <si>
    <t>DESPUÉS</t>
  </si>
  <si>
    <t>VARIACIÓN PROMEDIO DE LA LITIGIOSIDAD</t>
  </si>
  <si>
    <t>INSUMOS</t>
  </si>
  <si>
    <t>CAUSA e-KOGUI</t>
  </si>
  <si>
    <t>Es la causa del litigio, conforme al listado que tiene definido el eKOGUI.</t>
  </si>
  <si>
    <t>JUSTIFICACIÓN</t>
  </si>
  <si>
    <t>SUBCAUSA</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</si>
  <si>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</si>
  <si>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t>N° MEDIDA</t>
  </si>
  <si>
    <t>MEDIDA</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</si>
  <si>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</si>
  <si>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t>OTRA MEDIDA</t>
  </si>
  <si>
    <t>En caso de que alguna de sus medidas no esté parametrizada y haya seleccionado la opción "Otra", descríbala. 
Redáctela con verbos que denoten acción.</t>
  </si>
  <si>
    <t>MECANISMO</t>
  </si>
  <si>
    <t xml:space="preserve">
El mecanismo es la forma de ejecutar la medida.  
Responde a la pregunta, ¿cómo se debe ejecutar esa medida? 
Encontrará algunas opciones preestablecidas. En caso de que su mecanismo no se encuentre en las opciones, por favor seleccione "Otro". 
</t>
  </si>
  <si>
    <t>OTRO MECANISMO</t>
  </si>
  <si>
    <t>En caso de que alguno de sus mecanismos no esté en las opciones prestablecidas, descríbalo brevemente.</t>
  </si>
  <si>
    <t>EJECUCIÓN DEL MECANISMO</t>
  </si>
  <si>
    <t xml:space="preserve">
Debe explicarse cómo se cumplirá el mecanismo. Puede resultar útil preguntarse a quién va dirigido, qué periodicidad tiene, si es grupal o individual etc.</t>
  </si>
  <si>
    <t>PERíODO DE IMPLEMENTACIÓN</t>
  </si>
  <si>
    <t>ÁREA RESPONSABLE</t>
  </si>
  <si>
    <t>DIVULGACIÓN</t>
  </si>
  <si>
    <t>INDICADOR DE GESTIÓN</t>
  </si>
  <si>
    <t>INDICADOR DE RESULTADO</t>
  </si>
  <si>
    <t>INDICADOR DE IMPACTO</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</si>
  <si>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</si>
  <si>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</si>
  <si>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</si>
  <si>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</si>
  <si>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</si>
  <si>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</si>
  <si>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</si>
  <si>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</si>
  <si>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</si>
  <si>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</si>
  <si>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</si>
  <si>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</si>
  <si>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</si>
  <si>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</si>
  <si>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ACCESION POR ALUVION</t>
  </si>
  <si>
    <t>NUEVA</t>
  </si>
  <si>
    <t>Parametrizada a solicitud de EPON</t>
  </si>
  <si>
    <t>JUDICIAL</t>
  </si>
  <si>
    <t>La accesión por aluvión es un modo de adquirir la propiedad por el cual el dueño de una heredad riberana dquiere el terreno de aluvión que es aquel que forma por el lento e imperceptible retiro de las aguas.</t>
  </si>
  <si>
    <t>ACCESO CARNAL O ACTO SEXUAL CON INCAPAZ DE RESISTIR</t>
  </si>
  <si>
    <t>MANTENER</t>
  </si>
  <si>
    <t>ACTIVA</t>
  </si>
  <si>
    <t>Acceso carnal o acto sexual con incapaz de resistir (persona que está en incapacidad de resistir o que es puesta por el agresor en incapacidad de resistir).</t>
  </si>
  <si>
    <t>ACCESO CARNAL O ACTO SEXUAL VIOLENTO</t>
  </si>
  <si>
    <t xml:space="preserve">Acceso carnal violento o acto sexual violento.  </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</si>
  <si>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</si>
  <si>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</si>
  <si>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</si>
  <si>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</si>
  <si>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ACOSO SEXUAL</t>
  </si>
  <si>
    <t xml:space="preserve">Acoso, persecusión, hostigamiento o asedio físico o verbal, con fines sexuales no consentidos, en beneficio del agresor o de un tercero, valiéndose de su superioridad.  </t>
  </si>
  <si>
    <t>ACTOS SEXUALES CON MENOR DE CATORCE AÑOS</t>
  </si>
  <si>
    <t xml:space="preserve">Acceso carnal o acto sexual con menor de catorce años o en su presencia.  </t>
  </si>
  <si>
    <t>ALLANAMIENTO ILEGAL</t>
  </si>
  <si>
    <t xml:space="preserve">Ingreso a bien inmueble, automotor, nave o aeronave sin el cumplimiento de las formalidades legales. </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</si>
  <si>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</si>
  <si>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</si>
  <si>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</si>
  <si>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</si>
  <si>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CAPITALIZACION DE INTERESES</t>
  </si>
  <si>
    <t>Controversias suscitadas como consecuencia de la capitalización de intereses causados que se han hecho exigibles y que aún no se han pagado.</t>
  </si>
  <si>
    <t>CAPTACION ILEGAL DE DINERO</t>
  </si>
  <si>
    <t>Omisión en el deber de inspección, vigilancia y control frente a las captadoras ilegales de dinero.</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</si>
  <si>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</si>
  <si>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</si>
  <si>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</si>
  <si>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</si>
  <si>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</si>
  <si>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</si>
  <si>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</si>
  <si>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</si>
  <si>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</si>
  <si>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</si>
  <si>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CONTROVERSIAS SOBRE LAUDO ARBITRAL</t>
  </si>
  <si>
    <t>Perjuicios derivados de un laudo arbitral, susceptibles de revisión extraordinaria ante la jurisdicción contencioso administrativa.</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</si>
  <si>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</si>
  <si>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</si>
  <si>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CUMPLIMIENTO DE REQUISITOS LEGALES PARA LEVANTAMIENTO DE FUERO SINDICAL EN PROCESOS DE REESTRUCTURACION Y LIQUIDACION DE ENTIDADES PUBLICAS</t>
  </si>
  <si>
    <t>DESAGREGAR</t>
  </si>
  <si>
    <t>ILEGALIDAD DEL ACTO ADMINISTRATIVO QUE SUPRIME EL CARGO</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</si>
  <si>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</si>
  <si>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</si>
  <si>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</si>
  <si>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</si>
  <si>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</si>
  <si>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ACTIVIDAD INDUSTRIAL</t>
  </si>
  <si>
    <t>Daño o amenaza al medio ambiente por el desempeño de la actividad industrial (contaminaciones biológicas, físicas, químicas y antropogénicas, etc.).</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</si>
  <si>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</si>
  <si>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</si>
  <si>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</si>
  <si>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</si>
  <si>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</si>
  <si>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</si>
  <si>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CONTAMINACION POR OLORES</t>
  </si>
  <si>
    <t xml:space="preserve">Daño o amenaza al medio ambiente por contaminación con olores (dispersión atmosférica de olores).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</si>
  <si>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</si>
  <si>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</si>
  <si>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DISPOSICION FINAL DE RESIDUOS NUCLEARES</t>
  </si>
  <si>
    <t xml:space="preserve">Daño o amenaza al medio ambiente por disposición final de residuos nucleares (residuos que contienen elementos químios radioactivos).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</si>
  <si>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</si>
  <si>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</si>
  <si>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EJECUCION DE OBRA PUBLICA</t>
  </si>
  <si>
    <t>Daño o amenaza al medio ambiente por la ejecución de obra pública.</t>
  </si>
  <si>
    <t>DAÑO O AMENAZA AMBIENTAL POR ERRADICACION DE CULTIVOS ILICITOS</t>
  </si>
  <si>
    <t>Daño o amenaza al medio ambiente por erradicación terrestre o aérea de cultivos ilícitos.</t>
  </si>
  <si>
    <t>DAÑO O AMENAZA AMBIENTAL POR INCENDIO FORESTAL</t>
  </si>
  <si>
    <t xml:space="preserve">Daño o amenaza al medio ambiente por incendio forestal. </t>
  </si>
  <si>
    <t>DAÑO O AMENAZA AMBIENTAL POR INDEBIDA DISPOSICION DE DESECHOS HOSPITALARIOS</t>
  </si>
  <si>
    <t xml:space="preserve">Daño o amenaza al medio ambiente por la disposición final de desechos infecciosos hospitalarios con desconocimiento de los métodos de relleno de seguridad. </t>
  </si>
  <si>
    <t>DAÑO O AMENAZA AMBIENTAL POR TALA MASIVA DE ARBOLES</t>
  </si>
  <si>
    <t xml:space="preserve">Daño o amenaza al medio ambiente por tala masiva de árboles. </t>
  </si>
  <si>
    <t>DAÑO O AMENAZA AMBIENTAL POR VERTIMIENTO DE CONTAMINANTES</t>
  </si>
  <si>
    <t>Daño o amenaza al medio ambiente por verter agentes contaminantes. Ejemplo: Vertimiento de químicos a fuentes hídricas o bosques. Nota: es subsidiaria a las otras causas sobre contaminantes.</t>
  </si>
  <si>
    <t>DAÑOS A BIENES CON AERONAVE OFICIAL</t>
  </si>
  <si>
    <t>DAÑOS CAUSADOS A CIVIL CON AERONAVE DE USO OFICIAL</t>
  </si>
  <si>
    <t>Daños a bienes muebles e inmuebles con ocasión de la actividad peligrosa de pilotaje de aeronaves de uso oficial.</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</si>
  <si>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</si>
  <si>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</si>
  <si>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A BIENES CON NAVE OFICIAL</t>
  </si>
  <si>
    <t>DAÑOS CAUSADOS A CIVIL CON NAVE OFICIAL</t>
  </si>
  <si>
    <t>Daños a bienes muebles e inmuebles con ocasión de la actividad peligrosa de conducción de naves de uso oficial.</t>
  </si>
  <si>
    <t>DAÑOS A BIENES CON VEHICULO OFICIAL</t>
  </si>
  <si>
    <t>DAÑOS CAUSADOS A CIVIL CON VEHICULO OFICIAL</t>
  </si>
  <si>
    <t>Daños a bienes muebles e inmuebles con ocasión de la actividad peligrosa de conducción de vehículos de uso oficial.</t>
  </si>
  <si>
    <t>DAÑOS A BIENES EN ACCIDENTE AEREO</t>
  </si>
  <si>
    <t>DAÑOS CAUSADOS POR ACCIDENTE AEREO</t>
  </si>
  <si>
    <t>Daños a bienes muebles e inmuebles con ocasión de accidentes aéreos en los que no esté comprometida una aeronave oficial.</t>
  </si>
  <si>
    <t>DAÑOS A BIENES EN ACCIDENTE FLUVIAL</t>
  </si>
  <si>
    <t>DAÑOS CAUSADOS POR ACCIDENTE FLUVIAL-MARITIMO</t>
  </si>
  <si>
    <t>Daños a bienes muebles e inmuebles con ocasión de accidentes fluviales o marítimos en los que no esté comprometida una nave oficial.</t>
  </si>
  <si>
    <t>DAÑOS A BIENES EN ACCIDENTE MARITIMO</t>
  </si>
  <si>
    <t>Daños a bienes muebles e inmuebles con ocasión de accidentes marítimos o marítimos en los que no esté comprometida una nave oficial.</t>
  </si>
  <si>
    <t>DAÑOS A BIENES EN COMBATE O ENFRENTAMIENTO</t>
  </si>
  <si>
    <t>DAÑOS CAUSADOS A BIENES EN OPERATIVO MILITAR Y/O COMBATE O ENFRENTAMIENTO</t>
  </si>
  <si>
    <t>Daños a bienes muebles e inmuebles causados en desarrollo de un combate entre la fuerza pública y grupo armado ilegal o por enfrentamiento con la delincuencia común.</t>
  </si>
  <si>
    <t>DAÑOS A BIENES EN ENFRENTAMIENTO ENTRE TROPAS</t>
  </si>
  <si>
    <t>Daños a bienes muebles e inmuebles causados en desarrollo de un enfrentamiento entre tropas de la fuerza pública o situación de "fuego amigo".</t>
  </si>
  <si>
    <t>DAÑOS A BIENES EN ESTABLECIMIENTO EDUCATIVO</t>
  </si>
  <si>
    <t>DAÑO EN ESTABLECIMIENTO EDUCATIVO</t>
  </si>
  <si>
    <t xml:space="preserve">Daño a bienes muebles o inmuebles en establecimiento educativo, hogar comunitario, centro de bienestar familiar o en actividades relacionadas con la jornada escolar. </t>
  </si>
  <si>
    <t>DAÑOS A BIENES EN MANIFESTACION PUBLICA</t>
  </si>
  <si>
    <t>DAÑOS CAUSADOS EN MANIFESTACION PUBLICA</t>
  </si>
  <si>
    <t xml:space="preserve">Daños a bienes muebles e inmuebles con ocasión de manifestaciones, marchas o reuniones públicas. </t>
  </si>
  <si>
    <t>DAÑOS A BIENES EN OPERACION ADMINISTRATIVA</t>
  </si>
  <si>
    <t>DAÑOS CAUSADOS POR OPERACION ADMINISTRATIVA</t>
  </si>
  <si>
    <t xml:space="preserve">Daño a bien mueble o inmueble con ocasión de la ejecución material de un acto administrativo (no incluye aquellos ejecutados por la Policía). </t>
  </si>
  <si>
    <t>DAÑOS A BIENES EN OPERATIVO MILITAR</t>
  </si>
  <si>
    <t>Daños a bienes muebles e inmuebles causados en desarrollo de un operativo.</t>
  </si>
  <si>
    <t>DAÑOS A BIENES EN ZONA DE DISTENSION</t>
  </si>
  <si>
    <t>DAÑOS CAUSADOS EN ZONA DE DISTENSION</t>
  </si>
  <si>
    <t>Daños a bienes muebles e inmuebles en una zona de distensión (zona geográfica libre de presencia de la fuerza pública) y con ocación de la implementación de dicha medida.</t>
  </si>
  <si>
    <t>DAÑOS A BIENES POR ACTIVIDAD DEL SECTOR DE HIDROCARBUROS</t>
  </si>
  <si>
    <t>DAÑOS CAUSADOS POR EXPLORACION Y/O EXPLOTACION MINERA Y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</si>
  <si>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</si>
  <si>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MINERA</t>
  </si>
  <si>
    <t>Daños a bienes muebles e inmuebles con ocasión de la actividad minera, comprende las etapas de cateo y prospección, exploración, explotación, beneficio, labor general, transporte, comercialización, cierre y post cierre.</t>
  </si>
  <si>
    <t>DAÑOS A BIENES POR ACTO TERRORISTA CONTRA INSTALACIONES, PERSONAJES O ELEMENTOS REPRESENTATIVOS DEL ESTADO</t>
  </si>
  <si>
    <t>DAÑOS CAUSADOS A CIVILES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</si>
  <si>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</si>
  <si>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POBLACION CIVIL</t>
  </si>
  <si>
    <t>DAÑOS CAUSADOS A CIVILES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</si>
  <si>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</si>
  <si>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DAÑOS A BIENES POR ALUD DE TIERRA</t>
  </si>
  <si>
    <t>DAÑO CAUSADO POR ALUD DE TIERRA</t>
  </si>
  <si>
    <t>Daños a bienes muebles e inmuebles como consecuencia de deslizamientos de tierra.</t>
  </si>
  <si>
    <t>DAÑOS A BIENES POR CAIDA DE ARBOL</t>
  </si>
  <si>
    <t>DAÑOS CAUSADOS POR CAIDA DE ARBOL</t>
  </si>
  <si>
    <t>Daños a bienes muebles e inmuebles con ocasión de caida de arbol.</t>
  </si>
  <si>
    <t>DAÑOS A BIENES POR CONDUCCION DE ENERGIA ELECTRICA</t>
  </si>
  <si>
    <t>DAÑOS CAUSADOS POR CONDUCCION DE ENERGIA ELECTRICA</t>
  </si>
  <si>
    <t xml:space="preserve">Daños a bienes muebles e inmuebles con ocasión de la actividad peligrosa de conducción de energía eléctrica.  </t>
  </si>
  <si>
    <t>DAÑOS A BIENES POR EJECUCION DE OBRA PUBLICA</t>
  </si>
  <si>
    <t>Daños a bienes muebles e inmuebles por la ejecución de obra pública.</t>
  </si>
  <si>
    <t>DAÑOS A BIENES POR FALTA DE ADOPCION DE MEDIDAS DE PROTECCION Y SEGURIDAD</t>
  </si>
  <si>
    <t>INCUMPLIMIENTO DEL DEBER DE PROTECCION Y SEGURIDAD POR PARTE DEL ESTADO</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</si>
  <si>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</si>
  <si>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ILUMINACION EN LA VIA PUBLICA</t>
  </si>
  <si>
    <t>DAÑOS CAUSADOS POR FALTA DE SEÑALIZACION EN LA VIA PUBLICA</t>
  </si>
  <si>
    <t>Daños a bienes muebles e inmuebles con ocasión de vía pública con ausencia o deficiencia de iluminación.</t>
  </si>
  <si>
    <t>DAÑOS A BIENES POR FALTA DE SEÑALIZACION EN LA VIA PUBLICA</t>
  </si>
  <si>
    <t>Daños a bienes muebles e inmuebles con ocasión de vía pública con ausencia o deficiencia en la señalización.</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</si>
  <si>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</si>
  <si>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</si>
  <si>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INUNDACION</t>
  </si>
  <si>
    <t>DAÑOS CAUSADOS POR INUNDACION</t>
  </si>
  <si>
    <t xml:space="preserve">Daños a bienes muebles e inmuebles como consecuencia de inundaciones.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</si>
  <si>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</si>
  <si>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</si>
  <si>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RUINA DE EDIFICACION PUBLICA</t>
  </si>
  <si>
    <t>DAÑOS OCASIONADOS POR RUINA DE EDIFICIO</t>
  </si>
  <si>
    <t>Daños a bienes muebles e inmuebles con ocasión de ruina de edificación pública.</t>
  </si>
  <si>
    <t>DAÑOS A BIENES POR SEMOVIENTE DE PROPIEDAD DEL ESTADO</t>
  </si>
  <si>
    <t>Daños a bienes muebles e inmuebles causados por semoviente (equino, canino, etc.) de propiedad del Estado.</t>
  </si>
  <si>
    <t>DAÑOS A BIENES POR USO EXCESIVO DE LA FUERZA</t>
  </si>
  <si>
    <t>DAÑOS CAUSADOS POR USO EXCESIVO DE LA FUERZA</t>
  </si>
  <si>
    <t xml:space="preserve">Daños a bienes muebles o inmuebles derivados del exceso en el uso de la fuerza por parte de miembros de la fuerza pública. </t>
  </si>
  <si>
    <t>DAÑOS A BIENES POR VIA PUBLICA EN MAL ESTADO</t>
  </si>
  <si>
    <t>DAÑOS CAUSADOS POR VIA EN MAL ESTADO</t>
  </si>
  <si>
    <t>Daños a bienes muebles e inmuebles con ocasión de via pública en mal estado de mantenimiento.</t>
  </si>
  <si>
    <t>DAÑOS CAUSADOS A BIENES EN PROCEDIMIENTO DE POLICIA</t>
  </si>
  <si>
    <t>Daños a bienes muebles e inmuebles en la ejecución material de las normas y actos que surgen del ejercicio del poder y la función de Policía.</t>
  </si>
  <si>
    <t>DAÑOS CAUSADOS A BIENES POR GRUPO ARMADO ILEGAL</t>
  </si>
  <si>
    <t>Incluye daños a bienes muebles e inmuebles causados por grupo armado ilegal (guerrilla, autodefensas, bandas criminales). Nota: es subsidiaria a las causas sobre acto terrorista o combate o enfrentamiento.</t>
  </si>
  <si>
    <t>DAÑOS CAUSADOS A FUNCIONARIO DE CARRERA ADMINISTRATIVA DURANTE LOS PROCESOS DE REESTRUCTURACION Y LIQUIDACION DE ENTIDADES PUBLICAS</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</si>
  <si>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</si>
  <si>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</si>
  <si>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</si>
  <si>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</si>
  <si>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</si>
  <si>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DAÑOS CAUSADOS POR MEDIDA DE EXTINCION DE DOMINIO</t>
  </si>
  <si>
    <t>Perjuicios derivados de la perturbación al derecho de dominio sobre bienes muebles e inmuebles, con ocasión de la adopción de medidas de extinción de dominio.</t>
  </si>
  <si>
    <t>DAÑOS DERIVADOS DE ACTO ADMINISTRATIVO LICITO</t>
  </si>
  <si>
    <t>DAÑO ESPECIAL POR EXPEDICION DE LEY CONSTITUCIONAL Y/O ACTO ADMINISTRATIVO LICITO</t>
  </si>
  <si>
    <t>Daños ocasionados por la expedición de actos administrativos lícitos (su legalidad no es cuestionada).</t>
  </si>
  <si>
    <t>DAÑOS DERIVADOS DE LA ACTIVIDAD LEGISLATIVA</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</si>
  <si>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</si>
  <si>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</si>
  <si>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</si>
  <si>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</si>
  <si>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DEFECTUOSO FUNCIONAMIENTO DE LA ADMINISTRACION DE JUSTICIA</t>
  </si>
  <si>
    <t>Perjucios derivados del inadecuado funcionamiento de la funsión jurisdiccional, distintos a privación injusta de la libertad y error judicial.</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</si>
  <si>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</si>
  <si>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</si>
  <si>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</si>
  <si>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</si>
  <si>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</si>
  <si>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</si>
  <si>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</si>
  <si>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</si>
  <si>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</si>
  <si>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</si>
  <si>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</si>
  <si>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</si>
  <si>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</si>
  <si>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</si>
  <si>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</si>
  <si>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</si>
  <si>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</si>
  <si>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</si>
  <si>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</si>
  <si>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DESCUENTO DE NOMINA NO AUTORIZADO</t>
  </si>
  <si>
    <t>Descuentos o deducciones salariales no autolizadas legalmente o por el asalariado.</t>
  </si>
  <si>
    <t>DESCUENTO ILEGAL A LA MESADA PENSIONAL</t>
  </si>
  <si>
    <t>Descuento a las mesadas pensionales no autorizado legalmente.</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</si>
  <si>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</si>
  <si>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</si>
  <si>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</si>
  <si>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</si>
  <si>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</si>
  <si>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</si>
  <si>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</si>
  <si>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</si>
  <si>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</si>
  <si>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DESLINDE Y AMOJONAMIENTO</t>
  </si>
  <si>
    <t>Solicitud que se efectúa con el propósito de que judicialmente se declare la forma material y visible del lindero que separa predios colindantes.</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</si>
  <si>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</si>
  <si>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</si>
  <si>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</si>
  <si>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</si>
  <si>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</si>
  <si>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</si>
  <si>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</si>
  <si>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</si>
  <si>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DESPLAZAMIENTO FORZADO</t>
  </si>
  <si>
    <t>Perjuicios derivados del desarraigo producto de la violencia generalizada, la vulneración de los derechos humanos o la amenaza de las garantías del derecho humanitario.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</si>
  <si>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</si>
  <si>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</si>
  <si>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DIVISION DE LA COSA COMUN POR PARTE DE COMUNEROS O COPROPIETARIOS</t>
  </si>
  <si>
    <t>Solicitud de división jurídica y material, si el tipo de bien lo permite, de la cosa común por parte del comunero o copropietario.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</si>
  <si>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</si>
  <si>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</si>
  <si>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</si>
  <si>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</si>
  <si>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</si>
  <si>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</si>
  <si>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</si>
  <si>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</si>
  <si>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</si>
  <si>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ERROR JUDICIAL</t>
  </si>
  <si>
    <t>Perjuicios derivados del error cometido por una autoridad investida de facultad jurisdiccional, en su carácter de tal, en el curso de un proceso, materializado a través de una providencia en firme contraria a la Ley.</t>
  </si>
  <si>
    <t>EXCESO EN EL COBRO DE INTERESES</t>
  </si>
  <si>
    <t>Cobro de intereses remuneratorios o moratorios liquidados por encima de las tasas máximas permitidas legalmente.</t>
  </si>
  <si>
    <t>EXISTENCIA O INEXISTENCIA DEL CONTRATO</t>
  </si>
  <si>
    <t>Controversias suscitadas en torno a la verificación del cumplimiento de los requisitos indispensables para el perfeccionamiento de los contratos estatales.</t>
  </si>
  <si>
    <t>EXTENSION DE LAS GARANTIAS CONTRACTUALES</t>
  </si>
  <si>
    <t>Perjuicios derivados de la extensión de las garantías contractuales a situaciones imprevisibles y por lo tanto no cubiertas dentro de los riesgos asegurados.</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</si>
  <si>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</si>
  <si>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</si>
  <si>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</si>
  <si>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</si>
  <si>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FALTA DE MANTENIMIENTO DE BIEN INMUEBLE ARRENDADO</t>
  </si>
  <si>
    <t>Incumplimiento de la obligación de mantener en óptimas condiciones un inmueble arrendado.</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</si>
  <si>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</si>
  <si>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</si>
  <si>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HACINAMIENTO CARCELARIO</t>
  </si>
  <si>
    <t>Ocupación de un espacio de reclusión por un número de individuos que excede la capacidad funcional de aquél.</t>
  </si>
  <si>
    <t>ILEGALIDAD DEL ACTO ADMINISTRATIVO DE DESVINCULACION DE LOS MIEMBROS DE LA FUERZA PUBLICA POR LLAMAMIENTO A CALIFICAR SERVICIOS</t>
  </si>
  <si>
    <t>ILEGALIDAD DEL ACTO ADMINISTRATIVO QUE RETIRA DEL SERVICIO A MIEMBRO DE LA FUERZA PUBLICA</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</si>
  <si>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</si>
  <si>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</si>
  <si>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</si>
  <si>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</si>
  <si>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</si>
  <si>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</si>
  <si>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</si>
  <si>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</si>
  <si>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</si>
  <si>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</si>
  <si>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</si>
  <si>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</si>
  <si>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</si>
  <si>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</si>
  <si>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</si>
  <si>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</si>
  <si>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</si>
  <si>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</si>
  <si>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</si>
  <si>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</si>
  <si>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</si>
  <si>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</si>
  <si>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</si>
  <si>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</si>
  <si>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</si>
  <si>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</si>
  <si>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</si>
  <si>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</si>
  <si>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</si>
  <si>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</si>
  <si>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</si>
  <si>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</si>
  <si>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</si>
  <si>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</si>
  <si>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</si>
  <si>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</si>
  <si>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</si>
  <si>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</si>
  <si>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</si>
  <si>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</si>
  <si>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</si>
  <si>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</si>
  <si>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</si>
  <si>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</si>
  <si>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</si>
  <si>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</si>
  <si>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</si>
  <si>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</si>
  <si>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</si>
  <si>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</si>
  <si>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</si>
  <si>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</si>
  <si>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</si>
  <si>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</si>
  <si>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</si>
  <si>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</si>
  <si>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</si>
  <si>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</si>
  <si>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</si>
  <si>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</si>
  <si>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</si>
  <si>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</si>
  <si>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</si>
  <si>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</si>
  <si>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</si>
  <si>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</si>
  <si>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</si>
  <si>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</si>
  <si>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</si>
  <si>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</si>
  <si>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</si>
  <si>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</si>
  <si>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</si>
  <si>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</si>
  <si>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</si>
  <si>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</si>
  <si>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</si>
  <si>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</si>
  <si>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</si>
  <si>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</si>
  <si>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</si>
  <si>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</si>
  <si>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</si>
  <si>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</si>
  <si>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</si>
  <si>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</si>
  <si>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</si>
  <si>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</si>
  <si>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</si>
  <si>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</si>
  <si>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</si>
  <si>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</si>
  <si>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</si>
  <si>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</si>
  <si>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</si>
  <si>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</si>
  <si>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</si>
  <si>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</si>
  <si>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</si>
  <si>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</si>
  <si>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</si>
  <si>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</si>
  <si>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</si>
  <si>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</si>
  <si>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</si>
  <si>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</si>
  <si>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</si>
  <si>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</si>
  <si>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</si>
  <si>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</si>
  <si>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</si>
  <si>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</si>
  <si>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</si>
  <si>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Superservicios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</si>
  <si>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</si>
  <si>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</si>
  <si>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</si>
  <si>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</si>
  <si>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Fondo nacional de regalias</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</si>
  <si>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</si>
  <si>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</si>
  <si>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</si>
  <si>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</si>
  <si>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</si>
  <si>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</si>
  <si>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</si>
  <si>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</si>
  <si>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</si>
  <si>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</si>
  <si>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</si>
  <si>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</si>
  <si>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</si>
  <si>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</si>
  <si>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</si>
  <si>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</si>
  <si>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</si>
  <si>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</si>
  <si>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</si>
  <si>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</si>
  <si>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</si>
  <si>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</si>
  <si>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</si>
  <si>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</si>
  <si>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</si>
  <si>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</si>
  <si>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</si>
  <si>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</si>
  <si>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</si>
  <si>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</si>
  <si>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</si>
  <si>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</si>
  <si>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</si>
  <si>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</si>
  <si>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</si>
  <si>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</si>
  <si>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</si>
  <si>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</si>
  <si>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</si>
  <si>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</si>
  <si>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</si>
  <si>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</si>
  <si>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</si>
  <si>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</si>
  <si>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</si>
  <si>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</si>
  <si>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</si>
  <si>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</si>
  <si>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</si>
  <si>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</si>
  <si>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</si>
  <si>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</si>
  <si>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</si>
  <si>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</si>
  <si>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</si>
  <si>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</si>
  <si>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</si>
  <si>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</si>
  <si>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</si>
  <si>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</si>
  <si>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</si>
  <si>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</si>
  <si>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</si>
  <si>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</si>
  <si>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</si>
  <si>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</si>
  <si>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</si>
  <si>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</si>
  <si>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</si>
  <si>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</si>
  <si>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</si>
  <si>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</si>
  <si>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</si>
  <si>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</si>
  <si>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</si>
  <si>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</si>
  <si>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</si>
  <si>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</si>
  <si>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</si>
  <si>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</si>
  <si>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</si>
  <si>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</si>
  <si>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</si>
  <si>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</si>
  <si>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</si>
  <si>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</si>
  <si>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</si>
  <si>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</si>
  <si>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</si>
  <si>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</si>
  <si>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</si>
  <si>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</si>
  <si>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</si>
  <si>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</si>
  <si>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</si>
  <si>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</si>
  <si>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</si>
  <si>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</si>
  <si>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</si>
  <si>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</si>
  <si>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</si>
  <si>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</si>
  <si>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</si>
  <si>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</si>
  <si>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</si>
  <si>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</si>
  <si>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</si>
  <si>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</si>
  <si>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</si>
  <si>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</si>
  <si>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</si>
  <si>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</si>
  <si>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</si>
  <si>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</si>
  <si>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</si>
  <si>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</si>
  <si>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</si>
  <si>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</si>
  <si>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</si>
  <si>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</si>
  <si>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</si>
  <si>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</si>
  <si>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</si>
  <si>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</si>
  <si>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</si>
  <si>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</si>
  <si>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</si>
  <si>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</si>
  <si>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</si>
  <si>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</si>
  <si>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</si>
  <si>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</si>
  <si>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</si>
  <si>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</si>
  <si>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</si>
  <si>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</si>
  <si>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</si>
  <si>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</si>
  <si>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</si>
  <si>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</si>
  <si>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</si>
  <si>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</si>
  <si>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</si>
  <si>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</si>
  <si>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</si>
  <si>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</si>
  <si>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</si>
  <si>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</si>
  <si>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</si>
  <si>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</si>
  <si>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</si>
  <si>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</si>
  <si>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</si>
  <si>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</si>
  <si>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</si>
  <si>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</si>
  <si>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</si>
  <si>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</si>
  <si>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</si>
  <si>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</si>
  <si>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</si>
  <si>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</si>
  <si>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</si>
  <si>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</si>
  <si>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</si>
  <si>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</si>
  <si>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</si>
  <si>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</si>
  <si>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</si>
  <si>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</si>
  <si>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</si>
  <si>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</si>
  <si>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</si>
  <si>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</si>
  <si>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</si>
  <si>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</si>
  <si>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</si>
  <si>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</si>
  <si>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</si>
  <si>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</si>
  <si>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</si>
  <si>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</si>
  <si>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FUNCIONARIO PUBLICO DESCONOCIENDO EL REGIMEN DE CARRERA ADMINISTRATIVA</t>
  </si>
  <si>
    <t>Acto administrativo que nombra a un servidor público con desconocimiento del régimen de carrera administrativa.</t>
  </si>
  <si>
    <t>ILEGALIDAD DEL ACTO ADMINISTRATIVO QUE NOMBRA FUNCIONARIO PUBLICO DESCONOCIENDO EL REGIMEN DE CARRERA DIPLOMATICA Y CONSULAR</t>
  </si>
  <si>
    <t>Acto administrativo que nombra a un servidor público con desconocimiento del régimen de carrera diplomática o consular.</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</si>
  <si>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</si>
  <si>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</si>
  <si>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UN SERVIDOR PUBLICO DESCONOCIENDO EL REGIMEN DE CARRERA NOTARIAL</t>
  </si>
  <si>
    <t>Acto administrativo que nombra a un servidor público con desconocimiento del régimen de carrera notarial.</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</si>
  <si>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</si>
  <si>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</si>
  <si>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</si>
  <si>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</si>
  <si>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</si>
  <si>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</si>
  <si>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</si>
  <si>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</si>
  <si>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</si>
  <si>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</si>
  <si>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</si>
  <si>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</si>
  <si>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</si>
  <si>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</si>
  <si>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</si>
  <si>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</si>
  <si>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</si>
  <si>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</si>
  <si>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</si>
  <si>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</si>
  <si>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</si>
  <si>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</si>
  <si>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</si>
  <si>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RETIRA DEL SERVICIO A MIEMBRO DE LA FUERZA PUBLICA POR PERDIDA DE LA CAPACIDAD LABORAL</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</si>
  <si>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</si>
  <si>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EL NOMBRAMIENTO DE FUNCIONARIO PUBLICO</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</si>
  <si>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</si>
  <si>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</si>
  <si>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</si>
  <si>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</si>
  <si>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</si>
  <si>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</si>
  <si>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</si>
  <si>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</si>
  <si>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</si>
  <si>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</si>
  <si>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</si>
  <si>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</si>
  <si>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IMPOSICION INJUSTA DE MEDIDA DE ASEGURAMIENTO NO PRIVATIVA DE LA LIBERTAD</t>
  </si>
  <si>
    <t>Perjuicios derivados de la imposición de medidas de aseguramiento no privativas de la libertad, cuando el proceso penal termina con sentencia absolutoria o su equivalente.</t>
  </si>
  <si>
    <t>INCONSTITUCIONALIDAD DEL ACTO ADMINISTRATIVO</t>
  </si>
  <si>
    <t>Nulidad de acto administrativo general o particular por ser contrario a la Constitución Política.</t>
  </si>
  <si>
    <t>INCUMPLIMIENTO DE ACUERDO CONCILIATORIO</t>
  </si>
  <si>
    <t>INCUMPLIMIENTO DE SENTENCIA JUDICIAL O ACUERDO CONCILIATORIO</t>
  </si>
  <si>
    <t>Mora o no pago de una obligación contenida en un acuerdo conciliatorio aprobado judicialmente.</t>
  </si>
  <si>
    <t>INCUMPLIMIENTO DE LA OBLIGACION DE CONSTITUCION DE GARANTIAS CONTRACTUALES</t>
  </si>
  <si>
    <t>Perjuicios derivados de la concresión de los riesgos que debían asegurarse, cuando no se constituyen las garantías contractuales correspondientes.</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</si>
  <si>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</si>
  <si>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</si>
  <si>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INCUMPLIMIENTO DE LAS OBLIGACIONES CONSIGNADAS EN EL ACTA DE LIQUIDACION DEL CONTRATO</t>
  </si>
  <si>
    <t>Mora o no pago de las obligaciones contenidas en el acta de liquidación bilateral de un contrato estatal.</t>
  </si>
  <si>
    <t>INCUMPLIMIENTO DE LAUDO ARBITRAL</t>
  </si>
  <si>
    <t>Mora o no pago de una obligación contenida en un laudo arbitral. Nota: incluye el no pago de costas procesales y/o agencias en derecho.</t>
  </si>
  <si>
    <t>INCUMPLIMIENTO DE NORMA JURIDICA</t>
  </si>
  <si>
    <t>No cumplimiento o cumplimiento parcial o defectuoso de una norma jurídica contenida en una ley o acto administrativo.</t>
  </si>
  <si>
    <t>INCUMPLIMIENTO DE REQUISITOS PARA DESIGNACION DE LIQUIDADOR</t>
  </si>
  <si>
    <t>Designación de liquidador de una entidad sometida a un proceso de reestructuración o liquidación, sin el cumplimiento de los requisitos legalmente previstos.</t>
  </si>
  <si>
    <t>INCUMPLIMIENTO DE SENTENCIA JUDICIAL</t>
  </si>
  <si>
    <t>Mora o no pago de una obligación contenida en una sentencia judicial. Nota: incluye el no pago de costas procesales y/o agencias en derecho.</t>
  </si>
  <si>
    <t>INCUMPLIMIENTO DEL ACTO ADMINISTRATIVO QUE LIQUIDA UN CONTRATO</t>
  </si>
  <si>
    <t>Mora o no pago de las obligaciones contenidas en el acto administrativo que liquida unilateralmente un contrato estatal.</t>
  </si>
  <si>
    <t>INCUMPLIMIENTO DEL CONTRATO POR EJECUCION PARCIAL DE PRESTACIONES</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</si>
  <si>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</si>
  <si>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</si>
  <si>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</si>
  <si>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</si>
  <si>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</si>
  <si>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</si>
  <si>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</si>
  <si>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</si>
  <si>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</si>
  <si>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</si>
  <si>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</si>
  <si>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</si>
  <si>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INCUMPLIMIENTO DEL DEBER DE LIQUIDAR EL CONTRATO</t>
  </si>
  <si>
    <t>Perjuicios derivados de la mora o no cumplimiento de los términos previstos para la liquidación del contrato estatal.</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</si>
  <si>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</si>
  <si>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</si>
  <si>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</si>
  <si>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</si>
  <si>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INCUMPLIMIENTO EN EL DEBER DE SEGURIDAD Y PREVENCION DE DESASTRES</t>
  </si>
  <si>
    <t>Violación o amenaza al derecho e interés colectivo a la seguridad y prevención de desastres previsibles técnicamente.</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</si>
  <si>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</si>
  <si>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</si>
  <si>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</si>
  <si>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</si>
  <si>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</si>
  <si>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</si>
  <si>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</si>
  <si>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</si>
  <si>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INCUMPLIMIENTO EN EL PAGO DE COSTO ACUMULADO DE ASCENSOS EN EL ESCALAFON DOCENTE</t>
  </si>
  <si>
    <t>NULIDAD DEL ACTO ADMINISTRATIVO QUE RECONOCE RETROACTIVIDAD EN EL PAGO DEL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</si>
  <si>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</si>
  <si>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CUOTAS DE COPROPIEDAD</t>
  </si>
  <si>
    <t>Mora o no pago de las cuotas de administración de la copropiedad.</t>
  </si>
  <si>
    <t>INCUMPLIMIENTO EN EL PAGO DE HONORARIOS</t>
  </si>
  <si>
    <t>NO RECONOCIMIENTO EN DERECHO DE HONORARIOS</t>
  </si>
  <si>
    <t>Mora o no pago de honorarios ya reconocidos. Los honorarios son la remuneración pactada en un contrato de prestación de servicios.</t>
  </si>
  <si>
    <t>INCUMPLIMIENTO EN EL PAGO DE INCAPACIDAD MEDICA</t>
  </si>
  <si>
    <t>NO RECONOCIMIENTO EN DERECHO DEL PAGO DE INCAPACIDAD MEDICA</t>
  </si>
  <si>
    <t>Mora o no pago de incapacidad médica originada por enfermedad general o profesional o por accidente común o de trabajo, ya reconocida.</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</si>
  <si>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</si>
  <si>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</si>
  <si>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</si>
  <si>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</si>
  <si>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</si>
  <si>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</si>
  <si>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</si>
  <si>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</si>
  <si>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MUERTE EN ACCIDENTE DE TRABAJO</t>
  </si>
  <si>
    <t>Mora o no pago de la indemnización en caso de muerte del servidor público ocasionada por accidente de trabajo o enfermedad laboral, ya reconocida.</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</si>
  <si>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</si>
  <si>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</si>
  <si>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VEJEZ</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</si>
  <si>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</si>
  <si>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</si>
  <si>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</si>
  <si>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</si>
  <si>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</si>
  <si>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LA INDEXACION Y REAJUSTE DE LA PENSION DE INVALIDEZ</t>
  </si>
  <si>
    <t>ILEGALIDAD DEL ACTO ADMINISTRATIVO QUE NO RECONOCE LA INDEXACION Y REAJUSTE DE LA PENSION</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</si>
  <si>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</si>
  <si>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</si>
  <si>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</si>
  <si>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</si>
  <si>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</si>
  <si>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</si>
  <si>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</si>
  <si>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LOS CANONES DE ARRENDAMIENTO</t>
  </si>
  <si>
    <t>Mora o no pago de los cánones de arrendamiento.</t>
  </si>
  <si>
    <t>INCUMPLIMIENTO EN EL PAGO DE MESADA ADICIONAL</t>
  </si>
  <si>
    <t>Mora o no pago de mesada adicional ya reconocida por ministerio de la ley o en virtud de la entrada en vigencia del acto legislativo 01 de 2005.</t>
  </si>
  <si>
    <t>INCUMPLIMIENTO EN EL PAGO DE PENSION DE INVALIDEZ</t>
  </si>
  <si>
    <t>INCUMPLIMIENTO EN EL PAGO DE LA PENSION</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</si>
  <si>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</si>
  <si>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</si>
  <si>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</si>
  <si>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INCUMPLIMIENTO EN EL PAGO DE PENSION DE VEJEZ</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</si>
  <si>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</si>
  <si>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</si>
  <si>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</si>
  <si>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SUSTITUTIVA</t>
  </si>
  <si>
    <t>Mora o no pago de la pensión sustitutiva ya reconocida. La pensión sustitutiva es una prestación económica que se causa por la muerte de un pensionado.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</si>
  <si>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</si>
  <si>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</si>
  <si>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</si>
  <si>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</si>
  <si>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</si>
  <si>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</si>
  <si>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</si>
  <si>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</si>
  <si>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SERVICIOS</t>
  </si>
  <si>
    <t>ILEGALIDAD DEL ACTO ADMINISTRATIVO QUE NO RECONOCE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</si>
  <si>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</si>
  <si>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TECNICA</t>
  </si>
  <si>
    <t>Mora o no pago de la prima técnica ya reconocida. La prima técnica puede reconocerse por formación avanzada o altamente calificada o, por evaluación del desempeño.</t>
  </si>
  <si>
    <t>INCUMPLIMIENTO EN EL PAGO DE REAJUSTE DE LA PENSION POR LEY 4 DE 1992</t>
  </si>
  <si>
    <t>REAJUSTE PENSIONAL POR LEY 4 DE 1992</t>
  </si>
  <si>
    <t>Mora o no pago del reajuste pensional contemplado en la Ley 4 de 1992, ya reconocido.</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</si>
  <si>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</si>
  <si>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</si>
  <si>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</si>
  <si>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</si>
  <si>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</si>
  <si>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</si>
  <si>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</si>
  <si>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</si>
  <si>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</si>
  <si>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</si>
  <si>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SALARIO</t>
  </si>
  <si>
    <t>Mora o no pago de salario. Salario es la remuneración que recibe el trabajador oficial o el funcionario público de la empresa o entidad para la que trabaja en concepto de paga, generalmente de manera periódica.</t>
  </si>
  <si>
    <t>INCUMPLIMIENTO EN EL PAGO DE SINIESTRO POR ASEGURADORA</t>
  </si>
  <si>
    <t>Mora o no pago de una póliza de seguro cuando se ha configurado el siniestro amparado.</t>
  </si>
  <si>
    <t>INCUMPLIMIENTO EN EL PAGO DE SUBSIDIO DE VIVIENDA</t>
  </si>
  <si>
    <t>ILEGALIDAD DEL ACTO ADMINISTRATIVO QUE NIEGA EL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</si>
  <si>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</si>
  <si>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</si>
  <si>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</si>
  <si>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</si>
  <si>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</si>
  <si>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</si>
  <si>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</si>
  <si>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</si>
  <si>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</si>
  <si>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</si>
  <si>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</si>
  <si>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INCUMPLIMIENTO EN LA CONSTITUCION DE CONSORCIOS Y/O UNIONES TEMPORALES</t>
  </si>
  <si>
    <t>Perjuicios derivados de la no constitución de un consorcio y/o unión temporal para la adjudicación, celebración y ejecución de un contrato.</t>
  </si>
  <si>
    <t>INCUMPLIMIENTO EN LA ENTREGA DE VIVIENDA DE INTERES SOCIAL</t>
  </si>
  <si>
    <t>No entrega, entrega tardía o entrega defectuosa de viviendas de interés social.</t>
  </si>
  <si>
    <t>INCUMPLIMIENTO EN LA ENTREGA MATERIAL DE BIEN DEL TRADENTE AL ADQUIRENTE</t>
  </si>
  <si>
    <t>Perjuicios ocasionados por la no entrega material del bien mueble al adquirente y/o la entrega material e inscripción en el registro del bien inmueble.</t>
  </si>
  <si>
    <t>INCUMPLIMIENTO EN PAGO DE OBLIGACION CONTENIDA EN TITULO VALOR</t>
  </si>
  <si>
    <t>Mora o no pago de una obligación clara, expresa y exigible.</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</si>
  <si>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</si>
  <si>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</si>
  <si>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INDEBIDA CONSTITUCION DE SINDICATO</t>
  </si>
  <si>
    <t xml:space="preserve">Indebida constitución de una organizaión sindical, por lo que pretende la declaratoria de ilegalidad de la constitución del sindicato y su consecuente disolución y liquidación. </t>
  </si>
  <si>
    <t>INDEBIDA INCORPORACION DE CONSCRIPTOS</t>
  </si>
  <si>
    <t>Perjuicios derivados de la indebida incorporación del conscripto (quien presta servicio militar obligatorio).</t>
  </si>
  <si>
    <t>INDEBIDA INSCRIPCION EN EL REGISTRO MERCANTIL</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</si>
  <si>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</si>
  <si>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</si>
  <si>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</si>
  <si>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</si>
  <si>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</si>
  <si>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</si>
  <si>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</si>
  <si>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</si>
  <si>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</si>
  <si>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HONORARIOS</t>
  </si>
  <si>
    <t>Liquidación irregular de honorarios, por lo que se pretende su reliquidación. Los honorarios son la remuneración pactada en un contrato de prestación de servicios.</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</si>
  <si>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</si>
  <si>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</si>
  <si>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</si>
  <si>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</si>
  <si>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</si>
  <si>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</si>
  <si>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</si>
  <si>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</si>
  <si>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</si>
  <si>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</si>
  <si>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</si>
  <si>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</si>
  <si>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</si>
  <si>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</si>
  <si>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</si>
  <si>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INDEBIDA LIQUIDACION DE INTERESES SOBRE AUXILIO DE CESANTIAS</t>
  </si>
  <si>
    <t>ILEGALIDAD DEL ACTO ADMINISTRATIVO QUE LIQUIDA INTERESES SOBRE EL AUXILIO DE CESANTIA</t>
  </si>
  <si>
    <t>Liquidación irregular de los intereses sobre el auxilio de cesantías, por lo que se pretende su reliquidación. Los intereses sobre el auxilio de cesantías son la utilidad sobre el valor de las cesantías acumuladas al 31 de diciembre que corresponde al 12%.</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</si>
  <si>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</si>
  <si>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</si>
  <si>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</si>
  <si>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</si>
  <si>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INDEBIDA LIQUIDACION DE PAGO DE INCAPACIDAD MEDICA</t>
  </si>
  <si>
    <t>Liquidación irregular de pago de incapacidad médica originada por enfermedad general o profesional o por accidente común o de trabajo, por lo que se pretende su reliquidación.</t>
  </si>
  <si>
    <t>INDEBIDA LIQUIDACION DE PENSION DE INVALIDEZ</t>
  </si>
  <si>
    <t>ILEGALIDAD DEL ACTO ADMINISTRATIVO QUE LIQUIDA PENSION</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</si>
  <si>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</si>
  <si>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</si>
  <si>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</si>
  <si>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INDEBIDA LIQUIDACION DE PENSION DE VEJEZ</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</si>
  <si>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</si>
  <si>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</si>
  <si>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</si>
  <si>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INDEBIDA LIQUIDACION DE PENSION SUSTITUTIVA</t>
  </si>
  <si>
    <t>Liquidación irregular de la pensión sustitutiva. La pensión sustitutiva es una prestación económica que se causa por la muerte de un pensionado.</t>
  </si>
  <si>
    <t>INDEBIDA LIQUIDACION DE PRESTACIONES SOCIALES</t>
  </si>
  <si>
    <t>NO RECONOCIMIENTO EN DERECHO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</si>
  <si>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</si>
  <si>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</si>
  <si>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</si>
  <si>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</si>
  <si>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</si>
  <si>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</si>
  <si>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</si>
  <si>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</si>
  <si>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</si>
  <si>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TECNICA</t>
  </si>
  <si>
    <t>Liquidación irregular de la prima técnica, por lo que se pretende su reliquidación. La prima técnica puede reconocerse por formación avanzada o altamente calificada o, por evaluación del desempeño.</t>
  </si>
  <si>
    <t>INDEBIDA LIQUIDACION DE REAJUSTE DE LA PENSION POR LEY 4 DE 1992</t>
  </si>
  <si>
    <t>Liquidación irregular del reajuste pensional contemplado en la Ley 4 de 1992, por lo que se pretende su reliquidación.</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</si>
  <si>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</si>
  <si>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</si>
  <si>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</si>
  <si>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</si>
  <si>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</si>
  <si>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</si>
  <si>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</si>
  <si>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</si>
  <si>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</si>
  <si>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</si>
  <si>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</si>
  <si>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</si>
  <si>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</si>
  <si>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</si>
  <si>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</si>
  <si>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</si>
  <si>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INDEBIDA LIQUIDACION DEL AUXILIO DE CESANTIAS</t>
  </si>
  <si>
    <t>ILEGALIDAD DEL ACTO ADMINISTRATIVO QUE LIQUIDA 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</si>
  <si>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</si>
  <si>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</si>
  <si>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</si>
  <si>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</si>
  <si>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</si>
  <si>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</si>
  <si>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</si>
  <si>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INDEBIDA PRESTACION DE SERVICIOS PUBLICOS DOMICILIARIOS</t>
  </si>
  <si>
    <t>No prestación, prestación deficiente o prestación tardía de servicios públicos domiciliarios.</t>
  </si>
  <si>
    <t>INDEBIDA PRESTACION DEL SERVICIO DE CORREO POSTAL</t>
  </si>
  <si>
    <t>Perjucios derivados de la no entrega o entrega deficiente (incluye entrega tardía o entrega defectuosa) o pérdida de correo postal.</t>
  </si>
  <si>
    <t>INDEBIDO MANEJO DE CADAVER</t>
  </si>
  <si>
    <t>Desaparición o pérdida de cadavér. Nota: no confundir con desaparición forzada.</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</si>
  <si>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</si>
  <si>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</si>
  <si>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</si>
  <si>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</si>
  <si>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</si>
  <si>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</si>
  <si>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</si>
  <si>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LESION A ALUMNO EN ESTABLECIMIENTO EDUCATIVO</t>
  </si>
  <si>
    <t xml:space="preserve">Lesión física o síquica a alumno en establecimiento educativo, hogar comunitario, centro de bienestar familiar o en actividades relacionadas con la jornada escolar. </t>
  </si>
  <si>
    <t>LESION A CIVIL CON AERONAVE OFICIAL</t>
  </si>
  <si>
    <t>Lesión física o síquica a civil con ocasión de la actividad peligrosa de pilotaje de aeronaves de uso oficial.</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</si>
  <si>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</si>
  <si>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</si>
  <si>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LESION A CIVIL CON NAVE OFICIAL</t>
  </si>
  <si>
    <t>Lesión física o síquica a civil con ocasión de la actividad peligrosa de conducción de naves de uso oficial.</t>
  </si>
  <si>
    <t>LESION A CIVIL CON VEHICULO OFICIAL</t>
  </si>
  <si>
    <t>Lesión física o síquica a civil con ocasión de la actividad peligrosa de conducción de vehículos de uso oficial.</t>
  </si>
  <si>
    <t>LESION A CIVIL EN COMBATE O ENFRENTAMIENTO</t>
  </si>
  <si>
    <t>LESION A CIVIL EN DESARROLLO DE OPERATIVO MILITAR Y/O COMBATE O ENFRENTAMIENTO</t>
  </si>
  <si>
    <t>Lesión física o síquica causada a civil con ocasión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</si>
  <si>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</si>
  <si>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</si>
  <si>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LESION A CIVIL EN OPERATIVO MILITAR</t>
  </si>
  <si>
    <t xml:space="preserve">Lesión física o síquica causada a civil en desarrollo de un operativo militar. </t>
  </si>
  <si>
    <t>LESION A CIVIL EN PROCEDIMIENTO DE POLICIA</t>
  </si>
  <si>
    <t>Lesiones causadas a civiles en la ejecución material de las normas y actos que surgen del ejercicio del poder y la función de Policía.</t>
  </si>
  <si>
    <t>LESION A CIVIL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</si>
  <si>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</si>
  <si>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</si>
  <si>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Lesión física o síquica a civil por un acto terrorista (acto cuya finalidad es la de generar sosobra en la población civil y desestabilización del estamento militar o gubernamental) en contra de la población civil.</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</si>
  <si>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</si>
  <si>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</si>
  <si>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</si>
  <si>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</si>
  <si>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LESION A CONSCRIPTO CON AERONAVE OFICIAL</t>
  </si>
  <si>
    <t>Lesión física o síquica a conscripto (quien presta servicio militar obligatorio) con ocasión de la actividad peligrosa de pilotaje de aeronaves de uso oficial.</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</si>
  <si>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</si>
  <si>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</si>
  <si>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LESION A CONSCRIPTO CON NAVE OFICIAL</t>
  </si>
  <si>
    <t>Lesión física o síquica a conscripto (quien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</si>
  <si>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</si>
  <si>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</si>
  <si>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LESION A CONSCRIPTO DERIVADA DE LA PRESTACION DEL SERVICIO DE SALUD</t>
  </si>
  <si>
    <t>Lesión física o síquica a conscripto (quien presta servicio militar obligatorio) derivada de una falla en la prestación del servicio de salud.</t>
  </si>
  <si>
    <t>LESION A CONSCRIPTO DURANTE INSTRUCCION</t>
  </si>
  <si>
    <t>Lesión física o síquica a conscripto (quien presta servicio militar obligatorio) con ocasión de las actividades propias de la instrucción militar o de policía.</t>
  </si>
  <si>
    <t>LESION A CONSCRIPTO EN COMBATE O ENFRENTAMIENTO</t>
  </si>
  <si>
    <t>LESION A CONSCRIPTO EN OPERATIVO MILITAR Y/O COMBATE O ENFRENTAMIENTO</t>
  </si>
  <si>
    <t>Lesión física o síquica a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</si>
  <si>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</si>
  <si>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</si>
  <si>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OPERATIVO MILITAR</t>
  </si>
  <si>
    <t>Lesión física o síquica a conscripto (quien presta servicio militar obligatorio) con ocasión de un operativo militar.</t>
  </si>
  <si>
    <t>LESION A CONSCRIPTO EN PROCEDIMIENTO DE POLICIA</t>
  </si>
  <si>
    <t>Lesión física o síquica a conscripto (quien presta servicio militar obligatorio)  en la ejecución material de las normas y actos que surgen del ejercicio del poder y la función de Policía.</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</si>
  <si>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</si>
  <si>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</si>
  <si>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</si>
  <si>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</si>
  <si>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</si>
  <si>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</si>
  <si>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</si>
  <si>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</si>
  <si>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LESION A MIEMBRO VOLUNTARIO DE LA FUERZA PUBLICA CON ARMA DE USO PERSONAL</t>
  </si>
  <si>
    <t xml:space="preserve">Lesión física o síquica de miembro voluntario de la fuerza pública (quien no presta servicio militar obligatorio) con armas de uso personal. </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</si>
  <si>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</si>
  <si>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</si>
  <si>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</si>
  <si>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</si>
  <si>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</si>
  <si>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</si>
  <si>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</si>
  <si>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</si>
  <si>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LESION A MIEMBRO VOLUNTARIO DE LA FUERZA PUBLICA EN COMBATE O ENFRENTAMIENTO</t>
  </si>
  <si>
    <t>LESION A MIEMBRO VOLUNTARIO DE LA FUERZA PUBLICA EN OPERATIVO MILITAR Y/O COMBATE O ENFRENTAMIENTO</t>
  </si>
  <si>
    <t>Lesión física o síquica a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</si>
  <si>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</si>
  <si>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</si>
  <si>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OPERATIVO MILITAR</t>
  </si>
  <si>
    <t>Lesión física o síquica a miembro voluntario de la fuerza pública (quien no presta servicio militar obligatorio) con ocasión de un operativo militar.</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</si>
  <si>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</si>
  <si>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</si>
  <si>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</si>
  <si>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</si>
  <si>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</si>
  <si>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</si>
  <si>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OPERADOR POR EJECUCION DE OBRA PUBLICA</t>
  </si>
  <si>
    <t>Lesión física o síquica causada a operador (obreros, arquitectos, ingenieros, interventores, contratistas, subcontratistas) por ejecusión de obra pública.</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</si>
  <si>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</si>
  <si>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</si>
  <si>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</si>
  <si>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</si>
  <si>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</si>
  <si>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</si>
  <si>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</si>
  <si>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</si>
  <si>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</si>
  <si>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</si>
  <si>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</si>
  <si>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LESION A TERCERO POR EJECUCION DE OBRA PUBLICA</t>
  </si>
  <si>
    <t xml:space="preserve">Lesión física o síquica causada a terceros (no operador de la obra) por ejecución de obra pública. </t>
  </si>
  <si>
    <t>LESION ACCIDENTAL O FORTUITA A CONSCRIPTO</t>
  </si>
  <si>
    <t>Lesión física o síquica a conscripto (quien presta servicio militar obligatorio) causada accidentalmente o de manera fortuita.</t>
  </si>
  <si>
    <t>LESION ACCIDENTAL O FORTUITA A MIEMBRO VOLUNTARIO DE LA FUERZA PUBLICA</t>
  </si>
  <si>
    <t>Lesión física o síquica a miembro voluntario de la fuerza pública (quien no presta servicio militar obligatorio) causada accidentalmente o de manera fortuita.</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</si>
  <si>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</si>
  <si>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</si>
  <si>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AUTO INFLIGIDA DE CONSCRIPTO</t>
  </si>
  <si>
    <t>DAÑO AUTO INFLIGIDO DE CONSCRIPTO</t>
  </si>
  <si>
    <t>Lesión física o síquica auto infligida por el conscripto (quien presta servicio militar obligatorio).</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</si>
  <si>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</si>
  <si>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</si>
  <si>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</si>
  <si>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LESION AUTO INFLIGIDA DE RECLUSO</t>
  </si>
  <si>
    <t>Lesión física o síquica auto infligida de quienes se encuentran privados de la libertad en centros carcelarios o de detención en razón de una medida de aseguramiento o por una condena penal en firme.</t>
  </si>
  <si>
    <t>LESION DE CONSCRIPTO POR DESCONOCIDOS</t>
  </si>
  <si>
    <t>Lesión física o síquica a conscripto (quien presta servicio militar obligatorio) por terceros desconocidos, con ocación de su calidad de conscripto.</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</si>
  <si>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</si>
  <si>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</si>
  <si>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EN ACCIDENTE AEREO</t>
  </si>
  <si>
    <t>Lesión física o síquica con ocasión de accidentes aéreos en los que no esté comprometida una aeronave oficial.</t>
  </si>
  <si>
    <t>LESION EN ACCIDENTE FLUVIAL</t>
  </si>
  <si>
    <t>Lesión física o síquica con ocasión de accidentes fluviales en los que no esté comprometida una nave oficial.</t>
  </si>
  <si>
    <t>LESION EN ACCIDENTE MARITIMO</t>
  </si>
  <si>
    <t>Lesión física o síquica con ocasión de accidentes marítimos en los que no esté comprometida una nave oficial.</t>
  </si>
  <si>
    <t>LESION EN MANIFESTACION PUBLICA</t>
  </si>
  <si>
    <t xml:space="preserve">Lesión física o síquica causada en manifestaciones, marchas o reuniones públicas. </t>
  </si>
  <si>
    <t>LESION EN OPERACION ADMINISTRATIVA</t>
  </si>
  <si>
    <t xml:space="preserve">Lesión física o síquica con ocasión de la ejecución material de un acto administrativo (no incluye aquellos ejecutados por la Policía). </t>
  </si>
  <si>
    <t>LESION EN ZONA DE DISTENSION</t>
  </si>
  <si>
    <t>Lesión física o síquica en una zona de distensión (zona geográfica libre de presencia de la fuerza pública) y con ocación de la implementación de dicha medida.</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</si>
  <si>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</si>
  <si>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</si>
  <si>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</si>
  <si>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</si>
  <si>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LESION POR ACTIVIDAD MINERA</t>
  </si>
  <si>
    <t>Lesión física o síquica con ocasión de la actividad minera, comprende las etapas de cateo y prospección, exploración, explotación, beneficio, labor general, transporte, comercialización, cierre y post cierre.</t>
  </si>
  <si>
    <t>LESION POR ALUD DE TIERRA</t>
  </si>
  <si>
    <t>Lesión física o síquica como consecuencia de deslizamientos de tierra.</t>
  </si>
  <si>
    <t>LESION POR CAIDA DE ARBOL</t>
  </si>
  <si>
    <t>Lesión física o síquica con ocasión de caida de arbol.</t>
  </si>
  <si>
    <t>LESION POR CONDUCCION DE ENERGIA ELECTRICA</t>
  </si>
  <si>
    <t>Lesión física o síquica derivada de la actividad peligrosa de conducción de energía eléctrica.</t>
  </si>
  <si>
    <t>LESION POR FALTA DE ADOPCION DE MEDIDAS DE PROTECCION Y SEGURIDAD</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</si>
  <si>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</si>
  <si>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FALTA DE ILUMINACION EN LA VIA PUBLICA</t>
  </si>
  <si>
    <t>Lesión física o síquica con ocasión de vía pública con ausencia o deficiencia de iluminación.</t>
  </si>
  <si>
    <t>LESION POR FALTA DE SEÑALIZACION EN LA VIA PUBLICA</t>
  </si>
  <si>
    <t>Lesión física o síquica con ocasión de vía pública con ausencia o deficiencia en la señalización.</t>
  </si>
  <si>
    <t>LESION POR INCUMPLIMIENTO DEL DEBER DE SEGURIDAD EN LA ATENCION HOSPITALARIA</t>
  </si>
  <si>
    <t>FALLA EN LA PRESTACION DEL SERVICIO DE SALUD</t>
  </si>
  <si>
    <t>Lesión física o síquica derivada del incumplimiento del deber de vigilancia, custodia y seguridad en la atención hospitalaria.</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</si>
  <si>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</si>
  <si>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</si>
  <si>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t>
  </si>
  <si>
    <t>Lesión fisica o síquica derivada de una indebida prestación del servicio de salud (diagnóstico, acto quirúrgico, acto anestésico, tratamiento).</t>
  </si>
  <si>
    <t>LESION POR INDEBIDA PRESTACION DEL SERVICIO DE SALUD GINECO OBSTETRICO</t>
  </si>
  <si>
    <t>Lesión fisica o síquica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</si>
  <si>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</si>
  <si>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</si>
  <si>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LESION POR INUNDACION</t>
  </si>
  <si>
    <t xml:space="preserve">Lesión física o síquica como consecuencia de inundaciones.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</si>
  <si>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</si>
  <si>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</si>
  <si>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RUINA DE EDIFICACION PUBLICA</t>
  </si>
  <si>
    <t>Lesión física o síquica con ocasión de ruina de edificación pública.</t>
  </si>
  <si>
    <t>LESION POR SEMOVIENTE DE PROPIEDAD DEL ESTADO</t>
  </si>
  <si>
    <t>LESION DE CIVIL CAUSADA POR SEMOVIENTE (EQUINO) DE PROPIEDAD DE FFMM</t>
  </si>
  <si>
    <t>Lesion causada por semoviente (equino, canino, etc.) de propiedad del Estado.</t>
  </si>
  <si>
    <t>LESION POR USO EXCESIVO DE LA FUERZA</t>
  </si>
  <si>
    <t xml:space="preserve">Lesión física o síquica derivada del exceso en el uso de la fuerza por parte de miembros de la fuerza pública. </t>
  </si>
  <si>
    <t>LESION POR VIA PUBLICA EN MAL ESTADO</t>
  </si>
  <si>
    <t>Lesión física o síquica con ocasión de via pública en mal estado de mantenimiento.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</si>
  <si>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</si>
  <si>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</si>
  <si>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</si>
  <si>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</si>
  <si>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</si>
  <si>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</si>
  <si>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</si>
  <si>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</si>
  <si>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</si>
  <si>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</si>
  <si>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</si>
  <si>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</si>
  <si>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MORA EN LA ENTREGA DE BIEN EMBARGADO O SECUESTRADO</t>
  </si>
  <si>
    <t>Mora en la entrega de bienes muebles o inmuebles embargados o secuestrados cuando ya se ha ordenado la entrega.</t>
  </si>
  <si>
    <t>MORA EN LA ENTREGA DE BIEN INCAUTADO U OCUPADO EN UN PROCESO PENAL</t>
  </si>
  <si>
    <t>Mora en la entrega de bienes muebles o inmuebles incautados u ocupados en el trámite de un proceso penal cuando ya se ha ordenado judicialmente la entrega.</t>
  </si>
  <si>
    <t>MUERTE ACCIDENTAL O FORTUITA A CONSCRIPTO</t>
  </si>
  <si>
    <t>Muerte de conscripto (quien presta servicio militar obligatorio) causada accidentalmente o de manera fortuita.</t>
  </si>
  <si>
    <t>MUERTE ACCIDENTAL O FORTUITA A MIEMBRO VOLUNTARIO DE LA FUERZA PUBLICA</t>
  </si>
  <si>
    <t>Muerte de miembro voluntario de la fuerza pública (quien no presta servicio militar obligatorio) causada accidentalmente o de manera fortuita.</t>
  </si>
  <si>
    <t>MUERTE ACCIDENTAL O FORTUITA A RECLUSO</t>
  </si>
  <si>
    <t>MUERTE DE RECLUSO</t>
  </si>
  <si>
    <t>Muerte de quienes se encuentran privados de la libertad en centros carcelarios o de detención en razón de una medida de aseguramiento o por una condena penal en firme, causada accidentalmente o de manera fortuita.</t>
  </si>
  <si>
    <t>MUERTE AUTO INFLIGIDA DE CONSCRIPTO</t>
  </si>
  <si>
    <t>Muerte auto infligida (suicidio) de conscripto (quien presta servicio militar obligatorio).</t>
  </si>
  <si>
    <t>MUERTE AUTO INFLIGIDA DE MIEMBRO VOLUNTARIO DE LA FUERZA PUBLICA</t>
  </si>
  <si>
    <t>Muerte auto infligida (suicidio) de miembro voluntario de la fuerza pública (quien no presta servicio militar obligatorio).</t>
  </si>
  <si>
    <t>MUERTE AUTO INFLIGIDA DE RECLUSO</t>
  </si>
  <si>
    <t>Muerte auto infligida (suicidio) de quienes se encuentran privados de la libertad en centros carcelarios o de detención en razón de una medida de aseguramiento o por una condena penal en firme.</t>
  </si>
  <si>
    <t>MUERTE DE ALUMNO EN ESTABLECIMIENTO EDUCATIVO</t>
  </si>
  <si>
    <t xml:space="preserve">Muerte de alumno en establecimiento educativo, hogar comunitario, centro de bienestar familiar o en actividades relacionadas con la jornada escolar. </t>
  </si>
  <si>
    <t>MUERTE DE CIVIL CON AERONAVE OFICIAL</t>
  </si>
  <si>
    <t>Muerte de civil con ocasión de la actividad peligrosa de pilotaje de aeronaves de uso oficial.</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</si>
  <si>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</si>
  <si>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</si>
  <si>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CON NAVE OFICIAL</t>
  </si>
  <si>
    <t>Muerte de civil con ocasión de la actividad peligrosa de conducción de naves de uso oficial.</t>
  </si>
  <si>
    <t>MUERTE DE CIVIL CON VEHICULO OFICIAL</t>
  </si>
  <si>
    <t>Muerte de civil con ocasión de la actividad peligrosa de conducción de vehículos de uso oficial.</t>
  </si>
  <si>
    <t>MUERTE DE CIVIL EN COMBATE O ENFRENTAMIENTO</t>
  </si>
  <si>
    <t>MUERTE DE CIVIL EN DESARROLLO DE OPERATIVO MILITAR Y/O COMBATE O ENFRENTAMIENTO</t>
  </si>
  <si>
    <t>Muerte de civil con ocasión de un combate entre la fuerza pública y grupo armado ilegal o por enfrentamiento con la delincuencia común.</t>
  </si>
  <si>
    <t>MUERTE DE CIVIL EN ENFRENTAMIENTO ENTRE TROPAS</t>
  </si>
  <si>
    <t>Muerte de civil con ocasión de un enfrentamiento entre tropas de la fuerza pública o situación de "fuego amigo".</t>
  </si>
  <si>
    <t>MUERTE DE CIVIL EN OPERATIVO MILITAR</t>
  </si>
  <si>
    <t>Muerte de civil en desarrollo de un operativo militar.</t>
  </si>
  <si>
    <t>MUERTE DE CIVIL EN PROCEDIMIENTO DE POLICIA</t>
  </si>
  <si>
    <t>Muerte de civiles en la ejecución material de las normas y actos que surgen del ejercicio del poder y la función de Policía.</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</si>
  <si>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</si>
  <si>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</si>
  <si>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</si>
  <si>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</si>
  <si>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</si>
  <si>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</si>
  <si>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MUERTE DE CIVIL POR GRUPO ARMADO ILEGAL</t>
  </si>
  <si>
    <t>Muerte de civil por grupo armado ilegal (guerrilla, autodefensas, bandas criminales). Nota: es subsidiaria a las causas sobre acto terrorista o combate o enfrentamiento.</t>
  </si>
  <si>
    <t>MUERTE DE CONSCRIPTO CON AERONAVE OFICIAL</t>
  </si>
  <si>
    <t>Muerte de conscripto (quien presta servicio militar obligatorio) con ocasión de la actividad peligrosa de pilotaje de aeronaves de uso oficial.</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</si>
  <si>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</si>
  <si>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</si>
  <si>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MUERTE DE CONSCRIPTO CON NAVE OFICIAL</t>
  </si>
  <si>
    <t>Muerte de conscripto (quien presta servicio militar obligatorio) con ocasión de la actividad peligrosa de conducción de naves de uso oficial.</t>
  </si>
  <si>
    <t>MUERTE DE CONSCRIPTO CON VEHICULO OFICIAL</t>
  </si>
  <si>
    <t>Muerte de conscripto (quien presta servicio militar obligatorio) con ocasión de la actividad peligrosa de conducción de vehículos de uso oficial.</t>
  </si>
  <si>
    <t>MUERTE DE CONSCRIPTO DERIVADA DE LA PRESTACION DEL SERVICIO DE SALUD</t>
  </si>
  <si>
    <t>Muerte de conscripto (quien presta servicio militar obligatorio) derivada de una falla en la prestación del servicio de salud.</t>
  </si>
  <si>
    <t>MUERTE DE CONSCRIPTO EN COMBATE O ENFRENTAMIENTO</t>
  </si>
  <si>
    <t>MUERTE DE CONSCRIPTO EN OPERATIVO MILITAR Y/O COMBATE O ENFRENTAMIENTO</t>
  </si>
  <si>
    <t>Muerte de conscripto (quien presta servicio militar obligatorio) con ocasión de un combate con grupo armado ilegal o por enfrentamiento con la delincuencia común.</t>
  </si>
  <si>
    <t>MUERTE DE CONSCRIPTO EN ENFRENTAMIENTO ENTRE TROPAS</t>
  </si>
  <si>
    <t>Muerte de conscripto (quien presta servicio militar obligatorio)  con ocasión de un enfrentamiento entre tropas o situación de "fuego amigo".</t>
  </si>
  <si>
    <t>MUERTE DE CONSCRIPTO EN INSTRUCCION</t>
  </si>
  <si>
    <t>Muerte de conscripto (quien presta servicio militar obligatorio) con ocasión de las actividades propias de la instrucción militar o de policía.</t>
  </si>
  <si>
    <t>MUERTE DE CONSCRIPTO EN OPERATIVO MILITAR</t>
  </si>
  <si>
    <t>Muerte de conscripto (quien presta servicio militar obligatorio) con ocasión de un operativo militar.</t>
  </si>
  <si>
    <t>MUERTE DE CONSCRIPTO EN PROCEDIMIENTO DE POLICIA</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</si>
  <si>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</si>
  <si>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</si>
  <si>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CONSCRIPTO POR DESCONOCIDOS</t>
  </si>
  <si>
    <t>Muerte de conscripto (quien presta servicio militar obligatorio) por terceros desconocidos, con ocación de su calidad de conscripto.</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</si>
  <si>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</si>
  <si>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</si>
  <si>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MIEMBRO VOLUNTARIO DE LA FUERZA PUBLICA CON AERONAVE OFICIAL</t>
  </si>
  <si>
    <t>Muerte de miembro voluntario de la fuerza pública (quien no presta servicio militar obligatorio) con ocasión de la actividad peligrosa de pilotaje de aeronaves de uso oficial.</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</si>
  <si>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</si>
  <si>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</si>
  <si>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USO PERSONAL</t>
  </si>
  <si>
    <t xml:space="preserve">Muerte de miembro voluntario de la fuerza pública (quien no presta servicio militar obligatorio) con armas de uso personal. </t>
  </si>
  <si>
    <t>MUERTE DE MIEMBRO VOLUNTARIO DE LA FUERZA PUBLICA CON NAVE OFICIAL</t>
  </si>
  <si>
    <t>Muerte de miembro voluntario de la fuerza pública (quien no presta servicio militar obligatorio) con ocasión de la actividad peligrosa de conducción de naves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</si>
  <si>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</si>
  <si>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</si>
  <si>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</si>
  <si>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</si>
  <si>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MUERTE DE MIEMBRO VOLUNTARIO DE LA FUERZA PUBLICA EN COMBATE O ENFRENTAMIENTO</t>
  </si>
  <si>
    <t>MUERTE DE MIEMBRO VOLUNTARIO DE LA FUERZA PUBLICA EN OPERATIVO MILITAR Y/O COMBATE O ENFRENTAMIENTO</t>
  </si>
  <si>
    <t>Muerte de miembro voluntario de la fuerza pública (quien no presta servicio militar obligatorio) con ocasión de un combate con grupo armado ilegal o por enfrentamiento con la delincuencia común.</t>
  </si>
  <si>
    <t>MUERTE DE MIEMBRO VOLUNTARIO DE LA FUERZA PUBLICA EN ENFRENTAMIENTO ENTRE TROPAS</t>
  </si>
  <si>
    <t>Muerte de miembro voluntario de la fuerza pública (quien no presta servicio militar obligatorio) con ocasión de un enfrentamiento entre tropas o situación de "fuego amigo".</t>
  </si>
  <si>
    <t>MUERTE DE MIEMBRO VOLUNTARIO DE LA FUERZA PUBLICA EN INSTRUCCION</t>
  </si>
  <si>
    <t>Muerte de miembro voluntario de la fuerza pública (quien no presta servicio militar obligatorio) con ocasión de las actividades propias de la instrucción militar o de policía.</t>
  </si>
  <si>
    <t>MUERTE DE MIEMBRO VOLUNTARIO DE LA FUERZA PUBLICA EN OPERATIVO MILITAR</t>
  </si>
  <si>
    <t>Muerte demiembro voluntario de la fuerza pública (quien no presta servicio militar obligatorio) con ocasión de un operativo militar.</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</si>
  <si>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</si>
  <si>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</si>
  <si>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</si>
  <si>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</si>
  <si>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MUERTE DE MIEMBRO VOLUNTARIO DE LA FUERZA PUBLICA POR DESCONOCIDOS</t>
  </si>
  <si>
    <t>Muerte de miembro voluntario de la fuerza pública (quien no presta servicio militar obligatorio) por terceros desconocidos, con ocación de su calidad de miembro de la fuerza pública.</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</si>
  <si>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</si>
  <si>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</si>
  <si>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OPERADOR POR EJECUCION DE OBRA PUBLICA</t>
  </si>
  <si>
    <t>Muerte causada a operador (obreros, arquitectos, ingenieros, interventores, contratistas, subcontratistas) por ejecusión de obra pública.</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</si>
  <si>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</si>
  <si>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</si>
  <si>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MUERTE DE RECLUSO CAUSADA POR AGENTES DEL ESTADO</t>
  </si>
  <si>
    <t>Muerte de quienes se encuentran privados de la libertad en centros carcelarios o de detención en razón de una medida de aseguramiento o por una condena penal en firme, causada por agentes del Estado.</t>
  </si>
  <si>
    <t>MUERTE DE RECLUSO CAUSADA POR OTRO RECLUSO</t>
  </si>
  <si>
    <t>Muerte de quienes se encuentran privados de la libertad en centros carcelarios o de detención en razón de una medida de aseguramiento o por una condena penal en firme, causada por otro recluso.</t>
  </si>
  <si>
    <t>MUERTE DE RECLUSO CAUSADA POR TERCEROS</t>
  </si>
  <si>
    <t>Muerte de quienes se encuentran privados de la libertad en centros carcelarios o de detención en razón de una medida de aseguramiento o por una condena penal en firme, causada por terceros.</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</si>
  <si>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</si>
  <si>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</si>
  <si>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MUERTE DE TERCERO POR EJECUCION DE OBRA PUBLICA</t>
  </si>
  <si>
    <t xml:space="preserve">Muerte causada a terceros (no operador de la obra) por la ejecución de obra pública. </t>
  </si>
  <si>
    <t>MUERTE EN ACCIDENTE AEREO</t>
  </si>
  <si>
    <t>Muerte con ocasión de accidentes aéreos en los que no esté comprometida una aeronave oficial.</t>
  </si>
  <si>
    <t>MUERTE EN ACCIDENTE FLUVIAL</t>
  </si>
  <si>
    <t>Muerte con ocasión de accidentes fluviales en los que no esté comprometida una nave oficial.</t>
  </si>
  <si>
    <t>MUERTE EN ACCIDENTE MARITIMO</t>
  </si>
  <si>
    <t>Muerte con ocasión de accidentes marítimos en los que no esté comprometida una nave oficial.</t>
  </si>
  <si>
    <t>MUERTE EN MANIFESTACION PUBLICA</t>
  </si>
  <si>
    <t xml:space="preserve">Muerte causada en manifestaciones, marchas o reuniones públicas. </t>
  </si>
  <si>
    <t>MUERTE EN OPERACION ADMINISTRATIVA</t>
  </si>
  <si>
    <t xml:space="preserve">Muerte con ocasión de la ejecución material de un acto administrativo (no incluye aquellos ejecutados por la Policía). </t>
  </si>
  <si>
    <t>MUERTE EN ZONA DE DISTENSION</t>
  </si>
  <si>
    <t>Muerte en una zona de distensión (zona geográfica libre de presencia de la fuerza pública) y con ocación de la implementación de dicha medida.</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</si>
  <si>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</si>
  <si>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</si>
  <si>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MINERA</t>
  </si>
  <si>
    <t>Muerte con ocasión de la actividad minera, comprende las etapas de cateo y prospección, exploración, explotación, beneficio, labor general, transporte, comercialización, cierre y post cierre.</t>
  </si>
  <si>
    <t>MUERTE POR ALUD DE TIERRA</t>
  </si>
  <si>
    <t>Muerte como consecuencia de deslizamientos de tierra.</t>
  </si>
  <si>
    <t>MUERTE POR CAIDA DE ARBOL</t>
  </si>
  <si>
    <t>Muerte con ocasión de caida de arbol.</t>
  </si>
  <si>
    <t>MUERTE POR CONDUCCION DE ENERGIA ELECTRICA</t>
  </si>
  <si>
    <t>Muerte derivada de la actividad peligrosa de conducción de energía eléctrica.</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</si>
  <si>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</si>
  <si>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</si>
  <si>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ILUMINACION EN LA VIA PUBLICA</t>
  </si>
  <si>
    <t>Muerte con ocasión de vía pública con ausencia o deficiencia de iluminación</t>
  </si>
  <si>
    <t>MUERTE POR FALTA DE SEÑALIZACION EN LA VIA PUBLICA</t>
  </si>
  <si>
    <t>Muerte con ocasión de vía pública con ausencia o deficiencia en la señalización.</t>
  </si>
  <si>
    <t>MUERTE POR INCUMPLIMIENTO DEL DEBER DE SEGURIDAD EN LA ATENCION HOSPITALARIA</t>
  </si>
  <si>
    <t>Muerte derivada del incumplimiento del deber de vigilancia, custodia y seguridad en la atención hospitalaria.</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</si>
  <si>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</si>
  <si>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</si>
  <si>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PRESTACION DEL SERVICIO DE SALUD</t>
  </si>
  <si>
    <t>Muerte (de la madre o del hijo) de una indebida prestación del servicio de salud (diagnóstico, acto quirúrgico, acto anestésico, tratamiento).</t>
  </si>
  <si>
    <t>MUERTE POR INDEBIDA PRESTACION DEL SERVICIO DE SALUD GINECO OBSTETRICO</t>
  </si>
  <si>
    <t>Muerte (de la madre o del hijo) derivada de una indebida prestación del servicio de salud gineco obstétrico.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</si>
  <si>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</si>
  <si>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</si>
  <si>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MUERTE POR INUNDACION</t>
  </si>
  <si>
    <t xml:space="preserve">Muerte como consecuencia de inundaciones.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</si>
  <si>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</si>
  <si>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</si>
  <si>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RUINA DE EDIFICACION PUBLICA</t>
  </si>
  <si>
    <t>Muerte con ocasión de ruina de edificación pública.</t>
  </si>
  <si>
    <t>MUERTE POR SEMOVIENTE DE PROPIEDAD DEL ESTADO</t>
  </si>
  <si>
    <t>Muerte causada por semoviente (equino, canino, etc.) de propiedad del Estado.</t>
  </si>
  <si>
    <t>MUERTE POR USO EXCESIVO DE LA FUERZA</t>
  </si>
  <si>
    <t xml:space="preserve">Muerte derivada del exceso en el uso de la fuerza por parte de miembros de la fuerza pública. </t>
  </si>
  <si>
    <t>MUERTE POR VIA PUBLICA EN MAL ESTADO</t>
  </si>
  <si>
    <t>Muerte con ocasión de via pública en mal estado de mantenimiento.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</si>
  <si>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</si>
  <si>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</si>
  <si>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NO ACEPTACION DE LA RENUNCIA</t>
  </si>
  <si>
    <t xml:space="preserve">Desconocimiento del derecho a renunciar de forma voluntaria. No aceptación por parte del nominador, dentro del término legal, de la renuncia del servidor público causándole perjuicios al mismo. </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</si>
  <si>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</si>
  <si>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</si>
  <si>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</si>
  <si>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</si>
  <si>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</si>
  <si>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</si>
  <si>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</si>
  <si>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PAGO DE RECOMPENSA POR DELACION</t>
  </si>
  <si>
    <t>No pago, pago parcial o mora en el pago de la recompensa ofrecida por delatar u ofrecer información requerida por autoridades.</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</si>
  <si>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</si>
  <si>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</si>
  <si>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</si>
  <si>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</si>
  <si>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</si>
  <si>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</si>
  <si>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NO RECONOCIMIENTO DE COSTO ACUMULADO DE ASCENSOS EN 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</si>
  <si>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</si>
  <si>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</si>
  <si>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</si>
  <si>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</si>
  <si>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</si>
  <si>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</si>
  <si>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</si>
  <si>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HONORARIOS</t>
  </si>
  <si>
    <t>Desconocimiento del derecho a percibir la remuneración pactada en un contrato de prestación de servicios.</t>
  </si>
  <si>
    <t>NO RECONOCIMIENTO DE INCREMENTO DE PENSION DE INVALIDEZ</t>
  </si>
  <si>
    <t>NO RECONOCIMIENTO DE INCREMENTO PENSIONAL</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</si>
  <si>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</si>
  <si>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NO RECONOCIMIENTO DE INCREMENTO DE PENSION DE VEJEZ</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</si>
  <si>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</si>
  <si>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</si>
  <si>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</si>
  <si>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</si>
  <si>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</si>
  <si>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INDEMNIZACION POR MUERTE EN ACCIDENTE DE TRABAJO</t>
  </si>
  <si>
    <t>Desconocimiento del derecho de los beneficiarios a recibir la indemnización en caso de muerte del servidor público ocasionada por accidente de trabajo o enfermedad laboral.</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</si>
  <si>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</si>
  <si>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</si>
  <si>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</si>
  <si>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</si>
  <si>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INTERESES SOBRE AUXILIO DE CESANTIAS</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</si>
  <si>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</si>
  <si>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</si>
  <si>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</si>
  <si>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</si>
  <si>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</si>
  <si>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</si>
  <si>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</si>
  <si>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</si>
  <si>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</si>
  <si>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LA INDEXACION Y REAJUSTE DE LA PENSION DE VEJEZ</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</si>
  <si>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</si>
  <si>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</si>
  <si>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</si>
  <si>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</si>
  <si>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</si>
  <si>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NO RECONOCIMIENTO DE PAGO DE INCAPACIDAD MEDICA</t>
  </si>
  <si>
    <t>Desconocimiento del derecho a percibir el pago de incapacidad médica originada por enfermedad general o profesional o por accidente común o de trabajo.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</si>
  <si>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</si>
  <si>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</si>
  <si>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</si>
  <si>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</si>
  <si>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</si>
  <si>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</si>
  <si>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</si>
  <si>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</si>
  <si>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 PENSION SUSTITUTIVA</t>
  </si>
  <si>
    <t>Se mantuvo por sugerencia DGI</t>
  </si>
  <si>
    <t>Desconocimiento del derecho a percibir la pensión sustitutiva. La pensión de sustitutiva es una prestación económica que se causa por la muerte de un pensionado.</t>
  </si>
  <si>
    <t>NO RECONOCIMIENTO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</si>
  <si>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</si>
  <si>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</si>
  <si>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</si>
  <si>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</si>
  <si>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</si>
  <si>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</si>
  <si>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</si>
  <si>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</si>
  <si>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</si>
  <si>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NO RECONOCIMIENTO DE PRIMA TECNICA</t>
  </si>
  <si>
    <t>Desconocimiento del derecho a percivir la prima técnica. La prima técnica puede reconocerse por formación avanzada o altamente calificada o, por evaluación del desempeño.</t>
  </si>
  <si>
    <t>NO RECONOCIMIENTO DE REAJUSTE DE LA PENSION POR LEY 4 DE 1992</t>
  </si>
  <si>
    <t>Desconocimiento del derecho al reajuste pensional contemplado en la Ley 4 de 1992.</t>
  </si>
  <si>
    <t>NO RECONOCIMIENTO DE REAJUSTE O NIVELACION SALARIAL</t>
  </si>
  <si>
    <t xml:space="preserve">Desconocimiento de derecho a la igualdad material en asuntos laborales (principio a igual trabajo igual salario). </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</si>
  <si>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</si>
  <si>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</si>
  <si>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RETROACTIVO DE PENSION DE INVALIDEZ</t>
  </si>
  <si>
    <t>NO RECONOCIMIENTO DE RETROACTIVO PENSIONAL</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</si>
  <si>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</si>
  <si>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</si>
  <si>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</si>
  <si>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RETROACTIVO DE PENSION DE VEJEZ</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</si>
  <si>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</si>
  <si>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</si>
  <si>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</si>
  <si>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NO RECONOCIMIENTO DE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</si>
  <si>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</si>
  <si>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</si>
  <si>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</si>
  <si>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</si>
  <si>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</si>
  <si>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</si>
  <si>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</si>
  <si>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</si>
  <si>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</si>
  <si>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</si>
  <si>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</si>
  <si>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</si>
  <si>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NO RECONOCIMIENTO DEL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</si>
  <si>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</si>
  <si>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</si>
  <si>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</si>
  <si>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</si>
  <si>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</si>
  <si>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NO RECONOCIMIENTO DEL SUBSIDIO NOTARIAL</t>
  </si>
  <si>
    <t>No reconocimiento en derecho y pago de los subsidios establecidos para las notarías de insuficientes ingresos, de conformidad con la normatividad vigente.</t>
  </si>
  <si>
    <t>NO RECONOCIMIENTO DEL TIEMPO DE SERVICIO MILITAR OBLIGATORIO</t>
  </si>
  <si>
    <t>No reconocimiento o reconocimiento indebido del tiempo prestado en el servicio militar obligatorio para efectos del reconocimiento de la asignación de retiro.</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</si>
  <si>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</si>
  <si>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</si>
  <si>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NO RESTITUCION DE BIEN INMUEBLE ARRENDADO</t>
  </si>
  <si>
    <t>No entrega oportuna del bien inmueble arrendado por parte del arrendatario al arrendador.</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</si>
  <si>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</si>
  <si>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</si>
  <si>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</si>
  <si>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</si>
  <si>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</si>
  <si>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</si>
  <si>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</si>
  <si>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OCUPACION PERMANENTE DE INMUEBLE</t>
  </si>
  <si>
    <t>OCUPACION TEMPORAL O PERMANENTE DE INMUEBLE</t>
  </si>
  <si>
    <t>Ocupación permanente de un bien inmueble por trabajos públicos o por cualquier otra causa.</t>
  </si>
  <si>
    <t>OCUPACION TEMPORAL DE INMUEBLE</t>
  </si>
  <si>
    <t>Ocupación temporal de un bien inmueble por trabajos públicos o por cualquier otra causa.</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</si>
  <si>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</si>
  <si>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</si>
  <si>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OMISION DE LAS NORMAS DE SALUD OCUPACIONAL</t>
  </si>
  <si>
    <t>Perjuicios ocasionados por culpa patronal cuando no se acatan las normas sobre salud ocupacional determinadas por la Administradora de Riesgos Laborales.</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</si>
  <si>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</si>
  <si>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</si>
  <si>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</si>
  <si>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</si>
  <si>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</si>
  <si>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</si>
  <si>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PERDIDA DE POSESION O TENENCIA DE BIEN</t>
  </si>
  <si>
    <t>Pérdida de la posesión o tenencia de un bien mueble o inmueble o parte él por lo que se solicita la reivindicación del derecho de dominio pleno.</t>
  </si>
  <si>
    <t>PERDIDA O DAÑOS A BIENES EMBARGADOS O SECUESTRADOS</t>
  </si>
  <si>
    <t>Pérdida o deterioro de bienes muebles o inmuebles embargados o secuestrados.</t>
  </si>
  <si>
    <t>PERDIDA O DAÑOS A BIENES INCAUTADOS U OCUPADOS EN PROCESOS PENALES</t>
  </si>
  <si>
    <t>Pérdida o deterioro de bienes muebles o inmuebles incautados u ocupados en procesos penales.</t>
  </si>
  <si>
    <t>PERDIDA O DESTRUCCION DE TITULO VALOR</t>
  </si>
  <si>
    <t>Solicitud de reposición de título valor ante el extravío, pérdida, hurto, deterioro o destrucción total o parcial del mismo.</t>
  </si>
  <si>
    <t>PERJUICIOS OCASIONADOS POR ACTAS DE JUNTA DE SOCIOS</t>
  </si>
  <si>
    <t>Perjuicios ocasionados por actas de juntas de socios contrarias a la ley o a los estatutos sociales.</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</si>
  <si>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</si>
  <si>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</si>
  <si>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PERJUICIOS OCASIONADOS POR INSTAURAR UN PROCESO JUDICIAL INFUNDADO</t>
  </si>
  <si>
    <t>Abuso del derecho de acceso a la administración de justicia, temeridad.</t>
  </si>
  <si>
    <t>PERJUICIOS OCASIONADOS POR NO EXPEDICION DE DOCUMENTO</t>
  </si>
  <si>
    <t>Perjuicios derivados de la no expedición de documentos que certifiquen condiciones, situaciones, cumplimiento de requisitos, etc.</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</si>
  <si>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</si>
  <si>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</si>
  <si>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PERTURBACION A LA POSESION</t>
  </si>
  <si>
    <t>Perjuicios ocasionados por la vulneración del derecho de dominio o de tenencia. Nota: esta causa es subsidiaria, no confundir con ocupación temporal o permanente de inmueble.</t>
  </si>
  <si>
    <t>PRESCRIPCION ADQUISITIVA DE DOMINIO</t>
  </si>
  <si>
    <t>Solicitud de declaración del dominio sobre un bien respecto del cual se ha ejercido la posesión continua, pacifica y publica como propietario una vez transcurrido el tiempo previsto en la Ley.</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</si>
  <si>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</si>
  <si>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</si>
  <si>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</si>
  <si>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</si>
  <si>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PRIVACION DE LA LIBERTAD SIN QUE MEDIE MEDIDA DE ASEGURAMIENTO</t>
  </si>
  <si>
    <t>Perjuicios derivados de la privación de la libertad de una persona, sin me medie medida de aseguramento privativa de la libertad en firme.</t>
  </si>
  <si>
    <t>PRIVACION INJUSTA DE LA LIBERTAD</t>
  </si>
  <si>
    <t>Perjuicios derivados de la imposición de medidas de aseguramiento privativas de la libertad, cuando el proceso penal termina con sentencia absolutoria o su equivalente.</t>
  </si>
  <si>
    <t>RECLAMACIONES SOBRE ASPECTOS SIN SALVEDADES EN EL ACTA DE LIQUIDACION</t>
  </si>
  <si>
    <t>Perjuicios derivados de aspectos respecto de los cuales no se efectuaron salvedades en el acta de liquidacion del contrato estatal.</t>
  </si>
  <si>
    <t>REDUCCION DE LA CLAUSULA PENAL POR INCUMPLIMIENTO PARCIAL</t>
  </si>
  <si>
    <t>Pretensión de reducción del monto de la cláusula penal de manera proporcional al incumplimiento parcial del contrato estatal.</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</si>
  <si>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</si>
  <si>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</si>
  <si>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</si>
  <si>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</si>
  <si>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RETIRO ILEGAL DE ALUMNO DE ESCUELA DE FORMACION MILITAR</t>
  </si>
  <si>
    <t>Perjuicios derivados del retiro, no ajustado a derecho, de un alumno de una institución de formación militar.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</si>
  <si>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</si>
  <si>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</si>
  <si>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</si>
  <si>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</si>
  <si>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SECUESTRO DE CIVIL</t>
  </si>
  <si>
    <t>DAÑOS DERIVADOS DEL SECUESTRO</t>
  </si>
  <si>
    <t>Privación ilegal de la libertad de civiles por grupos armados ilegales o delincuencia común.</t>
  </si>
  <si>
    <t>SECUESTRO DE CONSCRIPTO</t>
  </si>
  <si>
    <t>Privación ilegal de la libertad de conscriptos (quien presta el servicio militar obligatorio) por parte de grupos armados ilegales o delincuencia común.</t>
  </si>
  <si>
    <t>SECUESTRO DE MIEMBRO VOLUNTARIO DE LA FUERZA PUBLICA</t>
  </si>
  <si>
    <t>Privación ilegal de la libertad de miembro voluntario de la fuerza pública (quien no presta servicio militar obligatorio) por parte de grupos armados ilegales o delincuencia común.</t>
  </si>
  <si>
    <t>SIMULACION</t>
  </si>
  <si>
    <t>Perjuicios ocasionados por la declaración aparente que se emite de acuerdo con la otra parte para engañar a terceros.</t>
  </si>
  <si>
    <t>SOLICITUD DE LA DIVISION MATERIAL DE BIEN INMUEBLE</t>
  </si>
  <si>
    <t>Solicitud de modificación de las características de un predio por segregación de otros predios, con o sin cambio de propietario o poseedor.</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</si>
  <si>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</si>
  <si>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</si>
  <si>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</si>
  <si>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</si>
  <si>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</si>
  <si>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</si>
  <si>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SUSTITUCION PATRONAL</t>
  </si>
  <si>
    <t>La sustitución de patronos consiste en el cambio de dueño de los establecimientos, negocios o empresas; implica que la empresa siga en funcionamiento y que no se afecten los contratos de trabajo firmados con el antiguo patrono.</t>
  </si>
  <si>
    <t>TRANSMISION FORZOSA DEL DERECHO REAL DE DOMINIO PRIVADO SOBRE UN BIEN A FAVOR DEL ESTADO - EXPROPIACION JUDICIAL</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</si>
  <si>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</si>
  <si>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</si>
  <si>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</si>
  <si>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VIOLACION A LA PROTECCION DE DATOS PERSONALES</t>
  </si>
  <si>
    <t>Uso inapropiado de los datos personales o información vinculada o que pueda asociarse a una o varias personas naturales determinadas o determinables.</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</si>
  <si>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</si>
  <si>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</si>
  <si>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</si>
  <si>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</si>
  <si>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</si>
  <si>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</si>
  <si>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</si>
  <si>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</si>
  <si>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VIOLACION AL REGIMEN LEGAL DE INHABILIDADES E INCOMPATIBILIDADES PARA ACCEDER A CARGO DE ELECCION POPULAR</t>
  </si>
  <si>
    <t>Desconocimiento del régimen de inhabilidades e incompatibilidades para acceder a un cargo de elección por voto popular o por cuerpos electorales.</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</si>
  <si>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</si>
  <si>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</si>
  <si>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</si>
  <si>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</si>
  <si>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</si>
  <si>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</si>
  <si>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</si>
  <si>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</si>
  <si>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VIOLACION O AMENAZA AL GOCE DE UN AMBIENTE SANO</t>
  </si>
  <si>
    <t>Violación o amenaza al derecho e interés colectivo al goce de un ambiente sano.</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</si>
  <si>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</si>
  <si>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</si>
  <si>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</si>
  <si>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</si>
  <si>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</si>
  <si>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</si>
  <si>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</si>
  <si>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</si>
  <si>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01 de enero de 2022 a 30 de septiembre de 2023</t>
  </si>
  <si>
    <t>01 de enero de 2024 a 31 de diciembre de 2025</t>
  </si>
  <si>
    <t>Informe de cumplimiento de la implementación realizada en el año 2024.</t>
  </si>
  <si>
    <t>01 de enero de 2025 a 28 de febrero de 2025</t>
  </si>
  <si>
    <t>01 de enero de 2026 a 28 de febrero de 2026</t>
  </si>
  <si>
    <t>Informe de cumplimiento de la implementación consolidado (2024 y 2025).</t>
  </si>
  <si>
    <t>hAYHay  1 tipo de aprobación requerida.Hay  1 tipo de aprobación requerida.</t>
  </si>
  <si>
    <t>Aprobación requerida.</t>
  </si>
  <si>
    <t>Causa</t>
  </si>
  <si>
    <t>Ejecución de la Medida</t>
  </si>
  <si>
    <t># ddas o sentencias año de formulación</t>
  </si>
  <si>
    <t># ddas o sentencias año de implementación 1</t>
  </si>
  <si>
    <t># ddas o sentencias año de implementación 2</t>
  </si>
  <si>
    <t># ddas o sentencias  año de implementación 1</t>
  </si>
  <si>
    <t>El siguiente, es el ejemplo puntual para una PPDA a formular en el 2023 e implementar en 2024 y 2025</t>
  </si>
  <si>
    <t>EJECUCIÓN DE LA MEDIDA</t>
  </si>
  <si>
    <t>Este aplicativo está dirigido a las entidades públicas del orden terrritorial como referente de buena práctica para la formulación, implementación y seguimiento de la PPDA, en los términos y plazos establecidos en las Circulares No. 05 del 27 de septiembre de 2019 y No. 09 del 24 de julio de 2023 "Lineamientos para la formulación, implementación y seguimiento de las políticas de prevención del daño antijurídico".
Corresponde al Comité de Conciliación dar cumplimiento a estos lineamientos de formulación de la PPDA, teniendo en cuenta las obligaciones consagradas en la Ley 2220 de 2022 en el artículo 120.
Las instrucciones que se imparten a continuación están organizadas sistemáticamente, para lograr la construcción de una política de prevención del daño antijurídico, eficiente y eficaz.</t>
  </si>
  <si>
    <r>
      <t xml:space="preserve">Para una correcta prevención del daño antijurídico, haga </t>
    </r>
    <r>
      <rPr>
        <b/>
        <sz val="14"/>
        <color theme="1"/>
        <rFont val="Verdana"/>
        <family val="2"/>
      </rPr>
      <t>clic</t>
    </r>
    <r>
      <rPr>
        <sz val="14"/>
        <color theme="1"/>
        <rFont val="Verdana"/>
        <family val="2"/>
      </rPr>
      <t xml:space="preserve"> en cada uno de los pasos del ciclo.</t>
    </r>
  </si>
  <si>
    <t>Nota: Las instrucciones para diligenciar este aplicativo van apareciendo conforme va avanzando, en relación con la selección de la causa, encontrará dos hojas: una en la que podrá seleccionar desde el listado de las causas del sistema de información eKogui, y otra en la que podrá redactar libremente la causa litigiosa.</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</si>
  <si>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Verdana"/>
        <family val="2"/>
      </rPr>
      <t>En esos casos, la medida que se repita deberá tener la misma numeración.</t>
    </r>
  </si>
  <si>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Verdana"/>
        <family val="2"/>
      </rPr>
      <t>asumir una sola</t>
    </r>
    <r>
      <rPr>
        <sz val="11"/>
        <color theme="1"/>
        <rFont val="Verdana"/>
        <family val="2"/>
      </rPr>
      <t>.
No se deben incluir como responsables cargos o nombres propios de las personas.</t>
    </r>
  </si>
  <si>
    <t>Si realizado el respectivo análisis, la entidad considera que la relación de las demandas frente a las condenas desfavorables no es representativa, su política podrá basarse en cualquiera de los siguientes insumos, no obstante, ninguno de los criterios es excluyente entre sí:</t>
  </si>
  <si>
    <t>a) Sentencias o laudos condenatorios.</t>
  </si>
  <si>
    <t xml:space="preserve">b) Solicitudes de conciliación extrajudicial a la fecha de corte de la formulación de la política de prevención del daño antijurídico. 
</t>
  </si>
  <si>
    <t>c) Reclamaciones administrativas a la fecha de corte de la formulación de la política de prevención del daño antijurídico.</t>
  </si>
  <si>
    <t>d) Derechos de petición que puedan anticipar situaciones litigiosas futuras.</t>
  </si>
  <si>
    <t>e) Riesgos jurídicos que puedan llegar a constituir un daño y en consecuencia puedan generar el inicio de la actividad judicial.</t>
  </si>
  <si>
    <t xml:space="preserve">f) La posibilidad de aplicación de la figura de extensión de jurisprudencia en sede administrativa. </t>
  </si>
  <si>
    <t xml:space="preserve">g) Otros factores relevantes que la entidad considere que pueden ser fuente futura de litigiosidad. </t>
  </si>
  <si>
    <t>Para efectos de la formulación de las Políticas de Prevención del Daño Antijurídico, las entidades deben realizar un estudio integral de su actividad litigiosa. El periodo de tiempo que debe tomarse como insumo de análisis son veintiún (21) meses contados desde el primero de enero del año anterior al año de formulación. 
Para la formulación de su PPDA, deben priorizar como insumo para la construcción de la Política de Prevención del Daño Antijurídico, la relación de las demandas frente a las condenas desfavorables, teniendo en cuenta cantidad y valor de estas últimas.</t>
  </si>
  <si>
    <r>
      <t xml:space="preserve">En esta columna se justifica, brevemente, por qué se seleccionaron esos  insumos y esas causas. 
Se sugiere tomar en consideración factores como </t>
    </r>
    <r>
      <rPr>
        <u/>
        <sz val="11"/>
        <color theme="1"/>
        <rFont val="Verdana"/>
        <family val="2"/>
      </rPr>
      <t>frecuencia</t>
    </r>
    <r>
      <rPr>
        <sz val="11"/>
        <color theme="1"/>
        <rFont val="Verdana"/>
        <family val="2"/>
      </rPr>
      <t xml:space="preserve"> y </t>
    </r>
    <r>
      <rPr>
        <u/>
        <sz val="11"/>
        <color theme="1"/>
        <rFont val="Verdana"/>
        <family val="2"/>
      </rPr>
      <t>valor</t>
    </r>
    <r>
      <rPr>
        <sz val="11"/>
        <color theme="1"/>
        <rFont val="Verdana"/>
        <family val="2"/>
      </rPr>
      <t xml:space="preserve"> de las causas a seleccionar.</t>
    </r>
  </si>
  <si>
    <t xml:space="preserve">
Debe explicarse cómo se cumplirá la medida en cada uno de los dos (2) años de implementación.
En esta celda se debe registrar la forma como se realiza la medida. Tenga en cuenta elementos como: cantidad, periodicidad, quien la cumple y a quien va dirigida.
</t>
  </si>
  <si>
    <t xml:space="preserve">Defina el tiempo durante el que se ejecutará la medida estableciendo las fechas de inicio y de terminación.  </t>
  </si>
  <si>
    <r>
      <t xml:space="preserve">Debe seleccionar del listado predeterminado, el </t>
    </r>
    <r>
      <rPr>
        <u/>
        <sz val="11"/>
        <color theme="1"/>
        <rFont val="Verdana"/>
        <family val="2"/>
      </rPr>
      <t>principal</t>
    </r>
    <r>
      <rPr>
        <sz val="11"/>
        <color theme="1"/>
        <rFont val="Verdana"/>
        <family val="2"/>
      </rPr>
      <t xml:space="preserve"> canal o medio a través del cual comunicará al interior de la entidad la política de prevención del daño antijurídico.</t>
    </r>
  </si>
  <si>
    <r>
      <t xml:space="preserve">Para medir la implementación de la PPDA deben definirse indicadores. 
El indicador de gestión permite medir la ejecución o implementación de los </t>
    </r>
    <r>
      <rPr>
        <u/>
        <sz val="11"/>
        <color theme="1"/>
        <rFont val="Verdana"/>
        <family val="2"/>
      </rPr>
      <t>mecanismos</t>
    </r>
    <r>
      <rPr>
        <sz val="11"/>
        <color theme="1"/>
        <rFont val="Verdana"/>
        <family val="2"/>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PPDA.</t>
    </r>
  </si>
  <si>
    <r>
      <t>Para medir la implementación de la PPDA deben definirse indicadores. 
El indicador de resultado permite medir la ejecución o implementación de las</t>
    </r>
    <r>
      <rPr>
        <u/>
        <sz val="11"/>
        <color theme="1"/>
        <rFont val="Verdana"/>
        <family val="2"/>
      </rPr>
      <t xml:space="preserve"> medidas</t>
    </r>
    <r>
      <rPr>
        <sz val="11"/>
        <color theme="1"/>
        <rFont val="Verdana"/>
        <family val="2"/>
      </rPr>
      <t>. 
Para definir el indicador debe tenerse en cuenta el No. de medidas realizadas/ No. de medidas programadas.
Durante la implementación del plan de acción, deberá diligenciar los valores correspondientes a los numeradores y denominadores definidos en la fase de formulación de la PPDA.</t>
    </r>
  </si>
  <si>
    <r>
      <t xml:space="preserve">Para medir la implementación de la PPDA deben definirse indicadores. 
El indicador de impacto permite medir el </t>
    </r>
    <r>
      <rPr>
        <u/>
        <sz val="11"/>
        <color theme="1"/>
        <rFont val="Verdana"/>
        <family val="2"/>
      </rPr>
      <t>cambio en la litigiosidad</t>
    </r>
    <r>
      <rPr>
        <sz val="11"/>
        <color theme="1"/>
        <rFont val="Verdana"/>
        <family val="2"/>
      </rPr>
      <t>, medido como el aumento o disminución porcentual de demandas entre dos años, para una causa seleccionada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PPDA.</t>
    </r>
  </si>
  <si>
    <t>La PPDA podrá ser formulada en esta herramienta, de acuerdo con las siguientes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</si>
  <si>
    <t>Indebida aplicación de las normas y directrices en la celebración y ejecución de los contratos de prestación de servicios profesionales y de apoyo a la gestión</t>
  </si>
  <si>
    <t xml:space="preserve">GIT Jurídica </t>
  </si>
  <si>
    <t>Capacitación dirigida a todos los directivos y supervisores de contratos estatales de prestación de servicios profesionales y de apoyo a la gestión, sobre las características del contrato de prestación de servicios, así como las características del contrato laboral, con la finalidad de evitar la ocurrencia de situaciones que desdibujen estas dos modalidades contractuales y que se estructure, por ende, un contrato realidad.  Periodicidad semestral.</t>
  </si>
  <si>
    <t>Incumplimiento contrato de suministro, el cual se suscribió con el fin de dar cumplimiento al mandato legal, de suministrar la dotación a los servidores de la Contaduría General de la Nación.</t>
  </si>
  <si>
    <t>Falta de seguimiento oportuno por parte de los supervisores, a la ejecución de los contratos, de acuerdo con las normas expedidas para tal fin.</t>
  </si>
  <si>
    <t>Solicitud de conciliación extrajudicial convocada por la Superintendencia Nacional de Servicios Públicos, buscando dejar sin efecto concepto emitido por la Contaduría General de la Nación, respecto del cumplimiento de la Ley 1955 de 2019 y el Decreto 042 de 2020.</t>
  </si>
  <si>
    <t>1). Proceso judicial No. 25000234200020180183300 que cursa en el Tribunal Administrativo de Cundinamarca, iniciado por una excontratista de la entidad que alega la configuración de un contrato realidad. Pretensión inicial $219.187.015.
2). Proceso judicial No. 25000234200020190056000 que cursa en el Tribunal Administrativo de Cundinamarca, iniciado por una excontratista de la entidad que alega la configuración de un contrato realidad. Pretensión inicial $ 609.769426.                      3). Derecho de Petición suscrito por la señora Jenny Paola Moreno Gálvez, excontratista de la entidad, solicitando configuración del contrato realidad. (contratos suscritos entre 2004 y 2022)                                4). Derecho de Petición suscrito por la señora María Victoria Rosas Serrato, excontratista de la entidad, solicitando configuración del contrato realidad. (contratos suscritos entre 2012 y 2022)</t>
  </si>
  <si>
    <t>Falta de lineamientos para resolver recursos presentados a los conceptos o pronunciamientos expedidos por la Contaduría General de la Nación, cuando las entidades obligadas a presentar información financiera, no comparten la postura jurídica de la CGN.</t>
  </si>
  <si>
    <t xml:space="preserve">Fijar lineamientos jurídicos para resolver los recursos o solicitudes presentados por las entidades que no comparten la postura jurídica de la Contaduría General de la Nación. </t>
  </si>
  <si>
    <t xml:space="preserve">1. Crear instructivo fijando lineamientos </t>
  </si>
  <si>
    <t>Habilitación recurso de apelación a concepto con fuerza vinculante</t>
  </si>
  <si>
    <t>GIT Jurídica  y la Subcontaduría General y de Investigación</t>
  </si>
  <si>
    <t>Incumplimiento contrato</t>
  </si>
  <si>
    <t>2.Instructivo actualizado (Tanto de deberes de seguimiento, como de buenas prácticas), que le sea entregado al servidor público cada vez que sea designado como supervisor.</t>
  </si>
  <si>
    <t xml:space="preserve">1.Capacitación virtual o presencial
   </t>
  </si>
  <si>
    <t>Elaborar instructivo</t>
  </si>
  <si>
    <t>Ajustar formato de presentación de informes de ejecución contractual</t>
  </si>
  <si>
    <t>GIT de Servicios Generales, Administrativos y Financieros</t>
  </si>
  <si>
    <t>Documento planeado a elaborar</t>
  </si>
  <si>
    <t>Documento elaborado</t>
  </si>
  <si>
    <t>Documento que se planea Ajustar (formato de presentación informe de ejecución contractual)</t>
  </si>
  <si>
    <t>Documento ajustado (formato de presentación informe de ejecución contractual)</t>
  </si>
  <si>
    <t>Capacitación dirigida a los directivos y supervisores de contratos estatales  suscritos con la Contaduría General de la Nación, haciendo énfasis en el seguimiento oportuno que se debe realizar a su ejecución. Periodicidad semestral.</t>
  </si>
  <si>
    <t>3. Adicionar columna en el formato de presentación de informes de ejecución contractual, para que el supervisor pueda realizar las observaciones que considere pertinentes,firmar el informe y en caso de evidenciar un posible incumplimiento en alguno de los contratos a su cargo, informar de inmediato al ordenador del gasto para que adelante las acciones legales pertinentes.</t>
  </si>
  <si>
    <t>GIT de Jurídica, GIT de Servicios Generales, Administrativos y Financieros</t>
  </si>
  <si>
    <t>Número de capacitaciones ejecutadas en (1) un año</t>
  </si>
  <si>
    <t>Número de capacitaciones programadas en (1) un año</t>
  </si>
  <si>
    <t>Documento que se planea ajustar (formato de presentación informe de ejecución contractual)</t>
  </si>
  <si>
    <t>Número de capacitaciones ejecutadas en un (1) año</t>
  </si>
  <si>
    <t>Número de capacitaciones programadas un (1) año</t>
  </si>
  <si>
    <t>Número de capacitaciones ejecutadas un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</si>
</sst>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m/yyyy;@"/>
  </numFmts>
  <fonts count="53" x14ac:knownFonts="1">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1"/>
      <color theme="1"/>
      <name val="Calibri"/>
      <family val="2"/>
      <charset val="177"/>
      <scheme val="minor"/>
    </font>
    <font>
      <sz val="11"/>
      <color rgb="FF9C6500"/>
      <name val="Calibri"/>
      <family val="2"/>
      <scheme val="minor"/>
    </font>
    <font>
      <u/>
      <sz val="11"/>
      <color theme="10"/>
      <name val="Calibri"/>
      <family val="2"/>
      <scheme val="minor"/>
    </font>
    <font>
      <b/>
      <sz val="11"/>
      <color theme="1"/>
      <name val="Calibri"/>
      <family val="2"/>
      <scheme val="minor"/>
    </font>
    <font>
      <sz val="10"/>
      <color theme="1"/>
      <name val="Arial"/>
      <family val="2"/>
    </font>
    <font>
      <sz val="14"/>
      <color theme="1"/>
      <name val="Work Sans"/>
      <family val="3"/>
    </font>
    <font>
      <b/>
      <sz val="18"/>
      <color rgb="FF0070C0"/>
      <name val="Work Sans"/>
      <family val="3"/>
    </font>
    <font>
      <sz val="11"/>
      <color theme="1"/>
      <name val="Verdana"/>
      <family val="2"/>
    </font>
    <font>
      <u/>
      <sz val="11"/>
      <color theme="1"/>
      <name val="Verdana"/>
      <family val="2"/>
    </font>
    <font>
      <b/>
      <sz val="14"/>
      <color theme="0"/>
      <name val="Verdana"/>
      <family val="2"/>
    </font>
    <font>
      <sz val="10"/>
      <color rgb="FF000000"/>
      <name val="Verdana"/>
      <family val="2"/>
    </font>
    <font>
      <b/>
      <sz val="24"/>
      <name val="Verdana"/>
      <family val="2"/>
    </font>
    <font>
      <sz val="24"/>
      <color theme="1"/>
      <name val="Verdana"/>
      <family val="2"/>
    </font>
    <font>
      <b/>
      <sz val="28"/>
      <name val="Verdana"/>
      <family val="2"/>
    </font>
    <font>
      <b/>
      <sz val="9"/>
      <color theme="1" tint="0.249977111117893"/>
      <name val="Verdana"/>
      <family val="2"/>
    </font>
    <font>
      <b/>
      <sz val="14"/>
      <name val="Verdana"/>
      <family val="2"/>
    </font>
    <font>
      <sz val="14"/>
      <color theme="1"/>
      <name val="Verdana"/>
      <family val="2"/>
    </font>
    <font>
      <b/>
      <sz val="14"/>
      <color theme="1" tint="0.249977111117893"/>
      <name val="Verdana"/>
      <family val="2"/>
    </font>
    <font>
      <b/>
      <sz val="11"/>
      <color theme="0" tint="-0.499984740745262"/>
      <name val="Verdana"/>
      <family val="2"/>
    </font>
    <font>
      <sz val="11"/>
      <color theme="0" tint="-0.499984740745262"/>
      <name val="Verdana"/>
      <family val="2"/>
    </font>
    <font>
      <sz val="20"/>
      <color theme="10"/>
      <name val="Verdana"/>
      <family val="2"/>
    </font>
    <font>
      <sz val="20"/>
      <color rgb="FF0070C0"/>
      <name val="Verdana"/>
      <family val="2"/>
    </font>
    <font>
      <b/>
      <sz val="12"/>
      <color rgb="FF0070C0"/>
      <name val="Verdana"/>
      <family val="2"/>
    </font>
    <font>
      <sz val="12"/>
      <color theme="1"/>
      <name val="Verdana"/>
      <family val="2"/>
    </font>
    <font>
      <sz val="11"/>
      <color rgb="FF000000"/>
      <name val="Verdana"/>
      <family val="2"/>
    </font>
    <font>
      <b/>
      <sz val="14"/>
      <color rgb="FF0070C0"/>
      <name val="Verdana"/>
      <family val="2"/>
    </font>
    <font>
      <b/>
      <sz val="12"/>
      <color theme="0"/>
      <name val="Verdana"/>
      <family val="2"/>
    </font>
    <font>
      <sz val="18"/>
      <color theme="10"/>
      <name val="Verdana"/>
      <family val="2"/>
    </font>
    <font>
      <sz val="12"/>
      <color rgb="FF002060"/>
      <name val="Verdana"/>
      <family val="2"/>
    </font>
    <font>
      <u/>
      <sz val="20"/>
      <color theme="10"/>
      <name val="Verdana"/>
      <family val="2"/>
    </font>
    <font>
      <b/>
      <sz val="11"/>
      <color theme="0"/>
      <name val="Verdana"/>
      <family val="2"/>
    </font>
    <font>
      <b/>
      <sz val="11"/>
      <color rgb="FF002060"/>
      <name val="Verdana"/>
      <family val="2"/>
    </font>
    <font>
      <b/>
      <sz val="18"/>
      <color theme="0"/>
      <name val="Verdana"/>
      <family val="2"/>
    </font>
    <font>
      <b/>
      <sz val="14"/>
      <color theme="1"/>
      <name val="Verdana"/>
      <family val="2"/>
    </font>
    <font>
      <sz val="18"/>
      <color theme="0"/>
      <name val="Verdana"/>
      <family val="2"/>
    </font>
    <font>
      <sz val="12"/>
      <color theme="0" tint="-0.499984740745262"/>
      <name val="Verdana"/>
      <family val="2"/>
    </font>
    <font>
      <sz val="11"/>
      <color theme="0"/>
      <name val="Verdana"/>
      <family val="2"/>
    </font>
    <font>
      <sz val="11"/>
      <color rgb="FF002060"/>
      <name val="Verdana"/>
      <family val="2"/>
    </font>
    <font>
      <sz val="18"/>
      <color theme="1"/>
      <name val="Verdana"/>
      <family val="2"/>
    </font>
    <font>
      <sz val="11"/>
      <name val="Verdana"/>
      <family val="2"/>
    </font>
    <font>
      <sz val="12"/>
      <color theme="0"/>
      <name val="Verdana"/>
      <family val="2"/>
    </font>
    <font>
      <b/>
      <sz val="12"/>
      <color theme="1"/>
      <name val="Verdana"/>
      <family val="2"/>
    </font>
    <font>
      <b/>
      <sz val="11"/>
      <color theme="1"/>
      <name val="Verdana"/>
      <family val="2"/>
    </font>
    <font>
      <sz val="14"/>
      <color theme="0"/>
      <name val="Verdana"/>
      <family val="2"/>
    </font>
    <font>
      <sz val="11"/>
      <color rgb="FF0070C0"/>
      <name val="Verdana"/>
      <family val="2"/>
    </font>
    <font>
      <sz val="12"/>
      <color rgb="FF0070C0"/>
      <name val="Verdana"/>
      <family val="2"/>
    </font>
    <font>
      <u/>
      <sz val="11"/>
      <color theme="10"/>
      <name val="Verdana"/>
      <family val="2"/>
    </font>
    <font>
      <b/>
      <sz val="12"/>
      <color theme="1" tint="0.249977111117893"/>
      <name val="Work Sans"/>
      <family val="3"/>
    </font>
  </fonts>
  <fills count="2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5" fillId="0" borderId="0"/>
    <xf numFmtId="0" fontId="6" fillId="8" borderId="0" applyNumberFormat="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9" fillId="0" borderId="0"/>
  </cellStyleXfs>
  <cellXfs count="225">
    <xf numFmtId="0" fontId="0" fillId="0" borderId="0" xfId="0"/>
    <xf numFmtId="0" fontId="3" fillId="0" borderId="1" xfId="0" applyFont="1" applyBorder="1"/>
    <xf numFmtId="0" fontId="0" fillId="0" borderId="1" xfId="0" applyBorder="1" applyAlignment="1">
      <alignment horizontal="center"/>
    </xf>
    <xf numFmtId="0" fontId="3" fillId="0" borderId="1" xfId="0" applyFont="1" applyBorder="1" applyAlignment="1">
      <alignment horizontal="center"/>
    </xf>
    <xf numFmtId="0" fontId="3" fillId="0" borderId="2" xfId="0" applyFont="1" applyBorder="1"/>
    <xf numFmtId="0" fontId="0" fillId="0" borderId="1" xfId="0" applyBorder="1"/>
    <xf numFmtId="0" fontId="3" fillId="0" borderId="3" xfId="0" applyFont="1" applyBorder="1"/>
    <xf numFmtId="0" fontId="3" fillId="0" borderId="4" xfId="0" applyFont="1" applyBorder="1"/>
    <xf numFmtId="0" fontId="0" fillId="0" borderId="3" xfId="0" applyBorder="1"/>
    <xf numFmtId="0" fontId="0" fillId="0" borderId="1" xfId="0" applyBorder="1" applyAlignment="1">
      <alignment wrapText="1"/>
    </xf>
    <xf numFmtId="0" fontId="0" fillId="0" borderId="4" xfId="0" applyBorder="1"/>
    <xf numFmtId="0" fontId="0" fillId="0" borderId="5" xfId="0"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1" fontId="0" fillId="0" borderId="0" xfId="0" applyNumberFormat="1"/>
    <xf numFmtId="0" fontId="0" fillId="0" borderId="7" xfId="0" applyBorder="1"/>
    <xf numFmtId="0" fontId="0" fillId="0" borderId="0" xfId="0" applyAlignment="1">
      <alignment vertical="center"/>
    </xf>
    <xf numFmtId="14" fontId="0" fillId="0" borderId="0" xfId="0" applyNumberFormat="1"/>
    <xf numFmtId="0" fontId="8" fillId="0" borderId="0" xfId="0" applyFont="1" applyAlignment="1">
      <alignment horizontal="center"/>
    </xf>
    <xf numFmtId="0" fontId="4" fillId="0" borderId="1" xfId="0" applyFont="1" applyBorder="1"/>
    <xf numFmtId="0" fontId="3" fillId="0" borderId="1" xfId="0" applyFont="1" applyBorder="1" applyAlignment="1">
      <alignment horizontal="left"/>
    </xf>
    <xf numFmtId="0" fontId="3" fillId="0" borderId="0" xfId="0" applyFont="1"/>
    <xf numFmtId="0" fontId="3" fillId="0" borderId="6" xfId="0" applyFont="1" applyBorder="1"/>
    <xf numFmtId="0" fontId="2" fillId="4" borderId="5" xfId="0" applyFont="1" applyFill="1" applyBorder="1"/>
    <xf numFmtId="1" fontId="0" fillId="0" borderId="2" xfId="0" applyNumberFormat="1" applyBorder="1"/>
    <xf numFmtId="0" fontId="0" fillId="0" borderId="2" xfId="0" applyBorder="1"/>
    <xf numFmtId="0" fontId="1" fillId="0" borderId="0" xfId="0" applyFont="1"/>
    <xf numFmtId="0" fontId="10" fillId="0" borderId="0" xfId="0" applyFont="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1" fillId="0" borderId="0" xfId="0" applyFont="1" applyAlignment="1">
      <alignment horizontal="justify" vertical="center" wrapText="1"/>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7" fillId="12" borderId="2" xfId="6" applyFill="1"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wrapText="1"/>
    </xf>
    <xf numFmtId="0" fontId="12" fillId="0" borderId="0" xfId="0" applyFont="1"/>
    <xf numFmtId="49" fontId="18" fillId="0" borderId="0" xfId="0" applyNumberFormat="1" applyFont="1" applyAlignment="1">
      <alignment horizontal="justify" vertical="center" wrapText="1"/>
    </xf>
    <xf numFmtId="0" fontId="19" fillId="0" borderId="0" xfId="7" applyFont="1"/>
    <xf numFmtId="0" fontId="22" fillId="0" borderId="0" xfId="7" applyFont="1"/>
    <xf numFmtId="0" fontId="27" fillId="0" borderId="0" xfId="6" applyFont="1" applyFill="1" applyAlignment="1">
      <alignment horizontal="center" vertical="center"/>
    </xf>
    <xf numFmtId="0" fontId="30" fillId="0" borderId="0" xfId="6" applyFont="1" applyFill="1" applyAlignment="1">
      <alignment horizontal="center" vertical="center"/>
    </xf>
    <xf numFmtId="0" fontId="12" fillId="0" borderId="0" xfId="0" applyFont="1" applyAlignment="1">
      <alignment horizontal="center" vertical="center"/>
    </xf>
    <xf numFmtId="0" fontId="21" fillId="0" borderId="0" xfId="0" applyFont="1"/>
    <xf numFmtId="0" fontId="30" fillId="0" borderId="0" xfId="6" applyFont="1" applyFill="1" applyBorder="1" applyAlignment="1">
      <alignment horizontal="center" vertical="center" wrapText="1"/>
    </xf>
    <xf numFmtId="0" fontId="32" fillId="0" borderId="0" xfId="6" applyFont="1" applyFill="1" applyBorder="1" applyAlignment="1">
      <alignment horizontal="center" vertical="center"/>
    </xf>
    <xf numFmtId="0" fontId="12" fillId="0" borderId="0" xfId="0" applyFont="1" applyAlignment="1">
      <alignment horizontal="center"/>
    </xf>
    <xf numFmtId="0" fontId="34" fillId="0" borderId="0" xfId="6" applyFont="1" applyFill="1" applyBorder="1" applyAlignment="1">
      <alignment horizont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21" fillId="2" borderId="0" xfId="0" applyFont="1" applyFill="1"/>
    <xf numFmtId="0" fontId="37" fillId="0" borderId="0" xfId="0" applyFont="1" applyAlignment="1">
      <alignment horizontal="center" vertical="center"/>
    </xf>
    <xf numFmtId="0" fontId="39" fillId="0" borderId="0" xfId="0" applyFont="1" applyAlignment="1">
      <alignment vertical="center"/>
    </xf>
    <xf numFmtId="0" fontId="39" fillId="0" borderId="0" xfId="0" applyFont="1" applyAlignment="1">
      <alignment horizontal="center" vertical="center"/>
    </xf>
    <xf numFmtId="0" fontId="40" fillId="0" borderId="0" xfId="0" applyFont="1" applyAlignment="1">
      <alignment vertical="center"/>
    </xf>
    <xf numFmtId="0" fontId="41" fillId="3" borderId="2"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42" fillId="12" borderId="13" xfId="6" applyFont="1" applyFill="1" applyBorder="1" applyAlignment="1">
      <alignment horizontal="center" vertical="center" wrapText="1"/>
    </xf>
    <xf numFmtId="0" fontId="42" fillId="12" borderId="2" xfId="6" applyFont="1" applyFill="1" applyBorder="1" applyAlignment="1">
      <alignment horizontal="center" vertical="center" wrapText="1"/>
    </xf>
    <xf numFmtId="0" fontId="12" fillId="6" borderId="1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indent="1"/>
      <protection locked="0"/>
    </xf>
    <xf numFmtId="0" fontId="12" fillId="6" borderId="5"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protection locked="0"/>
    </xf>
    <xf numFmtId="0" fontId="12" fillId="0" borderId="0" xfId="0" applyFont="1" applyProtection="1">
      <protection locked="0"/>
    </xf>
    <xf numFmtId="0" fontId="12" fillId="0" borderId="0" xfId="0" applyFont="1" applyAlignment="1" applyProtection="1">
      <alignment wrapText="1"/>
      <protection locked="0"/>
    </xf>
    <xf numFmtId="0" fontId="44" fillId="0" borderId="0" xfId="0" applyFont="1"/>
    <xf numFmtId="0" fontId="12" fillId="0" borderId="0" xfId="0" applyFont="1" applyAlignment="1">
      <alignment vertical="center" wrapText="1"/>
    </xf>
    <xf numFmtId="0" fontId="12" fillId="6" borderId="5" xfId="0" applyFont="1" applyFill="1" applyBorder="1" applyAlignment="1" applyProtection="1">
      <alignment horizontal="left" vertical="center" wrapText="1" indent="1"/>
      <protection locked="0"/>
    </xf>
    <xf numFmtId="165" fontId="12" fillId="6" borderId="5" xfId="0" applyNumberFormat="1" applyFont="1" applyFill="1" applyBorder="1" applyAlignment="1" applyProtection="1">
      <alignment horizontal="center" vertical="center"/>
      <protection locked="0"/>
    </xf>
    <xf numFmtId="0" fontId="14" fillId="0" borderId="0" xfId="0" applyFont="1" applyAlignment="1">
      <alignment horizontal="center" vertical="center"/>
    </xf>
    <xf numFmtId="0" fontId="27" fillId="0" borderId="0" xfId="6" applyFont="1" applyFill="1" applyBorder="1" applyAlignment="1">
      <alignment horizontal="center" vertical="center"/>
    </xf>
    <xf numFmtId="0" fontId="45" fillId="0" borderId="0" xfId="0" applyFont="1" applyAlignment="1">
      <alignment horizontal="center" vertical="center"/>
    </xf>
    <xf numFmtId="0" fontId="41" fillId="3" borderId="15" xfId="0" applyFont="1" applyFill="1" applyBorder="1" applyAlignment="1">
      <alignment horizontal="center" vertical="center" wrapText="1"/>
    </xf>
    <xf numFmtId="0" fontId="44" fillId="15" borderId="1" xfId="0" applyFont="1" applyFill="1" applyBorder="1" applyAlignment="1">
      <alignment horizontal="center" vertical="center" wrapText="1"/>
    </xf>
    <xf numFmtId="0" fontId="41" fillId="16" borderId="1" xfId="0" applyFont="1" applyFill="1" applyBorder="1" applyAlignment="1">
      <alignment horizontal="center" vertical="center" wrapText="1"/>
    </xf>
    <xf numFmtId="0" fontId="12" fillId="5" borderId="12" xfId="0" applyFont="1" applyFill="1" applyBorder="1" applyAlignment="1">
      <alignment horizontal="left" vertical="center" wrapText="1"/>
    </xf>
    <xf numFmtId="0" fontId="12" fillId="5" borderId="1" xfId="0"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1" fontId="12" fillId="19" borderId="1" xfId="0" applyNumberFormat="1" applyFont="1" applyFill="1" applyBorder="1" applyAlignment="1" applyProtection="1">
      <alignment horizontal="center" vertical="center" wrapText="1"/>
      <protection locked="0"/>
    </xf>
    <xf numFmtId="9" fontId="12" fillId="14" borderId="1" xfId="5" applyFont="1" applyFill="1" applyBorder="1" applyAlignment="1">
      <alignment horizontal="center" vertical="center" wrapText="1"/>
    </xf>
    <xf numFmtId="0" fontId="12" fillId="15" borderId="1" xfId="5" applyNumberFormat="1" applyFont="1" applyFill="1" applyBorder="1" applyAlignment="1" applyProtection="1">
      <alignment horizontal="left" vertical="center" wrapText="1" indent="1"/>
      <protection locked="0"/>
    </xf>
    <xf numFmtId="1" fontId="41" fillId="18" borderId="1" xfId="0" applyNumberFormat="1" applyFont="1" applyFill="1" applyBorder="1" applyAlignment="1" applyProtection="1">
      <alignment horizontal="center" vertical="center" wrapText="1"/>
      <protection locked="0"/>
    </xf>
    <xf numFmtId="9" fontId="12" fillId="9" borderId="1" xfId="5" applyFont="1" applyFill="1" applyBorder="1" applyAlignment="1">
      <alignment horizontal="center" vertical="center" wrapText="1"/>
    </xf>
    <xf numFmtId="0" fontId="12" fillId="18" borderId="1" xfId="5" applyNumberFormat="1" applyFont="1" applyFill="1" applyBorder="1" applyAlignment="1" applyProtection="1">
      <alignment horizontal="left" vertical="center" wrapText="1" indent="1"/>
      <protection locked="0"/>
    </xf>
    <xf numFmtId="0" fontId="41" fillId="21" borderId="1" xfId="0" applyFont="1" applyFill="1" applyBorder="1" applyAlignment="1" applyProtection="1">
      <alignment horizontal="left" vertical="center" wrapText="1" indent="1"/>
      <protection locked="0"/>
    </xf>
    <xf numFmtId="9" fontId="12" fillId="0" borderId="0" xfId="0" applyNumberFormat="1" applyFont="1"/>
    <xf numFmtId="0" fontId="48" fillId="0" borderId="0" xfId="0" applyFont="1" applyAlignment="1">
      <alignment horizontal="center" vertical="center"/>
    </xf>
    <xf numFmtId="9" fontId="12" fillId="9" borderId="1" xfId="5" applyFont="1" applyFill="1" applyBorder="1" applyAlignment="1" applyProtection="1">
      <alignment horizontal="center" vertical="center" wrapText="1"/>
    </xf>
    <xf numFmtId="0" fontId="12" fillId="16" borderId="1" xfId="5" applyNumberFormat="1" applyFont="1" applyFill="1" applyBorder="1" applyAlignment="1" applyProtection="1">
      <alignment horizontal="left" vertical="center" wrapText="1" indent="1"/>
      <protection locked="0"/>
    </xf>
    <xf numFmtId="0" fontId="50" fillId="0" borderId="0" xfId="0" applyFont="1" applyAlignment="1">
      <alignment horizontal="center" vertical="center"/>
    </xf>
    <xf numFmtId="0" fontId="51" fillId="0" borderId="13" xfId="6" applyFont="1" applyFill="1" applyBorder="1" applyAlignment="1">
      <alignment horizontal="center" vertical="center" wrapText="1"/>
    </xf>
    <xf numFmtId="0" fontId="33" fillId="11" borderId="12" xfId="6" applyFont="1" applyFill="1" applyBorder="1" applyAlignment="1">
      <alignment horizontal="center" vertical="center"/>
    </xf>
    <xf numFmtId="164" fontId="12" fillId="5" borderId="1" xfId="0" applyNumberFormat="1" applyFont="1" applyFill="1" applyBorder="1" applyAlignment="1">
      <alignment horizontal="left" vertical="center" wrapText="1" indent="1"/>
    </xf>
    <xf numFmtId="0" fontId="12" fillId="19" borderId="1" xfId="5" applyNumberFormat="1" applyFont="1" applyFill="1" applyBorder="1" applyAlignment="1" applyProtection="1">
      <alignment horizontal="left" vertical="center" wrapText="1" indent="1"/>
      <protection locked="0"/>
    </xf>
    <xf numFmtId="1" fontId="41" fillId="18" borderId="1" xfId="0" applyNumberFormat="1" applyFont="1" applyFill="1" applyBorder="1" applyAlignment="1">
      <alignment horizontal="center" vertical="center" wrapText="1"/>
    </xf>
    <xf numFmtId="0" fontId="12" fillId="2" borderId="0" xfId="0" applyFont="1" applyFill="1"/>
    <xf numFmtId="0" fontId="41" fillId="0" borderId="0" xfId="0" applyFont="1"/>
    <xf numFmtId="0" fontId="45" fillId="20" borderId="1" xfId="0" applyFont="1" applyFill="1" applyBorder="1"/>
    <xf numFmtId="0" fontId="45" fillId="20" borderId="1" xfId="0" applyFont="1" applyFill="1" applyBorder="1" applyAlignment="1">
      <alignment horizontal="center"/>
    </xf>
    <xf numFmtId="0" fontId="47" fillId="6" borderId="1" xfId="0" applyFont="1" applyFill="1" applyBorder="1"/>
    <xf numFmtId="9" fontId="12" fillId="6" borderId="1" xfId="0" applyNumberFormat="1" applyFont="1" applyFill="1" applyBorder="1" applyAlignment="1">
      <alignment horizontal="center"/>
    </xf>
    <xf numFmtId="9" fontId="12" fillId="6" borderId="1" xfId="0" applyNumberFormat="1" applyFont="1" applyFill="1" applyBorder="1" applyAlignment="1">
      <alignment horizontal="center" vertical="center"/>
    </xf>
    <xf numFmtId="2" fontId="12" fillId="0" borderId="0" xfId="0" applyNumberFormat="1" applyFont="1"/>
    <xf numFmtId="1" fontId="41" fillId="0" borderId="0" xfId="0" applyNumberFormat="1" applyFont="1"/>
    <xf numFmtId="0" fontId="21" fillId="0" borderId="0" xfId="0" applyFont="1" applyAlignment="1">
      <alignment horizontal="center" vertical="center"/>
    </xf>
    <xf numFmtId="0" fontId="12" fillId="0" borderId="0" xfId="0" applyFont="1" applyAlignment="1">
      <alignment vertical="center"/>
    </xf>
    <xf numFmtId="0" fontId="21" fillId="0" borderId="0" xfId="0" applyFont="1" applyAlignment="1">
      <alignment vertical="center" wrapText="1"/>
    </xf>
    <xf numFmtId="0" fontId="21" fillId="0" borderId="0" xfId="0" applyFont="1" applyAlignment="1">
      <alignment wrapText="1"/>
    </xf>
    <xf numFmtId="0" fontId="1" fillId="5" borderId="1" xfId="0" applyFont="1" applyFill="1" applyBorder="1" applyAlignment="1" applyProtection="1">
      <alignment horizontal="center" vertical="center" wrapText="1"/>
      <protection locked="0"/>
    </xf>
    <xf numFmtId="0" fontId="12" fillId="6" borderId="1" xfId="0" applyFont="1" applyFill="1" applyBorder="1" applyAlignment="1" applyProtection="1">
      <alignment vertical="center" wrapText="1"/>
      <protection locked="0"/>
    </xf>
    <xf numFmtId="0" fontId="44" fillId="5" borderId="12" xfId="0" applyFont="1" applyFill="1" applyBorder="1" applyAlignment="1">
      <alignment horizontal="left" vertical="center" wrapText="1"/>
    </xf>
    <xf numFmtId="0" fontId="44" fillId="5" borderId="1" xfId="0" applyFont="1" applyFill="1" applyBorder="1" applyAlignment="1">
      <alignment horizontal="center" vertical="center" wrapText="1"/>
    </xf>
    <xf numFmtId="0" fontId="26" fillId="11" borderId="0" xfId="6" applyFont="1" applyFill="1" applyBorder="1" applyAlignment="1">
      <alignment horizontal="center"/>
    </xf>
    <xf numFmtId="49" fontId="16" fillId="0" borderId="0" xfId="0" applyNumberFormat="1" applyFont="1" applyAlignment="1">
      <alignment horizontal="justify" vertical="center" wrapText="1"/>
    </xf>
    <xf numFmtId="0" fontId="17" fillId="0" borderId="0" xfId="0" applyFont="1" applyAlignment="1">
      <alignment horizontal="justify" vertical="center" wrapText="1"/>
    </xf>
    <xf numFmtId="0" fontId="15" fillId="10" borderId="0" xfId="7" applyFont="1" applyFill="1" applyAlignment="1">
      <alignment horizontal="center"/>
    </xf>
    <xf numFmtId="0" fontId="20" fillId="0" borderId="0" xfId="7" applyFont="1" applyAlignment="1">
      <alignment horizontal="right" vertical="center"/>
    </xf>
    <xf numFmtId="0" fontId="21" fillId="0" borderId="0" xfId="0" applyFont="1" applyAlignment="1">
      <alignment horizontal="right" vertical="center"/>
    </xf>
    <xf numFmtId="0" fontId="52"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5" fillId="11" borderId="0" xfId="6" applyFont="1" applyFill="1" applyAlignment="1" applyProtection="1">
      <alignment horizontal="center"/>
    </xf>
    <xf numFmtId="0" fontId="25" fillId="11" borderId="0" xfId="6" applyFont="1" applyFill="1" applyBorder="1" applyAlignment="1">
      <alignment horizontal="center"/>
    </xf>
    <xf numFmtId="0" fontId="23" fillId="0" borderId="0" xfId="7" applyFont="1" applyAlignment="1">
      <alignment horizontal="left" vertical="center" wrapText="1"/>
    </xf>
    <xf numFmtId="0" fontId="24" fillId="0" borderId="0" xfId="0" applyFont="1" applyAlignment="1">
      <alignment horizontal="left" vertical="center" wrapText="1"/>
    </xf>
    <xf numFmtId="0" fontId="14" fillId="3" borderId="0" xfId="0" applyFont="1" applyFill="1" applyAlignment="1">
      <alignment horizontal="center" vertical="center" wrapText="1"/>
    </xf>
    <xf numFmtId="0" fontId="28" fillId="5" borderId="10" xfId="0" applyFont="1" applyFill="1" applyBorder="1" applyAlignment="1">
      <alignment horizontal="left" vertical="center" wrapText="1"/>
    </xf>
    <xf numFmtId="0" fontId="28" fillId="5" borderId="0" xfId="0" applyFont="1" applyFill="1" applyAlignment="1">
      <alignment horizontal="left" vertical="center" wrapText="1"/>
    </xf>
    <xf numFmtId="0" fontId="29" fillId="0" borderId="0" xfId="0" applyFont="1" applyAlignment="1">
      <alignment horizontal="justify" vertical="center"/>
    </xf>
    <xf numFmtId="0" fontId="12" fillId="0" borderId="0" xfId="0" applyFont="1" applyAlignment="1">
      <alignment horizontal="justify" vertical="center"/>
    </xf>
    <xf numFmtId="0" fontId="21" fillId="0" borderId="0" xfId="0" applyFont="1" applyAlignment="1">
      <alignment horizontal="center"/>
    </xf>
    <xf numFmtId="0" fontId="12" fillId="0" borderId="0" xfId="0" applyFont="1" applyAlignment="1">
      <alignment horizontal="center"/>
    </xf>
    <xf numFmtId="0" fontId="11" fillId="0" borderId="0" xfId="6" applyFont="1" applyFill="1" applyAlignment="1">
      <alignment horizontal="center" vertical="center"/>
    </xf>
    <xf numFmtId="0" fontId="37" fillId="3" borderId="0" xfId="0" applyFont="1" applyFill="1" applyAlignment="1">
      <alignment horizontal="center"/>
    </xf>
    <xf numFmtId="0" fontId="31" fillId="3" borderId="0" xfId="0" applyFont="1" applyFill="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xf numFmtId="0" fontId="39" fillId="3" borderId="0" xfId="0" applyFont="1" applyFill="1" applyAlignment="1">
      <alignment horizontal="center" vertical="center"/>
    </xf>
    <xf numFmtId="0" fontId="43" fillId="0" borderId="0" xfId="0" applyFont="1"/>
    <xf numFmtId="0" fontId="35" fillId="13" borderId="10" xfId="0" applyFont="1" applyFill="1" applyBorder="1" applyAlignment="1">
      <alignment horizontal="center"/>
    </xf>
    <xf numFmtId="0" fontId="35" fillId="13" borderId="0" xfId="0" applyFont="1" applyFill="1" applyAlignment="1">
      <alignment horizontal="center"/>
    </xf>
    <xf numFmtId="0" fontId="12" fillId="0" borderId="0" xfId="0" applyFont="1"/>
    <xf numFmtId="0" fontId="12" fillId="0" borderId="10" xfId="0" applyFont="1" applyBorder="1" applyAlignment="1">
      <alignment horizontal="center"/>
    </xf>
    <xf numFmtId="0" fontId="12" fillId="0" borderId="0" xfId="0" applyFont="1" applyAlignment="1">
      <alignment horizontal="justify" vertical="center" wrapText="1"/>
    </xf>
    <xf numFmtId="0" fontId="12" fillId="0" borderId="0" xfId="0" applyFont="1" applyAlignment="1">
      <alignment wrapText="1"/>
    </xf>
    <xf numFmtId="0" fontId="12" fillId="12" borderId="10" xfId="0" applyFont="1" applyFill="1" applyBorder="1" applyAlignment="1">
      <alignment horizontal="center"/>
    </xf>
    <xf numFmtId="0" fontId="12" fillId="12" borderId="0" xfId="0" applyFont="1" applyFill="1" applyAlignment="1">
      <alignment horizontal="center"/>
    </xf>
    <xf numFmtId="0" fontId="12" fillId="0" borderId="10" xfId="0" applyFont="1" applyBorder="1" applyAlignment="1">
      <alignment horizontal="left"/>
    </xf>
    <xf numFmtId="0" fontId="12" fillId="0" borderId="0" xfId="0" applyFont="1" applyAlignment="1">
      <alignment horizontal="left"/>
    </xf>
    <xf numFmtId="0" fontId="12" fillId="12" borderId="10" xfId="0" applyFont="1" applyFill="1" applyBorder="1" applyAlignment="1">
      <alignment horizontal="left"/>
    </xf>
    <xf numFmtId="0" fontId="12" fillId="12" borderId="0" xfId="0" applyFont="1" applyFill="1" applyAlignment="1">
      <alignment horizontal="left"/>
    </xf>
    <xf numFmtId="0" fontId="12" fillId="0" borderId="23" xfId="0" applyFont="1" applyBorder="1" applyAlignment="1">
      <alignment horizontal="left"/>
    </xf>
    <xf numFmtId="0" fontId="37" fillId="3" borderId="0" xfId="0" applyFont="1" applyFill="1" applyAlignment="1">
      <alignment horizontal="center" vertical="center"/>
    </xf>
    <xf numFmtId="0" fontId="12" fillId="0" borderId="0" xfId="0" applyFont="1" applyAlignment="1">
      <alignment horizontal="center" vertical="center"/>
    </xf>
    <xf numFmtId="0" fontId="41" fillId="3" borderId="23" xfId="0" applyFont="1" applyFill="1" applyBorder="1" applyAlignment="1">
      <alignment horizontal="center" vertical="center" wrapText="1"/>
    </xf>
    <xf numFmtId="0" fontId="41" fillId="3" borderId="13"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41" fillId="3" borderId="11"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2" fillId="12" borderId="5" xfId="6" applyFont="1" applyFill="1" applyBorder="1" applyAlignment="1">
      <alignment horizontal="center" vertical="center" wrapText="1"/>
    </xf>
    <xf numFmtId="0" fontId="42" fillId="12" borderId="12" xfId="6" applyFont="1" applyFill="1" applyBorder="1" applyAlignment="1">
      <alignment horizontal="center" vertical="center" wrapText="1"/>
    </xf>
    <xf numFmtId="0" fontId="41" fillId="7" borderId="11"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7" borderId="2" xfId="0" applyFont="1" applyFill="1" applyBorder="1" applyAlignment="1">
      <alignment horizontal="center" vertical="center" wrapText="1"/>
    </xf>
    <xf numFmtId="0" fontId="12" fillId="0" borderId="0" xfId="0" applyFont="1" applyAlignment="1">
      <alignment vertical="center" wrapText="1"/>
    </xf>
    <xf numFmtId="0" fontId="33" fillId="0" borderId="0" xfId="0" applyFont="1" applyAlignment="1">
      <alignment horizontal="left" vertical="center" wrapText="1"/>
    </xf>
    <xf numFmtId="0" fontId="35" fillId="0" borderId="0" xfId="0" applyFont="1" applyAlignment="1">
      <alignment horizontal="center" vertical="center" wrapText="1"/>
    </xf>
    <xf numFmtId="0" fontId="31" fillId="3" borderId="4" xfId="0" applyFont="1" applyFill="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4" fillId="3" borderId="0" xfId="0" applyFont="1" applyFill="1" applyAlignment="1">
      <alignment horizontal="center" vertical="center"/>
    </xf>
    <xf numFmtId="0" fontId="33" fillId="12" borderId="8" xfId="6" applyFont="1" applyFill="1" applyBorder="1" applyAlignment="1">
      <alignment horizontal="center" vertical="center"/>
    </xf>
    <xf numFmtId="0" fontId="33" fillId="12" borderId="9" xfId="6" applyFont="1" applyFill="1" applyBorder="1" applyAlignment="1">
      <alignment horizontal="center" vertical="center"/>
    </xf>
    <xf numFmtId="0" fontId="33" fillId="12" borderId="13" xfId="6" applyFont="1" applyFill="1" applyBorder="1" applyAlignment="1">
      <alignment horizontal="center" vertical="center"/>
    </xf>
    <xf numFmtId="0" fontId="35" fillId="17" borderId="11" xfId="0" applyFont="1" applyFill="1" applyBorder="1" applyAlignment="1">
      <alignment horizontal="center" vertical="center" wrapText="1"/>
    </xf>
    <xf numFmtId="0" fontId="47" fillId="0" borderId="2" xfId="0" applyFont="1" applyBorder="1" applyAlignment="1">
      <alignment horizontal="center" vertical="center" wrapText="1"/>
    </xf>
    <xf numFmtId="0" fontId="40" fillId="0" borderId="0" xfId="0" applyFont="1" applyAlignment="1">
      <alignment vertical="center" wrapText="1"/>
    </xf>
    <xf numFmtId="0" fontId="12" fillId="0" borderId="23" xfId="0" applyFont="1" applyBorder="1" applyAlignment="1">
      <alignment vertical="center" wrapText="1"/>
    </xf>
    <xf numFmtId="0" fontId="12" fillId="0" borderId="9" xfId="0" applyFont="1" applyBorder="1" applyAlignment="1">
      <alignment vertical="center" wrapText="1"/>
    </xf>
    <xf numFmtId="0" fontId="12" fillId="0" borderId="13" xfId="0" applyFont="1" applyBorder="1" applyAlignment="1">
      <alignment vertical="center" wrapText="1"/>
    </xf>
    <xf numFmtId="0" fontId="35" fillId="17" borderId="2" xfId="0" applyFont="1" applyFill="1" applyBorder="1" applyAlignment="1">
      <alignment horizontal="center" vertical="center" wrapText="1"/>
    </xf>
    <xf numFmtId="0" fontId="47" fillId="0" borderId="1" xfId="0" applyFont="1" applyBorder="1" applyAlignment="1">
      <alignment horizontal="center" vertical="center" wrapText="1"/>
    </xf>
    <xf numFmtId="0" fontId="31" fillId="17" borderId="5" xfId="0" applyFont="1" applyFill="1" applyBorder="1" applyAlignment="1">
      <alignment horizontal="center" vertical="center"/>
    </xf>
    <xf numFmtId="0" fontId="46" fillId="17" borderId="15" xfId="0" applyFont="1" applyFill="1" applyBorder="1"/>
    <xf numFmtId="0" fontId="12" fillId="0" borderId="12" xfId="0" applyFont="1" applyBorder="1"/>
    <xf numFmtId="0" fontId="41" fillId="16" borderId="5" xfId="0" applyFont="1" applyFill="1" applyBorder="1" applyAlignment="1">
      <alignment horizontal="center" vertical="center"/>
    </xf>
    <xf numFmtId="0" fontId="41" fillId="16" borderId="15" xfId="0" applyFont="1" applyFill="1" applyBorder="1" applyAlignment="1">
      <alignment horizontal="center" vertical="center"/>
    </xf>
    <xf numFmtId="0" fontId="12" fillId="0" borderId="12" xfId="0" applyFont="1" applyBorder="1" applyAlignment="1">
      <alignment horizontal="center" vertical="center"/>
    </xf>
    <xf numFmtId="0" fontId="44" fillId="15" borderId="5" xfId="0" applyFont="1" applyFill="1" applyBorder="1" applyAlignment="1">
      <alignment horizontal="center" vertical="center"/>
    </xf>
    <xf numFmtId="0" fontId="44" fillId="15" borderId="15" xfId="0" applyFont="1" applyFill="1" applyBorder="1" applyAlignment="1">
      <alignment horizontal="center" vertical="center"/>
    </xf>
    <xf numFmtId="0" fontId="35" fillId="17" borderId="1" xfId="0" applyFont="1" applyFill="1" applyBorder="1" applyAlignment="1">
      <alignment horizontal="center" vertical="center" wrapText="1"/>
    </xf>
    <xf numFmtId="0" fontId="31" fillId="3" borderId="5" xfId="0" applyFont="1" applyFill="1" applyBorder="1" applyAlignment="1">
      <alignment horizontal="center" vertical="center"/>
    </xf>
    <xf numFmtId="0" fontId="31" fillId="3" borderId="15" xfId="0" applyFont="1" applyFill="1" applyBorder="1" applyAlignment="1">
      <alignment horizontal="center" vertical="center"/>
    </xf>
    <xf numFmtId="0" fontId="31" fillId="3" borderId="12" xfId="0" applyFont="1" applyFill="1" applyBorder="1" applyAlignment="1">
      <alignment horizontal="center" vertical="center"/>
    </xf>
    <xf numFmtId="0" fontId="49" fillId="12" borderId="8" xfId="6" applyFont="1" applyFill="1" applyBorder="1" applyAlignment="1">
      <alignment horizontal="center" vertical="center"/>
    </xf>
    <xf numFmtId="0" fontId="49" fillId="12" borderId="9" xfId="6" applyFont="1" applyFill="1" applyBorder="1" applyAlignment="1">
      <alignment horizontal="center" vertical="center"/>
    </xf>
    <xf numFmtId="0" fontId="49" fillId="12" borderId="13" xfId="6" applyFont="1" applyFill="1" applyBorder="1" applyAlignment="1">
      <alignment horizontal="center" vertical="center"/>
    </xf>
    <xf numFmtId="0" fontId="35" fillId="17" borderId="3" xfId="0" applyFont="1" applyFill="1" applyBorder="1" applyAlignment="1">
      <alignment horizontal="center" vertical="center" wrapText="1"/>
    </xf>
    <xf numFmtId="0" fontId="41" fillId="16" borderId="8" xfId="0" applyFont="1" applyFill="1" applyBorder="1" applyAlignment="1">
      <alignment horizontal="center" vertical="center"/>
    </xf>
    <xf numFmtId="0" fontId="41" fillId="16" borderId="9" xfId="0" applyFont="1" applyFill="1" applyBorder="1" applyAlignment="1">
      <alignment horizontal="center" vertical="center"/>
    </xf>
    <xf numFmtId="0" fontId="12" fillId="0" borderId="13" xfId="0" applyFont="1" applyBorder="1" applyAlignment="1">
      <alignment horizontal="center" vertical="center"/>
    </xf>
    <xf numFmtId="0" fontId="44" fillId="15" borderId="8" xfId="0" applyFont="1" applyFill="1" applyBorder="1" applyAlignment="1">
      <alignment horizontal="center" vertical="center"/>
    </xf>
    <xf numFmtId="0" fontId="44" fillId="15" borderId="9" xfId="0" applyFont="1" applyFill="1" applyBorder="1" applyAlignment="1">
      <alignment horizontal="center" vertical="center"/>
    </xf>
    <xf numFmtId="0" fontId="38" fillId="2" borderId="0" xfId="0" applyFont="1" applyFill="1" applyAlignment="1">
      <alignment horizontal="center" vertical="center"/>
    </xf>
    <xf numFmtId="9" fontId="17" fillId="0" borderId="17" xfId="0" applyNumberFormat="1"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2" fillId="0" borderId="0" xfId="0" applyFont="1" applyAlignment="1">
      <alignment horizontal="left" vertical="center" wrapText="1"/>
    </xf>
    <xf numFmtId="0" fontId="34" fillId="0" borderId="0" xfId="6" applyFont="1" applyAlignment="1"/>
    <xf numFmtId="0" fontId="12" fillId="0" borderId="0" xfId="0" applyFont="1" applyAlignment="1">
      <alignment vertical="center"/>
    </xf>
    <xf numFmtId="0" fontId="12"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Work Sans"/>
        <family val="3"/>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family val="3"/>
        <scheme val="none"/>
      </font>
    </dxf>
    <dxf>
      <border>
        <bottom style="thin">
          <color theme="0"/>
        </bottom>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image" Target="../media/image7.png"/><Relationship Id="rId7" Type="http://schemas.openxmlformats.org/officeDocument/2006/relationships/image" Target="../media/image1.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0.svg"/><Relationship Id="rId5" Type="http://schemas.openxmlformats.org/officeDocument/2006/relationships/image" Target="../media/image9.png"/><Relationship Id="rId10" Type="http://schemas.openxmlformats.org/officeDocument/2006/relationships/hyperlink" Target="#'CICLO PDA'!A1"/><Relationship Id="rId4" Type="http://schemas.openxmlformats.org/officeDocument/2006/relationships/image" Target="../media/image8.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8.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svg"/><Relationship Id="rId18" Type="http://schemas.openxmlformats.org/officeDocument/2006/relationships/hyperlink" Target="#'PLAN DE ACCI&#211;N SIN LISTADO'!A1"/><Relationship Id="rId3" Type="http://schemas.openxmlformats.org/officeDocument/2006/relationships/hyperlink" Target="#'INDICADOR DE IMPACTO'!A1"/><Relationship Id="rId7" Type="http://schemas.openxmlformats.org/officeDocument/2006/relationships/image" Target="../media/image2.svg"/><Relationship Id="rId12" Type="http://schemas.openxmlformats.org/officeDocument/2006/relationships/image" Target="../media/image15.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1.png"/><Relationship Id="rId11" Type="http://schemas.openxmlformats.org/officeDocument/2006/relationships/image" Target="../media/image14.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3.png"/><Relationship Id="rId4" Type="http://schemas.openxmlformats.org/officeDocument/2006/relationships/hyperlink" Target="#'INDICADOR GESTI&#211;N - MECANISMO'!E8"/><Relationship Id="rId9" Type="http://schemas.openxmlformats.org/officeDocument/2006/relationships/image" Target="../media/image12.svg"/><Relationship Id="rId14"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10.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image" Target="../media/image1.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2.svg"/></Relationships>
</file>

<file path=xl/drawings/_rels/drawing11.xml.rels><?xml version="1.0" encoding="UTF-8" standalone="yes"?>
<Relationships xmlns="http://schemas.openxmlformats.org/package/2006/relationships"><Relationship Id="rId8" Type="http://schemas.openxmlformats.org/officeDocument/2006/relationships/image" Target="../media/image20.svg"/><Relationship Id="rId13" Type="http://schemas.openxmlformats.org/officeDocument/2006/relationships/hyperlink" Target="#'CICLO PDA'!A1"/><Relationship Id="rId3" Type="http://schemas.openxmlformats.org/officeDocument/2006/relationships/image" Target="../media/image1.png"/><Relationship Id="rId7" Type="http://schemas.openxmlformats.org/officeDocument/2006/relationships/image" Target="../media/image19.png"/><Relationship Id="rId12" Type="http://schemas.openxmlformats.org/officeDocument/2006/relationships/hyperlink" Target="#PORTADA!A1"/><Relationship Id="rId2" Type="http://schemas.openxmlformats.org/officeDocument/2006/relationships/hyperlink" Target="#'INDICADOR DE RESULTADO - MEDIDA'!N8"/><Relationship Id="rId16" Type="http://schemas.openxmlformats.org/officeDocument/2006/relationships/hyperlink" Target="#'PLAN DE ACCI&#211;N SIN LISTADO'!A1"/><Relationship Id="rId1" Type="http://schemas.openxmlformats.org/officeDocument/2006/relationships/hyperlink" Target="#'INDICADOR GESTI&#211;N - MECANISMO'!N8"/><Relationship Id="rId6" Type="http://schemas.openxmlformats.org/officeDocument/2006/relationships/image" Target="../media/image18.svg"/><Relationship Id="rId11" Type="http://schemas.openxmlformats.org/officeDocument/2006/relationships/hyperlink" Target="#'INDICADOR IMPACTO-LITIGIO'!F8"/><Relationship Id="rId5" Type="http://schemas.openxmlformats.org/officeDocument/2006/relationships/image" Target="../media/image17.png"/><Relationship Id="rId15" Type="http://schemas.openxmlformats.org/officeDocument/2006/relationships/hyperlink" Target="#'REPORTE ACUMULADO'!A1"/><Relationship Id="rId10" Type="http://schemas.openxmlformats.org/officeDocument/2006/relationships/image" Target="../media/image22.svg"/><Relationship Id="rId4" Type="http://schemas.openxmlformats.org/officeDocument/2006/relationships/image" Target="../media/image2.svg"/><Relationship Id="rId9" Type="http://schemas.openxmlformats.org/officeDocument/2006/relationships/image" Target="../media/image21.png"/><Relationship Id="rId1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3.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5.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3.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 Id="rId9" Type="http://schemas.openxmlformats.org/officeDocument/2006/relationships/hyperlink" Target="#'PLAN DE ACCI&#211;N SIN LISTADO'!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 SIN LISTADO'!G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9.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32.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3.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13</xdr:col>
      <xdr:colOff>476249</xdr:colOff>
      <xdr:row>14</xdr:row>
      <xdr:rowOff>52915</xdr:rowOff>
    </xdr:from>
    <xdr:to>
      <xdr:col>14</xdr:col>
      <xdr:colOff>79302</xdr:colOff>
      <xdr:row>15</xdr:row>
      <xdr:rowOff>170388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158747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20</xdr:row>
      <xdr:rowOff>9521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5102258"/>
          <a:ext cx="367240" cy="365053"/>
        </a:xfrm>
        <a:prstGeom prst="rect">
          <a:avLst/>
        </a:prstGeom>
      </xdr:spPr>
    </xdr:pic>
    <xdr:clientData/>
  </xdr:twoCellAnchor>
  <xdr:twoCellAnchor editAs="oneCell">
    <xdr:from>
      <xdr:col>1</xdr:col>
      <xdr:colOff>238125</xdr:colOff>
      <xdr:row>0</xdr:row>
      <xdr:rowOff>130761</xdr:rowOff>
    </xdr:from>
    <xdr:to>
      <xdr:col>3</xdr:col>
      <xdr:colOff>447675</xdr:colOff>
      <xdr:row>5</xdr:row>
      <xdr:rowOff>4331</xdr:rowOff>
    </xdr:to>
    <xdr:pic>
      <xdr:nvPicPr>
        <xdr:cNvPr id="2" name="Imagen 1">
          <a:extLst>
            <a:ext uri="{FF2B5EF4-FFF2-40B4-BE49-F238E27FC236}">
              <a16:creationId xmlns:a16="http://schemas.microsoft.com/office/drawing/2014/main" id="{A0DAD98C-F514-4125-BAFD-C9E5CA8E37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8175" y="130761"/>
          <a:ext cx="1809750" cy="730820"/>
        </a:xfrm>
        <a:prstGeom prst="rect">
          <a:avLst/>
        </a:prstGeom>
      </xdr:spPr>
    </xdr:pic>
    <xdr:clientData/>
  </xdr:twoCellAnchor>
  <xdr:twoCellAnchor editAs="oneCell">
    <xdr:from>
      <xdr:col>11</xdr:col>
      <xdr:colOff>95250</xdr:colOff>
      <xdr:row>0</xdr:row>
      <xdr:rowOff>161925</xdr:rowOff>
    </xdr:from>
    <xdr:to>
      <xdr:col>13</xdr:col>
      <xdr:colOff>485775</xdr:colOff>
      <xdr:row>5</xdr:row>
      <xdr:rowOff>113246</xdr:rowOff>
    </xdr:to>
    <xdr:pic>
      <xdr:nvPicPr>
        <xdr:cNvPr id="3" name="Imagen 2">
          <a:extLst>
            <a:ext uri="{FF2B5EF4-FFF2-40B4-BE49-F238E27FC236}">
              <a16:creationId xmlns:a16="http://schemas.microsoft.com/office/drawing/2014/main" id="{21C8F9F9-8E06-4957-912C-E9F2CB0715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96250" y="161925"/>
          <a:ext cx="1914525" cy="681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8"/>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29</xdr:row>
      <xdr:rowOff>0</xdr:rowOff>
    </xdr:from>
    <xdr:to>
      <xdr:col>6</xdr:col>
      <xdr:colOff>918633</xdr:colOff>
      <xdr:row>30</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34</xdr:row>
      <xdr:rowOff>67729</xdr:rowOff>
    </xdr:from>
    <xdr:to>
      <xdr:col>6</xdr:col>
      <xdr:colOff>882649</xdr:colOff>
      <xdr:row>43</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6325654"/>
          <a:ext cx="2622549" cy="1633010"/>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34</xdr:row>
      <xdr:rowOff>67729</xdr:rowOff>
    </xdr:from>
    <xdr:to>
      <xdr:col>3</xdr:col>
      <xdr:colOff>311149</xdr:colOff>
      <xdr:row>43</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6325654"/>
          <a:ext cx="2620432" cy="1633010"/>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34</xdr:row>
      <xdr:rowOff>71963</xdr:rowOff>
    </xdr:from>
    <xdr:to>
      <xdr:col>1</xdr:col>
      <xdr:colOff>486832</xdr:colOff>
      <xdr:row>43</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34</xdr:row>
      <xdr:rowOff>76195</xdr:rowOff>
    </xdr:from>
    <xdr:to>
      <xdr:col>4</xdr:col>
      <xdr:colOff>1178988</xdr:colOff>
      <xdr:row>43</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30</xdr:row>
      <xdr:rowOff>171449</xdr:rowOff>
    </xdr:from>
    <xdr:to>
      <xdr:col>3</xdr:col>
      <xdr:colOff>1051984</xdr:colOff>
      <xdr:row>34</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30</xdr:row>
      <xdr:rowOff>171449</xdr:rowOff>
    </xdr:from>
    <xdr:to>
      <xdr:col>5</xdr:col>
      <xdr:colOff>755650</xdr:colOff>
      <xdr:row>34</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39</xdr:row>
      <xdr:rowOff>74083</xdr:rowOff>
    </xdr:from>
    <xdr:to>
      <xdr:col>2</xdr:col>
      <xdr:colOff>516750</xdr:colOff>
      <xdr:row>43</xdr:row>
      <xdr:rowOff>44733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39</xdr:row>
      <xdr:rowOff>97083</xdr:rowOff>
    </xdr:from>
    <xdr:to>
      <xdr:col>5</xdr:col>
      <xdr:colOff>1100666</xdr:colOff>
      <xdr:row>43</xdr:row>
      <xdr:rowOff>61383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41</xdr:row>
      <xdr:rowOff>179918</xdr:rowOff>
    </xdr:from>
    <xdr:to>
      <xdr:col>3</xdr:col>
      <xdr:colOff>407385</xdr:colOff>
      <xdr:row>44</xdr:row>
      <xdr:rowOff>13758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41</xdr:row>
      <xdr:rowOff>173568</xdr:rowOff>
    </xdr:from>
    <xdr:to>
      <xdr:col>6</xdr:col>
      <xdr:colOff>961952</xdr:colOff>
      <xdr:row>44</xdr:row>
      <xdr:rowOff>13758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622301</xdr:colOff>
      <xdr:row>48</xdr:row>
      <xdr:rowOff>182029</xdr:rowOff>
    </xdr:from>
    <xdr:to>
      <xdr:col>6</xdr:col>
      <xdr:colOff>876300</xdr:colOff>
      <xdr:row>57</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8973604"/>
          <a:ext cx="2616199" cy="1622427"/>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5</xdr:col>
      <xdr:colOff>749300</xdr:colOff>
      <xdr:row>43</xdr:row>
      <xdr:rowOff>71964</xdr:rowOff>
    </xdr:from>
    <xdr:to>
      <xdr:col>5</xdr:col>
      <xdr:colOff>749301</xdr:colOff>
      <xdr:row>48</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109538</xdr:rowOff>
    </xdr:from>
    <xdr:to>
      <xdr:col>1</xdr:col>
      <xdr:colOff>1439999</xdr:colOff>
      <xdr:row>1</xdr:row>
      <xdr:rowOff>162455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1628774</xdr:colOff>
      <xdr:row>0</xdr:row>
      <xdr:rowOff>109538</xdr:rowOff>
    </xdr:from>
    <xdr:to>
      <xdr:col>2</xdr:col>
      <xdr:colOff>868499</xdr:colOff>
      <xdr:row>1</xdr:row>
      <xdr:rowOff>162455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00977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1076324</xdr:colOff>
      <xdr:row>0</xdr:row>
      <xdr:rowOff>109538</xdr:rowOff>
    </xdr:from>
    <xdr:to>
      <xdr:col>2</xdr:col>
      <xdr:colOff>2516324</xdr:colOff>
      <xdr:row>1</xdr:row>
      <xdr:rowOff>162455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36575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4362449</xdr:colOff>
      <xdr:row>0</xdr:row>
      <xdr:rowOff>109538</xdr:rowOff>
    </xdr:from>
    <xdr:to>
      <xdr:col>2</xdr:col>
      <xdr:colOff>5802449</xdr:colOff>
      <xdr:row>1</xdr:row>
      <xdr:rowOff>162455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4372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2743200</xdr:colOff>
      <xdr:row>0</xdr:row>
      <xdr:rowOff>0</xdr:rowOff>
    </xdr:from>
    <xdr:to>
      <xdr:col>2</xdr:col>
      <xdr:colOff>4183200</xdr:colOff>
      <xdr:row>2</xdr:row>
      <xdr:rowOff>57150</xdr:rowOff>
    </xdr:to>
    <xdr:sp macro="" textlink="">
      <xdr:nvSpPr>
        <xdr:cNvPr id="6" name="Rectángulo 5">
          <a:hlinkClick xmlns:r="http://schemas.openxmlformats.org/officeDocument/2006/relationships" r:id="rId5"/>
          <a:extLst>
            <a:ext uri="{FF2B5EF4-FFF2-40B4-BE49-F238E27FC236}">
              <a16:creationId xmlns:a16="http://schemas.microsoft.com/office/drawing/2014/main" id="{1FDC70E2-3527-4EBD-847D-BD7DF406E762}"/>
            </a:ext>
          </a:extLst>
        </xdr:cNvPr>
        <xdr:cNvSpPr/>
      </xdr:nvSpPr>
      <xdr:spPr>
        <a:xfrm>
          <a:off x="5324475"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r>
            <a:rPr lang="es-CO" sz="1100" baseline="0">
              <a:solidFill>
                <a:srgbClr val="0070C0"/>
              </a:solidFill>
              <a:latin typeface="Work Sans" panose="00000500000000000000" pitchFamily="50" charset="0"/>
            </a:rPr>
            <a:t> SIN LISTADO</a:t>
          </a:r>
          <a:endParaRPr lang="es-CO" sz="1100">
            <a:solidFill>
              <a:srgbClr val="0070C0"/>
            </a:solidFill>
            <a:latin typeface="Work Sans" panose="00000500000000000000" pitchFamily="50"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F15BC37-6299-43A5-AF2F-9C65C2C96167}"/>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FDCF8516-0A6F-4467-A5A0-1AB6D2FB076D}"/>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9E96593-6497-4B04-AB8F-E7C585FF243B}"/>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5" name="Rectángulo 4">
          <a:hlinkClick xmlns:r="http://schemas.openxmlformats.org/officeDocument/2006/relationships" r:id="rId4"/>
          <a:extLst>
            <a:ext uri="{FF2B5EF4-FFF2-40B4-BE49-F238E27FC236}">
              <a16:creationId xmlns:a16="http://schemas.microsoft.com/office/drawing/2014/main" id="{2688E5E0-1285-48C5-A8FC-286E8EE9ED2D}"/>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121593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131119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131117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95134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103600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18</xdr:row>
      <xdr:rowOff>33869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18</xdr:row>
      <xdr:rowOff>3951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18</xdr:row>
      <xdr:rowOff>26951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9525</xdr:colOff>
      <xdr:row>0</xdr:row>
      <xdr:rowOff>0</xdr:rowOff>
    </xdr:from>
    <xdr:to>
      <xdr:col>4</xdr:col>
      <xdr:colOff>687525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1914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31750</xdr:colOff>
      <xdr:row>0</xdr:row>
      <xdr:rowOff>4233</xdr:rowOff>
    </xdr:from>
    <xdr:to>
      <xdr:col>6</xdr:col>
      <xdr:colOff>709750</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460750"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131120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twoCellAnchor>
    <xdr:from>
      <xdr:col>7</xdr:col>
      <xdr:colOff>38099</xdr:colOff>
      <xdr:row>0</xdr:row>
      <xdr:rowOff>4233</xdr:rowOff>
    </xdr:from>
    <xdr:to>
      <xdr:col>10</xdr:col>
      <xdr:colOff>142874</xdr:colOff>
      <xdr:row>1</xdr:row>
      <xdr:rowOff>57150</xdr:rowOff>
    </xdr:to>
    <xdr:sp macro="" textlink="">
      <xdr:nvSpPr>
        <xdr:cNvPr id="33" name="Rectángulo 32">
          <a:hlinkClick xmlns:r="http://schemas.openxmlformats.org/officeDocument/2006/relationships" r:id="rId18"/>
          <a:extLst>
            <a:ext uri="{FF2B5EF4-FFF2-40B4-BE49-F238E27FC236}">
              <a16:creationId xmlns:a16="http://schemas.microsoft.com/office/drawing/2014/main" id="{FBFDF895-A476-4A26-A7F3-875F68CD6EAC}"/>
            </a:ext>
          </a:extLst>
        </xdr:cNvPr>
        <xdr:cNvSpPr/>
      </xdr:nvSpPr>
      <xdr:spPr>
        <a:xfrm>
          <a:off x="4991099" y="4233"/>
          <a:ext cx="239077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4233</xdr:colOff>
      <xdr:row>6</xdr:row>
      <xdr:rowOff>20107</xdr:rowOff>
    </xdr:from>
    <xdr:to>
      <xdr:col>3</xdr:col>
      <xdr:colOff>528108</xdr:colOff>
      <xdr:row>7</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a:t>
          </a:r>
        </a:p>
      </xdr:txBody>
    </xdr:sp>
    <xdr:clientData/>
  </xdr:twoCellAnchor>
  <xdr:twoCellAnchor>
    <xdr:from>
      <xdr:col>4</xdr:col>
      <xdr:colOff>610660</xdr:colOff>
      <xdr:row>6</xdr:row>
      <xdr:rowOff>13758</xdr:rowOff>
    </xdr:from>
    <xdr:to>
      <xdr:col>9</xdr:col>
      <xdr:colOff>628650</xdr:colOff>
      <xdr:row>7</xdr:row>
      <xdr:rowOff>109008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3411010" y="1760008"/>
          <a:ext cx="4018490" cy="43180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 O EN SU DEFECTO</a:t>
          </a:r>
          <a:r>
            <a:rPr lang="es-CO" sz="1100" baseline="0">
              <a:solidFill>
                <a:schemeClr val="bg1">
                  <a:lumMod val="50000"/>
                </a:schemeClr>
              </a:solidFill>
              <a:latin typeface="Work Sans" panose="00000500000000000000" pitchFamily="50" charset="0"/>
            </a:rPr>
            <a:t> EL REPRESENTANTE LEGAL</a:t>
          </a:r>
          <a:endParaRPr lang="es-CO" sz="1100">
            <a:solidFill>
              <a:schemeClr val="bg1">
                <a:lumMod val="50000"/>
              </a:schemeClr>
            </a:solidFill>
            <a:latin typeface="Work Sans" panose="00000500000000000000" pitchFamily="50" charset="0"/>
          </a:endParaRPr>
        </a:p>
      </xdr:txBody>
    </xdr:sp>
    <xdr:clientData/>
  </xdr:twoCellAnchor>
  <xdr:twoCellAnchor>
    <xdr:from>
      <xdr:col>1</xdr:col>
      <xdr:colOff>0</xdr:colOff>
      <xdr:row>0</xdr:row>
      <xdr:rowOff>125942</xdr:rowOff>
    </xdr:from>
    <xdr:to>
      <xdr:col>2</xdr:col>
      <xdr:colOff>678000</xdr:colOff>
      <xdr:row>1</xdr:row>
      <xdr:rowOff>125942</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12594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134407</xdr:colOff>
      <xdr:row>0</xdr:row>
      <xdr:rowOff>116417</xdr:rowOff>
    </xdr:from>
    <xdr:to>
      <xdr:col>5</xdr:col>
      <xdr:colOff>50407</xdr:colOff>
      <xdr:row>1</xdr:row>
      <xdr:rowOff>116417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039407" y="1164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118533</xdr:rowOff>
    </xdr:from>
    <xdr:to>
      <xdr:col>7</xdr:col>
      <xdr:colOff>148829</xdr:colOff>
      <xdr:row>1</xdr:row>
      <xdr:rowOff>114300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3661829" y="118533"/>
          <a:ext cx="1440000" cy="233892"/>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9</xdr:col>
      <xdr:colOff>233892</xdr:colOff>
      <xdr:row>0</xdr:row>
      <xdr:rowOff>106892</xdr:rowOff>
    </xdr:from>
    <xdr:to>
      <xdr:col>11</xdr:col>
      <xdr:colOff>149892</xdr:colOff>
      <xdr:row>1</xdr:row>
      <xdr:rowOff>106892</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710892" y="10689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7</xdr:col>
      <xdr:colOff>247650</xdr:colOff>
      <xdr:row>0</xdr:row>
      <xdr:rowOff>0</xdr:rowOff>
    </xdr:from>
    <xdr:to>
      <xdr:col>9</xdr:col>
      <xdr:colOff>163650</xdr:colOff>
      <xdr:row>1</xdr:row>
      <xdr:rowOff>200025</xdr:rowOff>
    </xdr:to>
    <xdr:sp macro="" textlink="">
      <xdr:nvSpPr>
        <xdr:cNvPr id="79" name="Rectángulo 78">
          <a:hlinkClick xmlns:r="http://schemas.openxmlformats.org/officeDocument/2006/relationships" r:id="rId5"/>
          <a:extLst>
            <a:ext uri="{FF2B5EF4-FFF2-40B4-BE49-F238E27FC236}">
              <a16:creationId xmlns:a16="http://schemas.microsoft.com/office/drawing/2014/main" id="{727F4873-E176-4276-A31E-67F841B612DF}"/>
            </a:ext>
          </a:extLst>
        </xdr:cNvPr>
        <xdr:cNvSpPr/>
      </xdr:nvSpPr>
      <xdr:spPr>
        <a:xfrm>
          <a:off x="5200650"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twoCellAnchor>
    <xdr:from>
      <xdr:col>3</xdr:col>
      <xdr:colOff>714375</xdr:colOff>
      <xdr:row>6</xdr:row>
      <xdr:rowOff>247650</xdr:rowOff>
    </xdr:from>
    <xdr:to>
      <xdr:col>4</xdr:col>
      <xdr:colOff>514350</xdr:colOff>
      <xdr:row>6</xdr:row>
      <xdr:rowOff>247650</xdr:rowOff>
    </xdr:to>
    <xdr:cxnSp macro="">
      <xdr:nvCxnSpPr>
        <xdr:cNvPr id="17" name="Conector recto de flecha 16">
          <a:extLst>
            <a:ext uri="{FF2B5EF4-FFF2-40B4-BE49-F238E27FC236}">
              <a16:creationId xmlns:a16="http://schemas.microsoft.com/office/drawing/2014/main" id="{E4BE387D-F858-25E8-42A7-2A84AD54BCBF}"/>
            </a:ext>
          </a:extLst>
        </xdr:cNvPr>
        <xdr:cNvCxnSpPr/>
      </xdr:nvCxnSpPr>
      <xdr:spPr>
        <a:xfrm>
          <a:off x="2619375" y="2524125"/>
          <a:ext cx="561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134867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125342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210607</xdr:colOff>
      <xdr:row>0</xdr:row>
      <xdr:rowOff>0</xdr:rowOff>
    </xdr:from>
    <xdr:to>
      <xdr:col>5</xdr:col>
      <xdr:colOff>126607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11560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366179</xdr:colOff>
      <xdr:row>0</xdr:row>
      <xdr:rowOff>2116</xdr:rowOff>
    </xdr:from>
    <xdr:to>
      <xdr:col>7</xdr:col>
      <xdr:colOff>282179</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37951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7</xdr:col>
      <xdr:colOff>495299</xdr:colOff>
      <xdr:row>0</xdr:row>
      <xdr:rowOff>0</xdr:rowOff>
    </xdr:from>
    <xdr:to>
      <xdr:col>10</xdr:col>
      <xdr:colOff>657224</xdr:colOff>
      <xdr:row>1</xdr:row>
      <xdr:rowOff>0</xdr:rowOff>
    </xdr:to>
    <xdr:sp macro="" textlink="">
      <xdr:nvSpPr>
        <xdr:cNvPr id="14" name="Rectángulo 13">
          <a:hlinkClick xmlns:r="http://schemas.openxmlformats.org/officeDocument/2006/relationships" r:id="rId8"/>
          <a:extLst>
            <a:ext uri="{FF2B5EF4-FFF2-40B4-BE49-F238E27FC236}">
              <a16:creationId xmlns:a16="http://schemas.microsoft.com/office/drawing/2014/main" id="{AB093B4B-37C8-4792-84F2-E2B2511347FC}"/>
            </a:ext>
          </a:extLst>
        </xdr:cNvPr>
        <xdr:cNvSpPr/>
      </xdr:nvSpPr>
      <xdr:spPr>
        <a:xfrm>
          <a:off x="5448299" y="0"/>
          <a:ext cx="2447925" cy="1905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144392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71366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17</xdr:row>
      <xdr:rowOff>30200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17</xdr:row>
      <xdr:rowOff>27800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38100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163442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115357</xdr:colOff>
      <xdr:row>0</xdr:row>
      <xdr:rowOff>0</xdr:rowOff>
    </xdr:from>
    <xdr:to>
      <xdr:col>5</xdr:col>
      <xdr:colOff>31357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0203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2116</xdr:rowOff>
    </xdr:from>
    <xdr:to>
      <xdr:col>7</xdr:col>
      <xdr:colOff>148829</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366182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31</xdr:row>
      <xdr:rowOff>11042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twoCellAnchor>
    <xdr:from>
      <xdr:col>7</xdr:col>
      <xdr:colOff>390525</xdr:colOff>
      <xdr:row>0</xdr:row>
      <xdr:rowOff>0</xdr:rowOff>
    </xdr:from>
    <xdr:to>
      <xdr:col>10</xdr:col>
      <xdr:colOff>761999</xdr:colOff>
      <xdr:row>0</xdr:row>
      <xdr:rowOff>171450</xdr:rowOff>
    </xdr:to>
    <xdr:sp macro="" textlink="">
      <xdr:nvSpPr>
        <xdr:cNvPr id="41" name="Rectángulo 40">
          <a:hlinkClick xmlns:r="http://schemas.openxmlformats.org/officeDocument/2006/relationships" r:id="rId16"/>
          <a:extLst>
            <a:ext uri="{FF2B5EF4-FFF2-40B4-BE49-F238E27FC236}">
              <a16:creationId xmlns:a16="http://schemas.microsoft.com/office/drawing/2014/main" id="{A0E9708A-9E6A-408D-B08D-FF844015EA69}"/>
            </a:ext>
          </a:extLst>
        </xdr:cNvPr>
        <xdr:cNvSpPr/>
      </xdr:nvSpPr>
      <xdr:spPr>
        <a:xfrm>
          <a:off x="5343525" y="0"/>
          <a:ext cx="2657474" cy="1714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2383631</xdr:colOff>
      <xdr:row>0</xdr:row>
      <xdr:rowOff>0</xdr:rowOff>
    </xdr:from>
    <xdr:to>
      <xdr:col>4</xdr:col>
      <xdr:colOff>1040215</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684979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1170783</xdr:colOff>
      <xdr:row>0</xdr:row>
      <xdr:rowOff>14817</xdr:rowOff>
    </xdr:from>
    <xdr:to>
      <xdr:col>5</xdr:col>
      <xdr:colOff>843366</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842036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5</xdr:col>
      <xdr:colOff>984519</xdr:colOff>
      <xdr:row>0</xdr:row>
      <xdr:rowOff>0</xdr:rowOff>
    </xdr:from>
    <xdr:to>
      <xdr:col>6</xdr:col>
      <xdr:colOff>1175686</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1000151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3</xdr:col>
      <xdr:colOff>677333</xdr:colOff>
      <xdr:row>0</xdr:row>
      <xdr:rowOff>2</xdr:rowOff>
    </xdr:from>
    <xdr:to>
      <xdr:col>3</xdr:col>
      <xdr:colOff>2243666</xdr:colOff>
      <xdr:row>1</xdr:row>
      <xdr:rowOff>169333</xdr:rowOff>
    </xdr:to>
    <xdr:sp macro="" textlink="">
      <xdr:nvSpPr>
        <xdr:cNvPr id="11" name="Rectángulo 10">
          <a:hlinkClick xmlns:r="http://schemas.openxmlformats.org/officeDocument/2006/relationships" r:id="rId8"/>
          <a:extLst>
            <a:ext uri="{FF2B5EF4-FFF2-40B4-BE49-F238E27FC236}">
              <a16:creationId xmlns:a16="http://schemas.microsoft.com/office/drawing/2014/main" id="{F885E943-AC4C-4304-828A-FE10EC27532F}"/>
            </a:ext>
          </a:extLst>
        </xdr:cNvPr>
        <xdr:cNvSpPr/>
      </xdr:nvSpPr>
      <xdr:spPr>
        <a:xfrm>
          <a:off x="514350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Verdana" panose="020B0604030504040204" pitchFamily="34" charset="0"/>
              <a:ea typeface="Verdana" panose="020B0604030504040204" pitchFamily="34" charset="0"/>
            </a:rPr>
            <a:t>PLAN DE ACCIÓN SIN LISTADO</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711467</xdr:colOff>
      <xdr:row>0</xdr:row>
      <xdr:rowOff>0</xdr:rowOff>
    </xdr:from>
    <xdr:to>
      <xdr:col>3</xdr:col>
      <xdr:colOff>2151467</xdr:colOff>
      <xdr:row>0</xdr:row>
      <xdr:rowOff>178859</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19D4AEDA-CC36-4BF0-B50C-45532941AC85}"/>
            </a:ext>
          </a:extLst>
        </xdr:cNvPr>
        <xdr:cNvSpPr/>
      </xdr:nvSpPr>
      <xdr:spPr>
        <a:xfrm>
          <a:off x="666988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2282035</xdr:colOff>
      <xdr:row>0</xdr:row>
      <xdr:rowOff>14817</xdr:rowOff>
    </xdr:from>
    <xdr:to>
      <xdr:col>4</xdr:col>
      <xdr:colOff>240119</xdr:colOff>
      <xdr:row>1</xdr:row>
      <xdr:rowOff>3176</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3CE1CDCC-6976-4B3D-B23C-DCD8C347D73E}"/>
            </a:ext>
          </a:extLst>
        </xdr:cNvPr>
        <xdr:cNvSpPr/>
      </xdr:nvSpPr>
      <xdr:spPr>
        <a:xfrm>
          <a:off x="8240452"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381272</xdr:colOff>
      <xdr:row>0</xdr:row>
      <xdr:rowOff>0</xdr:rowOff>
    </xdr:from>
    <xdr:to>
      <xdr:col>4</xdr:col>
      <xdr:colOff>2350439</xdr:colOff>
      <xdr:row>0</xdr:row>
      <xdr:rowOff>178859</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2ECB174C-D3C5-4105-9EEE-EE79A8D2E5C3}"/>
            </a:ext>
          </a:extLst>
        </xdr:cNvPr>
        <xdr:cNvSpPr/>
      </xdr:nvSpPr>
      <xdr:spPr>
        <a:xfrm>
          <a:off x="9821605"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4582586</xdr:colOff>
      <xdr:row>0</xdr:row>
      <xdr:rowOff>2</xdr:rowOff>
    </xdr:from>
    <xdr:to>
      <xdr:col>3</xdr:col>
      <xdr:colOff>571502</xdr:colOff>
      <xdr:row>1</xdr:row>
      <xdr:rowOff>169333</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C148F26F-03B7-4C2A-9A99-B5D49F02A543}"/>
            </a:ext>
          </a:extLst>
        </xdr:cNvPr>
        <xdr:cNvSpPr/>
      </xdr:nvSpPr>
      <xdr:spPr>
        <a:xfrm>
          <a:off x="4963586"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solidFill>
                <a:srgbClr val="0070C0"/>
              </a:solidFill>
              <a:latin typeface="Work Sans" panose="00000500000000000000" pitchFamily="50" charset="0"/>
            </a:rPr>
            <a:t>PLAN DE ACCIÓN SIN LISTADO</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xdr:col>
      <xdr:colOff>531551</xdr:colOff>
      <xdr:row>0</xdr:row>
      <xdr:rowOff>0</xdr:rowOff>
    </xdr:from>
    <xdr:to>
      <xdr:col>2</xdr:col>
      <xdr:colOff>1971551</xdr:colOff>
      <xdr:row>0</xdr:row>
      <xdr:rowOff>178859</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1C3234CC-9252-4C37-8F06-1661147FFC30}"/>
            </a:ext>
          </a:extLst>
        </xdr:cNvPr>
        <xdr:cNvSpPr/>
      </xdr:nvSpPr>
      <xdr:spPr>
        <a:xfrm>
          <a:off x="674396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2102119</xdr:colOff>
      <xdr:row>0</xdr:row>
      <xdr:rowOff>14817</xdr:rowOff>
    </xdr:from>
    <xdr:to>
      <xdr:col>2</xdr:col>
      <xdr:colOff>3542119</xdr:colOff>
      <xdr:row>1</xdr:row>
      <xdr:rowOff>3176</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75535497-28A0-4E3D-9C76-07F5D7C7BE4A}"/>
            </a:ext>
          </a:extLst>
        </xdr:cNvPr>
        <xdr:cNvSpPr/>
      </xdr:nvSpPr>
      <xdr:spPr>
        <a:xfrm>
          <a:off x="831453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3683272</xdr:colOff>
      <xdr:row>0</xdr:row>
      <xdr:rowOff>0</xdr:rowOff>
    </xdr:from>
    <xdr:to>
      <xdr:col>4</xdr:col>
      <xdr:colOff>117356</xdr:colOff>
      <xdr:row>0</xdr:row>
      <xdr:rowOff>178859</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CCC01825-D40E-4FC4-8DB9-799C2D49BA83}"/>
            </a:ext>
          </a:extLst>
        </xdr:cNvPr>
        <xdr:cNvSpPr/>
      </xdr:nvSpPr>
      <xdr:spPr>
        <a:xfrm>
          <a:off x="989568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4656670</xdr:colOff>
      <xdr:row>0</xdr:row>
      <xdr:rowOff>2</xdr:rowOff>
    </xdr:from>
    <xdr:to>
      <xdr:col>2</xdr:col>
      <xdr:colOff>391586</xdr:colOff>
      <xdr:row>1</xdr:row>
      <xdr:rowOff>169333</xdr:rowOff>
    </xdr:to>
    <xdr:sp macro="" textlink="">
      <xdr:nvSpPr>
        <xdr:cNvPr id="19" name="Rectángulo 18">
          <a:hlinkClick xmlns:r="http://schemas.openxmlformats.org/officeDocument/2006/relationships" r:id="rId7"/>
          <a:extLst>
            <a:ext uri="{FF2B5EF4-FFF2-40B4-BE49-F238E27FC236}">
              <a16:creationId xmlns:a16="http://schemas.microsoft.com/office/drawing/2014/main" id="{79E867C9-3858-42D1-A3F9-91B170B353A4}"/>
            </a:ext>
          </a:extLst>
        </xdr:cNvPr>
        <xdr:cNvSpPr/>
      </xdr:nvSpPr>
      <xdr:spPr>
        <a:xfrm>
          <a:off x="503767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t>
          </a:r>
          <a:r>
            <a:rPr lang="es-CO" sz="600">
              <a:solidFill>
                <a:srgbClr val="0070C0"/>
              </a:solidFill>
              <a:latin typeface="Work Sans" panose="00000500000000000000" pitchFamily="50" charset="0"/>
            </a:rPr>
            <a:t>ACCIÓN</a:t>
          </a:r>
          <a:r>
            <a:rPr lang="es-CO" sz="700">
              <a:solidFill>
                <a:srgbClr val="0070C0"/>
              </a:solidFill>
              <a:latin typeface="Work Sans" panose="00000500000000000000" pitchFamily="50" charset="0"/>
            </a:rPr>
            <a:t> SIN LISTADO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1723487</xdr:colOff>
      <xdr:row>0</xdr:row>
      <xdr:rowOff>0</xdr:rowOff>
    </xdr:from>
    <xdr:to>
      <xdr:col>4</xdr:col>
      <xdr:colOff>744137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7352762"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900110</xdr:colOff>
      <xdr:row>0</xdr:row>
      <xdr:rowOff>0</xdr:rowOff>
    </xdr:from>
    <xdr:to>
      <xdr:col>5</xdr:col>
      <xdr:colOff>1028041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948735" y="0"/>
          <a:ext cx="1442381"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38100</xdr:colOff>
      <xdr:row>0</xdr:row>
      <xdr:rowOff>19050</xdr:rowOff>
    </xdr:from>
    <xdr:to>
      <xdr:col>3</xdr:col>
      <xdr:colOff>1604433</xdr:colOff>
      <xdr:row>1</xdr:row>
      <xdr:rowOff>188381</xdr:rowOff>
    </xdr:to>
    <xdr:sp macro="" textlink="">
      <xdr:nvSpPr>
        <xdr:cNvPr id="24" name="Rectángulo 23">
          <a:hlinkClick xmlns:r="http://schemas.openxmlformats.org/officeDocument/2006/relationships" r:id="rId9"/>
          <a:extLst>
            <a:ext uri="{FF2B5EF4-FFF2-40B4-BE49-F238E27FC236}">
              <a16:creationId xmlns:a16="http://schemas.microsoft.com/office/drawing/2014/main" id="{8BA24E09-49F9-42F8-A085-E780E3991BE3}"/>
            </a:ext>
          </a:extLst>
        </xdr:cNvPr>
        <xdr:cNvSpPr/>
      </xdr:nvSpPr>
      <xdr:spPr>
        <a:xfrm>
          <a:off x="5667375" y="19050"/>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ACCIÓN SIN LISTADO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90C5A4F5-7135-415C-8C09-A11419E32375}"/>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C6887A21-3060-4FC6-A680-5587C210A51F}"/>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6EFE7CD-E06B-47E0-A8D8-FECA30D8A766}"/>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364D5DB5-075F-42A7-B36F-73CF1FFB83A5}"/>
            </a:ext>
          </a:extLst>
        </xdr:cNvPr>
        <xdr:cNvSpPr/>
      </xdr:nvSpPr>
      <xdr:spPr>
        <a:xfrm>
          <a:off x="762000" y="0"/>
          <a:ext cx="1440000" cy="168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D9688EC-CA7D-4E72-9609-05261C7A1E73}"/>
            </a:ext>
          </a:extLst>
        </xdr:cNvPr>
        <xdr:cNvSpPr/>
      </xdr:nvSpPr>
      <xdr:spPr>
        <a:xfrm>
          <a:off x="2707216" y="0"/>
          <a:ext cx="1440000" cy="168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E710559C-1A04-44E1-AE0B-8714F99557D9}"/>
            </a:ext>
          </a:extLst>
        </xdr:cNvPr>
        <xdr:cNvSpPr/>
      </xdr:nvSpPr>
      <xdr:spPr>
        <a:xfrm>
          <a:off x="4658769" y="2116"/>
          <a:ext cx="1440000" cy="1661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DBBA04-82F7-4CD5-A26C-E573B3246FFF}" name="Tabla3" displayName="Tabla3" ref="B2:D276" totalsRowShown="0" headerRowDxfId="49" dataDxfId="47" headerRowBorderDxfId="48" tableBorderDxfId="46" totalsRowBorderDxfId="45">
  <sortState xmlns:xlrd2="http://schemas.microsoft.com/office/spreadsheetml/2017/richdata2" ref="B3:D276">
    <sortCondition ref="C3"/>
  </sortState>
  <tableColumns count="3">
    <tableColumn id="1" xr3:uid="{22EC09E7-6A9B-46E2-94C8-E01B4FDF98F3}" name="ID ENTIDAD" dataDxfId="44"/>
    <tableColumn id="2" xr3:uid="{48771201-A13F-4B0C-BCC7-EB00469C7EF0}" name="ENTIDAD" dataDxfId="43"/>
    <tableColumn id="3" xr3:uid="{FF756E9C-8B73-4173-AC28-27FA80FC9CA3}"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5" displayName="Tabla15" ref="A2:M695" totalsRowShown="0" headerRowDxfId="41" headerRowBorderDxfId="40">
  <autoFilter ref="A2:M695" xr:uid="{00000000-0009-0000-0100-000001000000}"/>
  <sortState xmlns:xlrd2="http://schemas.microsoft.com/office/spreadsheetml/2017/richdata2" ref="A3:M695">
    <sortCondition ref="B2:B695"/>
  </sortState>
  <tableColumns count="13">
    <tableColumn id="15" xr3:uid="{00000000-0010-0000-0000-00000F000000}" name="Columna1" dataDxfId="39">
      <calculatedColumnFormula>+Tabla15[[#This Row],[1]]</calculatedColumnFormula>
    </tableColumn>
    <tableColumn id="8" xr3:uid="{00000000-0010-0000-0000-000008000000}" name="NOMBRE DE LA CAUSA 2017" dataDxfId="38"/>
    <tableColumn id="5" xr3:uid="{00000000-0010-0000-0000-000005000000}" name="NOMBRE DE LA CAUSA 2018" dataDxfId="37"/>
    <tableColumn id="11" xr3:uid="{00000000-0010-0000-0000-00000B000000}" name="NOMBRE DE LA CAUSA 2019" dataDxfId="36">
      <calculatedColumnFormula>+IF(Tabla15[[#This Row],[NOMBRE DE LA CAUSA 2018]]=0,0,1)</calculatedColumnFormula>
    </tableColumn>
    <tableColumn id="13" xr3:uid="{00000000-0010-0000-0000-00000D000000}" name="0" dataDxfId="35">
      <calculatedColumnFormula>+E2+Tabla15[[#This Row],[NOMBRE DE LA CAUSA 2019]]</calculatedColumnFormula>
    </tableColumn>
    <tableColumn id="14" xr3:uid="{00000000-0010-0000-0000-00000E000000}" name="1" dataDxfId="34">
      <calculatedColumnFormula>+Tabla15[[#This Row],[0]]*Tabla15[[#This Row],[NOMBRE DE LA CAUSA 2019]]</calculatedColumnFormula>
    </tableColumn>
    <tableColumn id="9" xr3:uid="{00000000-0010-0000-0000-000009000000}" name="ACCIÓN" dataDxfId="33"/>
    <tableColumn id="10" xr3:uid="{00000000-0010-0000-0000-00000A000000}" name="ANTERIOR" dataDxfId="32"/>
    <tableColumn id="12" xr3:uid="{00000000-0010-0000-0000-00000C000000}" name="COMENTARIOS" dataDxfId="31"/>
    <tableColumn id="3" xr3:uid="{00000000-0010-0000-0000-000003000000}" name="ESTADO EN EKOGUI" dataDxfId="30"/>
    <tableColumn id="4" xr3:uid="{00000000-0010-0000-0000-000004000000}" name="TIPO DE PROCESO O CASO" dataDxfId="29"/>
    <tableColumn id="6" xr3:uid="{00000000-0010-0000-0000-000006000000}" name="DEFINICIÓN" dataDxfId="28"/>
    <tableColumn id="7" xr3:uid="{00000000-0010-0000-0000-000007000000}" name="ID CAUSA" dataDxfId="2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G1" workbookViewId="0">
      <selection activeCell="K2" sqref="K2"/>
    </sheetView>
  </sheetViews>
  <sheetFormatPr baseColWidth="10" defaultColWidth="11.42578125" defaultRowHeight="15" x14ac:dyDescent="0.2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x14ac:dyDescent="0.25">
      <c r="E1" s="20" t="s">
        <v>0</v>
      </c>
      <c r="F1" s="20" t="s">
        <v>1</v>
      </c>
      <c r="H1" s="20" t="s">
        <v>2</v>
      </c>
      <c r="J1" s="20" t="s">
        <v>3</v>
      </c>
      <c r="K1" s="20" t="s">
        <v>4</v>
      </c>
    </row>
    <row r="2" spans="4:11" x14ac:dyDescent="0.25">
      <c r="D2">
        <v>1</v>
      </c>
      <c r="E2" s="18" t="s">
        <v>5</v>
      </c>
      <c r="F2" s="18" t="s">
        <v>6</v>
      </c>
      <c r="G2" s="19">
        <v>43831</v>
      </c>
      <c r="H2" s="18" t="s">
        <v>7</v>
      </c>
      <c r="I2" s="18" t="s">
        <v>8</v>
      </c>
      <c r="J2" s="18" t="s">
        <v>9</v>
      </c>
      <c r="K2" s="18" t="s">
        <v>10</v>
      </c>
    </row>
    <row r="3" spans="4:11" x14ac:dyDescent="0.25">
      <c r="D3">
        <v>2</v>
      </c>
      <c r="E3" s="18" t="s">
        <v>11</v>
      </c>
      <c r="F3" s="18" t="s">
        <v>12</v>
      </c>
      <c r="G3" s="19">
        <v>45657</v>
      </c>
      <c r="H3" s="18" t="s">
        <v>13</v>
      </c>
      <c r="I3" s="18" t="s">
        <v>14</v>
      </c>
      <c r="J3" s="18" t="s">
        <v>15</v>
      </c>
      <c r="K3" s="18" t="s">
        <v>8</v>
      </c>
    </row>
    <row r="4" spans="4:11" x14ac:dyDescent="0.25">
      <c r="D4">
        <v>3</v>
      </c>
      <c r="E4" s="18" t="s">
        <v>16</v>
      </c>
      <c r="F4" s="18" t="s">
        <v>17</v>
      </c>
      <c r="H4" s="18" t="s">
        <v>18</v>
      </c>
      <c r="I4" s="18" t="s">
        <v>10</v>
      </c>
      <c r="J4" s="18" t="s">
        <v>19</v>
      </c>
      <c r="K4" s="18" t="s">
        <v>20</v>
      </c>
    </row>
    <row r="5" spans="4:11" x14ac:dyDescent="0.25">
      <c r="D5">
        <v>4</v>
      </c>
      <c r="E5" s="18" t="s">
        <v>21</v>
      </c>
      <c r="F5" s="18" t="s">
        <v>22</v>
      </c>
      <c r="H5" s="18" t="s">
        <v>23</v>
      </c>
      <c r="I5" s="18" t="s">
        <v>24</v>
      </c>
      <c r="J5" s="18" t="s">
        <v>25</v>
      </c>
      <c r="K5" s="18" t="s">
        <v>14</v>
      </c>
    </row>
    <row r="6" spans="4:11" x14ac:dyDescent="0.25">
      <c r="D6">
        <v>5</v>
      </c>
      <c r="E6" s="18" t="s">
        <v>26</v>
      </c>
      <c r="F6" s="18" t="s">
        <v>27</v>
      </c>
      <c r="I6" s="18" t="s">
        <v>28</v>
      </c>
      <c r="J6" s="18" t="s">
        <v>29</v>
      </c>
      <c r="K6" s="18" t="s">
        <v>28</v>
      </c>
    </row>
    <row r="7" spans="4:11" x14ac:dyDescent="0.25">
      <c r="D7">
        <v>6</v>
      </c>
      <c r="E7" s="18" t="s">
        <v>30</v>
      </c>
      <c r="F7" s="18" t="s">
        <v>31</v>
      </c>
      <c r="I7" s="18" t="s">
        <v>20</v>
      </c>
      <c r="J7" t="s">
        <v>32</v>
      </c>
      <c r="K7" s="18" t="s">
        <v>24</v>
      </c>
    </row>
    <row r="8" spans="4:11" x14ac:dyDescent="0.25">
      <c r="D8">
        <v>7</v>
      </c>
      <c r="E8" s="18" t="s">
        <v>33</v>
      </c>
      <c r="F8" s="18" t="s">
        <v>34</v>
      </c>
      <c r="J8" t="s">
        <v>35</v>
      </c>
    </row>
    <row r="9" spans="4:11" x14ac:dyDescent="0.25">
      <c r="D9">
        <v>8</v>
      </c>
      <c r="F9" s="18"/>
      <c r="J9" t="s">
        <v>36</v>
      </c>
    </row>
    <row r="10" spans="4:11" x14ac:dyDescent="0.25">
      <c r="D10">
        <v>9</v>
      </c>
      <c r="F10" s="18"/>
    </row>
    <row r="11" spans="4:11" x14ac:dyDescent="0.25">
      <c r="D11">
        <v>10</v>
      </c>
      <c r="F11" s="18"/>
    </row>
    <row r="12" spans="4:11" x14ac:dyDescent="0.25">
      <c r="D12">
        <v>11</v>
      </c>
      <c r="F12" s="18"/>
    </row>
    <row r="13" spans="4:11" x14ac:dyDescent="0.25">
      <c r="D13">
        <v>12</v>
      </c>
      <c r="F13" s="18"/>
    </row>
    <row r="14" spans="4:11" x14ac:dyDescent="0.25">
      <c r="D14">
        <v>13</v>
      </c>
      <c r="F14" s="18"/>
    </row>
    <row r="15" spans="4:11" x14ac:dyDescent="0.25">
      <c r="D15">
        <v>14</v>
      </c>
      <c r="F15" s="18"/>
    </row>
    <row r="16" spans="4:11" x14ac:dyDescent="0.25">
      <c r="D16">
        <v>15</v>
      </c>
    </row>
    <row r="17" spans="4:4" x14ac:dyDescent="0.25">
      <c r="D17">
        <v>16</v>
      </c>
    </row>
    <row r="18" spans="4:4" x14ac:dyDescent="0.25">
      <c r="D18">
        <v>17</v>
      </c>
    </row>
    <row r="19" spans="4:4" x14ac:dyDescent="0.25">
      <c r="D19">
        <v>18</v>
      </c>
    </row>
    <row r="20" spans="4:4" x14ac:dyDescent="0.25">
      <c r="D20">
        <v>19</v>
      </c>
    </row>
    <row r="21" spans="4:4" x14ac:dyDescent="0.25">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873A-50E9-4870-9934-1F105E0C417C}">
  <sheetPr codeName="Hoja2"/>
  <dimension ref="B2:E276"/>
  <sheetViews>
    <sheetView showGridLines="0" topLeftCell="A242" workbookViewId="0">
      <selection activeCell="C9" sqref="C9"/>
    </sheetView>
  </sheetViews>
  <sheetFormatPr baseColWidth="10" defaultColWidth="11.42578125" defaultRowHeight="18.75" x14ac:dyDescent="0.4"/>
  <cols>
    <col min="1" max="1" width="11.42578125" style="28"/>
    <col min="2" max="2" width="14" style="40" bestFit="1" customWidth="1"/>
    <col min="3" max="3" width="188.85546875" style="28" bestFit="1" customWidth="1"/>
    <col min="4" max="4" width="24.28515625" style="28" bestFit="1" customWidth="1"/>
    <col min="5" max="16384" width="11.42578125" style="28"/>
  </cols>
  <sheetData>
    <row r="2" spans="2:4" x14ac:dyDescent="0.4">
      <c r="B2" s="30" t="s">
        <v>37</v>
      </c>
      <c r="C2" s="31" t="s">
        <v>38</v>
      </c>
      <c r="D2" s="32" t="s">
        <v>39</v>
      </c>
    </row>
    <row r="3" spans="2:4" x14ac:dyDescent="0.4">
      <c r="B3" s="38">
        <v>405</v>
      </c>
      <c r="C3" s="33" t="s">
        <v>40</v>
      </c>
      <c r="D3" s="34" t="s">
        <v>41</v>
      </c>
    </row>
    <row r="4" spans="2:4" x14ac:dyDescent="0.4">
      <c r="B4" s="38">
        <v>1783</v>
      </c>
      <c r="C4" s="33" t="s">
        <v>42</v>
      </c>
      <c r="D4" s="34" t="s">
        <v>43</v>
      </c>
    </row>
    <row r="5" spans="2:4" x14ac:dyDescent="0.4">
      <c r="B5" s="38">
        <v>1700</v>
      </c>
      <c r="C5" s="33" t="s">
        <v>44</v>
      </c>
      <c r="D5" s="34" t="s">
        <v>45</v>
      </c>
    </row>
    <row r="6" spans="2:4" x14ac:dyDescent="0.4">
      <c r="B6" s="38">
        <v>113</v>
      </c>
      <c r="C6" s="33" t="s">
        <v>46</v>
      </c>
      <c r="D6" s="34" t="s">
        <v>47</v>
      </c>
    </row>
    <row r="7" spans="2:4" x14ac:dyDescent="0.4">
      <c r="B7" s="38">
        <v>391</v>
      </c>
      <c r="C7" s="33" t="s">
        <v>48</v>
      </c>
      <c r="D7" s="34" t="s">
        <v>49</v>
      </c>
    </row>
    <row r="8" spans="2:4" x14ac:dyDescent="0.4">
      <c r="B8" s="38">
        <v>504</v>
      </c>
      <c r="C8" s="33" t="s">
        <v>50</v>
      </c>
      <c r="D8" s="34" t="s">
        <v>51</v>
      </c>
    </row>
    <row r="9" spans="2:4" x14ac:dyDescent="0.4">
      <c r="B9" s="38">
        <v>179</v>
      </c>
      <c r="C9" s="33" t="s">
        <v>52</v>
      </c>
      <c r="D9" s="34" t="s">
        <v>53</v>
      </c>
    </row>
    <row r="10" spans="2:4" x14ac:dyDescent="0.4">
      <c r="B10" s="38">
        <v>245</v>
      </c>
      <c r="C10" s="33" t="s">
        <v>54</v>
      </c>
      <c r="D10" s="34" t="s">
        <v>55</v>
      </c>
    </row>
    <row r="11" spans="2:4" x14ac:dyDescent="0.4">
      <c r="B11" s="38">
        <v>422</v>
      </c>
      <c r="C11" s="33" t="s">
        <v>56</v>
      </c>
      <c r="D11" s="34" t="s">
        <v>57</v>
      </c>
    </row>
    <row r="12" spans="2:4" x14ac:dyDescent="0.4">
      <c r="B12" s="38">
        <v>1772</v>
      </c>
      <c r="C12" s="33" t="s">
        <v>58</v>
      </c>
      <c r="D12" s="34" t="s">
        <v>59</v>
      </c>
    </row>
    <row r="13" spans="2:4" x14ac:dyDescent="0.4">
      <c r="B13" s="38">
        <v>1770</v>
      </c>
      <c r="C13" s="33" t="s">
        <v>60</v>
      </c>
      <c r="D13" s="34" t="s">
        <v>61</v>
      </c>
    </row>
    <row r="14" spans="2:4" x14ac:dyDescent="0.4">
      <c r="B14" s="38">
        <v>1699</v>
      </c>
      <c r="C14" s="33" t="s">
        <v>62</v>
      </c>
      <c r="D14" s="34" t="s">
        <v>63</v>
      </c>
    </row>
    <row r="15" spans="2:4" x14ac:dyDescent="0.4">
      <c r="B15" s="38">
        <v>397</v>
      </c>
      <c r="C15" s="33" t="s">
        <v>64</v>
      </c>
      <c r="D15" s="34" t="s">
        <v>65</v>
      </c>
    </row>
    <row r="16" spans="2:4" x14ac:dyDescent="0.4">
      <c r="B16" s="38">
        <v>421</v>
      </c>
      <c r="C16" s="33" t="s">
        <v>66</v>
      </c>
      <c r="D16" s="34" t="s">
        <v>67</v>
      </c>
    </row>
    <row r="17" spans="2:4" x14ac:dyDescent="0.4">
      <c r="B17" s="38">
        <v>420</v>
      </c>
      <c r="C17" s="33" t="s">
        <v>68</v>
      </c>
      <c r="D17" s="34" t="s">
        <v>69</v>
      </c>
    </row>
    <row r="18" spans="2:4" x14ac:dyDescent="0.4">
      <c r="B18" s="38">
        <v>54</v>
      </c>
      <c r="C18" s="33" t="s">
        <v>70</v>
      </c>
      <c r="D18" s="34" t="s">
        <v>71</v>
      </c>
    </row>
    <row r="19" spans="2:4" x14ac:dyDescent="0.4">
      <c r="B19" s="38">
        <v>108</v>
      </c>
      <c r="C19" s="33" t="s">
        <v>72</v>
      </c>
      <c r="D19" s="34" t="s">
        <v>73</v>
      </c>
    </row>
    <row r="20" spans="2:4" x14ac:dyDescent="0.4">
      <c r="B20" s="38">
        <v>162</v>
      </c>
      <c r="C20" s="33" t="s">
        <v>74</v>
      </c>
      <c r="D20" s="34" t="s">
        <v>75</v>
      </c>
    </row>
    <row r="21" spans="2:4" x14ac:dyDescent="0.4">
      <c r="B21" s="38">
        <v>197</v>
      </c>
      <c r="C21" s="33" t="s">
        <v>76</v>
      </c>
      <c r="D21" s="34" t="s">
        <v>77</v>
      </c>
    </row>
    <row r="22" spans="2:4" x14ac:dyDescent="0.4">
      <c r="B22" s="38">
        <v>384</v>
      </c>
      <c r="C22" s="33" t="s">
        <v>78</v>
      </c>
      <c r="D22" s="34" t="s">
        <v>79</v>
      </c>
    </row>
    <row r="23" spans="2:4" x14ac:dyDescent="0.4">
      <c r="B23" s="38">
        <v>387</v>
      </c>
      <c r="C23" s="33" t="s">
        <v>80</v>
      </c>
      <c r="D23" s="34" t="s">
        <v>51</v>
      </c>
    </row>
    <row r="24" spans="2:4" x14ac:dyDescent="0.4">
      <c r="B24" s="38">
        <v>436</v>
      </c>
      <c r="C24" s="33" t="s">
        <v>81</v>
      </c>
      <c r="D24" s="34" t="s">
        <v>82</v>
      </c>
    </row>
    <row r="25" spans="2:4" x14ac:dyDescent="0.4">
      <c r="B25" s="38">
        <v>55</v>
      </c>
      <c r="C25" s="33" t="s">
        <v>83</v>
      </c>
      <c r="D25" s="34" t="s">
        <v>84</v>
      </c>
    </row>
    <row r="26" spans="2:4" x14ac:dyDescent="0.4">
      <c r="B26" s="38">
        <v>163</v>
      </c>
      <c r="C26" s="33" t="s">
        <v>85</v>
      </c>
      <c r="D26" s="34" t="s">
        <v>86</v>
      </c>
    </row>
    <row r="27" spans="2:4" x14ac:dyDescent="0.4">
      <c r="B27" s="38">
        <v>435</v>
      </c>
      <c r="C27" s="33" t="s">
        <v>87</v>
      </c>
      <c r="D27" s="34" t="s">
        <v>88</v>
      </c>
    </row>
    <row r="28" spans="2:4" x14ac:dyDescent="0.4">
      <c r="B28" s="38">
        <v>554</v>
      </c>
      <c r="C28" s="33" t="s">
        <v>89</v>
      </c>
      <c r="D28" s="34" t="s">
        <v>90</v>
      </c>
    </row>
    <row r="29" spans="2:4" x14ac:dyDescent="0.4">
      <c r="B29" s="38">
        <v>114</v>
      </c>
      <c r="C29" s="33" t="s">
        <v>91</v>
      </c>
      <c r="D29" s="34" t="s">
        <v>92</v>
      </c>
    </row>
    <row r="30" spans="2:4" x14ac:dyDescent="0.4">
      <c r="B30" s="38">
        <v>115</v>
      </c>
      <c r="C30" s="33" t="s">
        <v>93</v>
      </c>
      <c r="D30" s="34" t="s">
        <v>94</v>
      </c>
    </row>
    <row r="31" spans="2:4" x14ac:dyDescent="0.4">
      <c r="B31" s="38">
        <v>116</v>
      </c>
      <c r="C31" s="33" t="s">
        <v>95</v>
      </c>
      <c r="D31" s="34" t="s">
        <v>96</v>
      </c>
    </row>
    <row r="32" spans="2:4" x14ac:dyDescent="0.4">
      <c r="B32" s="38">
        <v>235</v>
      </c>
      <c r="C32" s="33" t="s">
        <v>97</v>
      </c>
      <c r="D32" s="34" t="s">
        <v>98</v>
      </c>
    </row>
    <row r="33" spans="2:4" x14ac:dyDescent="0.4">
      <c r="B33" s="38">
        <v>326</v>
      </c>
      <c r="C33" s="33" t="s">
        <v>99</v>
      </c>
      <c r="D33" s="34" t="s">
        <v>100</v>
      </c>
    </row>
    <row r="34" spans="2:4" x14ac:dyDescent="0.4">
      <c r="B34" s="38">
        <v>453</v>
      </c>
      <c r="C34" s="33" t="s">
        <v>101</v>
      </c>
      <c r="D34" s="34" t="s">
        <v>102</v>
      </c>
    </row>
    <row r="35" spans="2:4" x14ac:dyDescent="0.4">
      <c r="B35" s="38">
        <v>532</v>
      </c>
      <c r="C35" s="33" t="s">
        <v>103</v>
      </c>
      <c r="D35" s="34" t="s">
        <v>51</v>
      </c>
    </row>
    <row r="36" spans="2:4" x14ac:dyDescent="0.4">
      <c r="B36" s="38">
        <v>1521</v>
      </c>
      <c r="C36" s="33" t="s">
        <v>104</v>
      </c>
      <c r="D36" s="34" t="s">
        <v>105</v>
      </c>
    </row>
    <row r="37" spans="2:4" x14ac:dyDescent="0.4">
      <c r="B37" s="38">
        <v>152</v>
      </c>
      <c r="C37" s="33" t="s">
        <v>106</v>
      </c>
      <c r="D37" s="34" t="s">
        <v>107</v>
      </c>
    </row>
    <row r="38" spans="2:4" x14ac:dyDescent="0.4">
      <c r="B38" s="38">
        <v>1522</v>
      </c>
      <c r="C38" s="33" t="s">
        <v>108</v>
      </c>
      <c r="D38" s="34" t="s">
        <v>109</v>
      </c>
    </row>
    <row r="39" spans="2:4" x14ac:dyDescent="0.4">
      <c r="B39" s="38">
        <v>184</v>
      </c>
      <c r="C39" s="33" t="s">
        <v>110</v>
      </c>
      <c r="D39" s="34" t="s">
        <v>111</v>
      </c>
    </row>
    <row r="40" spans="2:4" x14ac:dyDescent="0.4">
      <c r="B40" s="38">
        <v>310</v>
      </c>
      <c r="C40" s="33" t="s">
        <v>112</v>
      </c>
      <c r="D40" s="34" t="s">
        <v>113</v>
      </c>
    </row>
    <row r="41" spans="2:4" x14ac:dyDescent="0.4">
      <c r="B41" s="38">
        <v>396</v>
      </c>
      <c r="C41" s="33" t="s">
        <v>114</v>
      </c>
      <c r="D41" s="34" t="s">
        <v>115</v>
      </c>
    </row>
    <row r="42" spans="2:4" x14ac:dyDescent="0.4">
      <c r="B42" s="38">
        <v>215</v>
      </c>
      <c r="C42" s="33" t="s">
        <v>116</v>
      </c>
      <c r="D42" s="34" t="s">
        <v>117</v>
      </c>
    </row>
    <row r="43" spans="2:4" x14ac:dyDescent="0.4">
      <c r="B43" s="38">
        <v>117</v>
      </c>
      <c r="C43" s="33" t="s">
        <v>118</v>
      </c>
      <c r="D43" s="34" t="s">
        <v>51</v>
      </c>
    </row>
    <row r="44" spans="2:4" x14ac:dyDescent="0.4">
      <c r="B44" s="38">
        <v>65</v>
      </c>
      <c r="C44" s="33" t="s">
        <v>119</v>
      </c>
      <c r="D44" s="34" t="s">
        <v>51</v>
      </c>
    </row>
    <row r="45" spans="2:4" x14ac:dyDescent="0.4">
      <c r="B45" s="38">
        <v>239</v>
      </c>
      <c r="C45" s="33" t="s">
        <v>120</v>
      </c>
      <c r="D45" s="34" t="s">
        <v>121</v>
      </c>
    </row>
    <row r="46" spans="2:4" x14ac:dyDescent="0.4">
      <c r="B46" s="38">
        <v>185</v>
      </c>
      <c r="C46" s="33" t="s">
        <v>122</v>
      </c>
      <c r="D46" s="34" t="s">
        <v>123</v>
      </c>
    </row>
    <row r="47" spans="2:4" x14ac:dyDescent="0.4">
      <c r="B47" s="38">
        <v>204</v>
      </c>
      <c r="C47" s="33" t="s">
        <v>124</v>
      </c>
      <c r="D47" s="34" t="s">
        <v>125</v>
      </c>
    </row>
    <row r="48" spans="2:4" x14ac:dyDescent="0.4">
      <c r="B48" s="38">
        <v>336</v>
      </c>
      <c r="C48" s="33" t="s">
        <v>126</v>
      </c>
      <c r="D48" s="34" t="s">
        <v>127</v>
      </c>
    </row>
    <row r="49" spans="2:4" x14ac:dyDescent="0.4">
      <c r="B49" s="38">
        <v>2989</v>
      </c>
      <c r="C49" s="33" t="s">
        <v>128</v>
      </c>
      <c r="D49" s="34" t="s">
        <v>129</v>
      </c>
    </row>
    <row r="50" spans="2:4" x14ac:dyDescent="0.4">
      <c r="B50" s="38">
        <v>536</v>
      </c>
      <c r="C50" s="33" t="s">
        <v>130</v>
      </c>
      <c r="D50" s="34" t="s">
        <v>131</v>
      </c>
    </row>
    <row r="51" spans="2:4" x14ac:dyDescent="0.4">
      <c r="B51" s="38">
        <v>437</v>
      </c>
      <c r="C51" s="33" t="s">
        <v>132</v>
      </c>
      <c r="D51" s="34" t="s">
        <v>51</v>
      </c>
    </row>
    <row r="52" spans="2:4" x14ac:dyDescent="0.4">
      <c r="B52" s="38">
        <v>1633</v>
      </c>
      <c r="C52" s="33" t="s">
        <v>133</v>
      </c>
      <c r="D52" s="34" t="s">
        <v>134</v>
      </c>
    </row>
    <row r="53" spans="2:4" x14ac:dyDescent="0.4">
      <c r="B53" s="38">
        <v>131</v>
      </c>
      <c r="C53" s="33" t="s">
        <v>135</v>
      </c>
      <c r="D53" s="34" t="s">
        <v>136</v>
      </c>
    </row>
    <row r="54" spans="2:4" x14ac:dyDescent="0.4">
      <c r="B54" s="38">
        <v>199</v>
      </c>
      <c r="C54" s="33" t="s">
        <v>137</v>
      </c>
      <c r="D54" s="34" t="s">
        <v>138</v>
      </c>
    </row>
    <row r="55" spans="2:4" x14ac:dyDescent="0.4">
      <c r="B55" s="38">
        <v>75</v>
      </c>
      <c r="C55" s="33" t="s">
        <v>139</v>
      </c>
      <c r="D55" s="34" t="s">
        <v>140</v>
      </c>
    </row>
    <row r="56" spans="2:4" x14ac:dyDescent="0.4">
      <c r="B56" s="38">
        <v>76</v>
      </c>
      <c r="C56" s="33" t="s">
        <v>141</v>
      </c>
      <c r="D56" s="34" t="s">
        <v>142</v>
      </c>
    </row>
    <row r="57" spans="2:4" x14ac:dyDescent="0.4">
      <c r="B57" s="38">
        <v>77</v>
      </c>
      <c r="C57" s="33" t="s">
        <v>143</v>
      </c>
      <c r="D57" s="34" t="s">
        <v>144</v>
      </c>
    </row>
    <row r="58" spans="2:4" x14ac:dyDescent="0.4">
      <c r="B58" s="38">
        <v>78</v>
      </c>
      <c r="C58" s="33" t="s">
        <v>145</v>
      </c>
      <c r="D58" s="34" t="s">
        <v>146</v>
      </c>
    </row>
    <row r="59" spans="2:4" x14ac:dyDescent="0.4">
      <c r="B59" s="38">
        <v>79</v>
      </c>
      <c r="C59" s="33" t="s">
        <v>147</v>
      </c>
      <c r="D59" s="34" t="s">
        <v>148</v>
      </c>
    </row>
    <row r="60" spans="2:4" x14ac:dyDescent="0.4">
      <c r="B60" s="38">
        <v>80</v>
      </c>
      <c r="C60" s="33" t="s">
        <v>149</v>
      </c>
      <c r="D60" s="34" t="s">
        <v>150</v>
      </c>
    </row>
    <row r="61" spans="2:4" x14ac:dyDescent="0.4">
      <c r="B61" s="38">
        <v>81</v>
      </c>
      <c r="C61" s="33" t="s">
        <v>151</v>
      </c>
      <c r="D61" s="34" t="s">
        <v>152</v>
      </c>
    </row>
    <row r="62" spans="2:4" x14ac:dyDescent="0.4">
      <c r="B62" s="38">
        <v>82</v>
      </c>
      <c r="C62" s="33" t="s">
        <v>153</v>
      </c>
      <c r="D62" s="34" t="s">
        <v>154</v>
      </c>
    </row>
    <row r="63" spans="2:4" x14ac:dyDescent="0.4">
      <c r="B63" s="38">
        <v>84</v>
      </c>
      <c r="C63" s="33" t="s">
        <v>155</v>
      </c>
      <c r="D63" s="34" t="s">
        <v>156</v>
      </c>
    </row>
    <row r="64" spans="2:4" x14ac:dyDescent="0.4">
      <c r="B64" s="38">
        <v>85</v>
      </c>
      <c r="C64" s="33" t="s">
        <v>157</v>
      </c>
      <c r="D64" s="34" t="s">
        <v>158</v>
      </c>
    </row>
    <row r="65" spans="2:4" x14ac:dyDescent="0.4">
      <c r="B65" s="38">
        <v>101</v>
      </c>
      <c r="C65" s="33" t="s">
        <v>159</v>
      </c>
      <c r="D65" s="34" t="s">
        <v>160</v>
      </c>
    </row>
    <row r="66" spans="2:4" x14ac:dyDescent="0.4">
      <c r="B66" s="38">
        <v>102</v>
      </c>
      <c r="C66" s="33" t="s">
        <v>161</v>
      </c>
      <c r="D66" s="34" t="s">
        <v>162</v>
      </c>
    </row>
    <row r="67" spans="2:4" x14ac:dyDescent="0.4">
      <c r="B67" s="38">
        <v>86</v>
      </c>
      <c r="C67" s="33" t="s">
        <v>163</v>
      </c>
      <c r="D67" s="34" t="s">
        <v>164</v>
      </c>
    </row>
    <row r="68" spans="2:4" x14ac:dyDescent="0.4">
      <c r="B68" s="38">
        <v>284</v>
      </c>
      <c r="C68" s="33" t="s">
        <v>165</v>
      </c>
      <c r="D68" s="34" t="s">
        <v>166</v>
      </c>
    </row>
    <row r="69" spans="2:4" x14ac:dyDescent="0.4">
      <c r="B69" s="38">
        <v>83</v>
      </c>
      <c r="C69" s="33" t="s">
        <v>167</v>
      </c>
      <c r="D69" s="34" t="s">
        <v>125</v>
      </c>
    </row>
    <row r="70" spans="2:4" x14ac:dyDescent="0.4">
      <c r="B70" s="38">
        <v>87</v>
      </c>
      <c r="C70" s="33" t="s">
        <v>168</v>
      </c>
      <c r="D70" s="34" t="s">
        <v>169</v>
      </c>
    </row>
    <row r="71" spans="2:4" x14ac:dyDescent="0.4">
      <c r="B71" s="38">
        <v>103</v>
      </c>
      <c r="C71" s="33" t="s">
        <v>170</v>
      </c>
      <c r="D71" s="34" t="s">
        <v>127</v>
      </c>
    </row>
    <row r="72" spans="2:4" x14ac:dyDescent="0.4">
      <c r="B72" s="38">
        <v>288</v>
      </c>
      <c r="C72" s="33" t="s">
        <v>171</v>
      </c>
      <c r="D72" s="34" t="s">
        <v>172</v>
      </c>
    </row>
    <row r="73" spans="2:4" x14ac:dyDescent="0.4">
      <c r="B73" s="38">
        <v>89</v>
      </c>
      <c r="C73" s="33" t="s">
        <v>173</v>
      </c>
      <c r="D73" s="34" t="s">
        <v>174</v>
      </c>
    </row>
    <row r="74" spans="2:4" x14ac:dyDescent="0.4">
      <c r="B74" s="38">
        <v>90</v>
      </c>
      <c r="C74" s="33" t="s">
        <v>175</v>
      </c>
      <c r="D74" s="34" t="s">
        <v>176</v>
      </c>
    </row>
    <row r="75" spans="2:4" x14ac:dyDescent="0.4">
      <c r="B75" s="38">
        <v>98</v>
      </c>
      <c r="C75" s="33" t="s">
        <v>177</v>
      </c>
      <c r="D75" s="34" t="s">
        <v>178</v>
      </c>
    </row>
    <row r="76" spans="2:4" x14ac:dyDescent="0.4">
      <c r="B76" s="38">
        <v>91</v>
      </c>
      <c r="C76" s="33" t="s">
        <v>179</v>
      </c>
      <c r="D76" s="34" t="s">
        <v>180</v>
      </c>
    </row>
    <row r="77" spans="2:4" x14ac:dyDescent="0.4">
      <c r="B77" s="38">
        <v>92</v>
      </c>
      <c r="C77" s="33" t="s">
        <v>181</v>
      </c>
      <c r="D77" s="34" t="s">
        <v>182</v>
      </c>
    </row>
    <row r="78" spans="2:4" x14ac:dyDescent="0.4">
      <c r="B78" s="38">
        <v>289</v>
      </c>
      <c r="C78" s="33" t="s">
        <v>183</v>
      </c>
      <c r="D78" s="34" t="s">
        <v>184</v>
      </c>
    </row>
    <row r="79" spans="2:4" x14ac:dyDescent="0.4">
      <c r="B79" s="38">
        <v>93</v>
      </c>
      <c r="C79" s="33" t="s">
        <v>185</v>
      </c>
      <c r="D79" s="34" t="s">
        <v>186</v>
      </c>
    </row>
    <row r="80" spans="2:4" x14ac:dyDescent="0.4">
      <c r="B80" s="38">
        <v>285</v>
      </c>
      <c r="C80" s="33" t="s">
        <v>187</v>
      </c>
      <c r="D80" s="34" t="s">
        <v>188</v>
      </c>
    </row>
    <row r="81" spans="2:4" x14ac:dyDescent="0.4">
      <c r="B81" s="38">
        <v>106</v>
      </c>
      <c r="C81" s="33" t="s">
        <v>189</v>
      </c>
      <c r="D81" s="34" t="s">
        <v>190</v>
      </c>
    </row>
    <row r="82" spans="2:4" x14ac:dyDescent="0.4">
      <c r="B82" s="38">
        <v>94</v>
      </c>
      <c r="C82" s="33" t="s">
        <v>191</v>
      </c>
      <c r="D82" s="34" t="s">
        <v>192</v>
      </c>
    </row>
    <row r="83" spans="2:4" x14ac:dyDescent="0.4">
      <c r="B83" s="38">
        <v>465</v>
      </c>
      <c r="C83" s="33" t="s">
        <v>193</v>
      </c>
      <c r="D83" s="34" t="s">
        <v>194</v>
      </c>
    </row>
    <row r="84" spans="2:4" x14ac:dyDescent="0.4">
      <c r="B84" s="38">
        <v>59</v>
      </c>
      <c r="C84" s="33" t="s">
        <v>195</v>
      </c>
      <c r="D84" s="34" t="s">
        <v>196</v>
      </c>
    </row>
    <row r="85" spans="2:4" x14ac:dyDescent="0.4">
      <c r="B85" s="38">
        <v>1523</v>
      </c>
      <c r="C85" s="33" t="s">
        <v>197</v>
      </c>
      <c r="D85" s="34" t="s">
        <v>198</v>
      </c>
    </row>
    <row r="86" spans="2:4" x14ac:dyDescent="0.4">
      <c r="B86" s="38">
        <v>461</v>
      </c>
      <c r="C86" s="33" t="s">
        <v>199</v>
      </c>
      <c r="D86" s="34" t="s">
        <v>200</v>
      </c>
    </row>
    <row r="87" spans="2:4" x14ac:dyDescent="0.4">
      <c r="B87" s="38">
        <v>118</v>
      </c>
      <c r="C87" s="33" t="s">
        <v>201</v>
      </c>
      <c r="D87" s="34" t="s">
        <v>202</v>
      </c>
    </row>
    <row r="88" spans="2:4" x14ac:dyDescent="0.4">
      <c r="B88" s="38">
        <v>176</v>
      </c>
      <c r="C88" s="33" t="s">
        <v>203</v>
      </c>
      <c r="D88" s="34" t="s">
        <v>204</v>
      </c>
    </row>
    <row r="89" spans="2:4" x14ac:dyDescent="0.4">
      <c r="B89" s="38">
        <v>97</v>
      </c>
      <c r="C89" s="33" t="s">
        <v>205</v>
      </c>
      <c r="D89" s="34" t="s">
        <v>206</v>
      </c>
    </row>
    <row r="90" spans="2:4" x14ac:dyDescent="0.4">
      <c r="B90" s="38">
        <v>95</v>
      </c>
      <c r="C90" s="33" t="s">
        <v>207</v>
      </c>
      <c r="D90" s="34" t="s">
        <v>208</v>
      </c>
    </row>
    <row r="91" spans="2:4" x14ac:dyDescent="0.4">
      <c r="B91" s="38">
        <v>96</v>
      </c>
      <c r="C91" s="33" t="s">
        <v>209</v>
      </c>
      <c r="D91" s="34" t="s">
        <v>210</v>
      </c>
    </row>
    <row r="92" spans="2:4" x14ac:dyDescent="0.4">
      <c r="B92" s="38">
        <v>104</v>
      </c>
      <c r="C92" s="33" t="s">
        <v>211</v>
      </c>
      <c r="D92" s="34" t="s">
        <v>212</v>
      </c>
    </row>
    <row r="93" spans="2:4" x14ac:dyDescent="0.4">
      <c r="B93" s="38">
        <v>107</v>
      </c>
      <c r="C93" s="33" t="s">
        <v>213</v>
      </c>
      <c r="D93" s="34" t="s">
        <v>214</v>
      </c>
    </row>
    <row r="94" spans="2:4" x14ac:dyDescent="0.4">
      <c r="B94" s="38">
        <v>99</v>
      </c>
      <c r="C94" s="33" t="s">
        <v>215</v>
      </c>
      <c r="D94" s="34" t="s">
        <v>216</v>
      </c>
    </row>
    <row r="95" spans="2:4" x14ac:dyDescent="0.4">
      <c r="B95" s="38">
        <v>120</v>
      </c>
      <c r="C95" s="33" t="s">
        <v>217</v>
      </c>
      <c r="D95" s="34" t="s">
        <v>218</v>
      </c>
    </row>
    <row r="96" spans="2:4" x14ac:dyDescent="0.4">
      <c r="B96" s="38">
        <v>200</v>
      </c>
      <c r="C96" s="33" t="s">
        <v>219</v>
      </c>
      <c r="D96" s="34" t="s">
        <v>51</v>
      </c>
    </row>
    <row r="97" spans="2:5" x14ac:dyDescent="0.4">
      <c r="B97" s="38">
        <v>111</v>
      </c>
      <c r="C97" s="33" t="s">
        <v>220</v>
      </c>
      <c r="D97" s="34" t="s">
        <v>51</v>
      </c>
      <c r="E97" s="33"/>
    </row>
    <row r="98" spans="2:5" x14ac:dyDescent="0.4">
      <c r="B98" s="38">
        <v>150</v>
      </c>
      <c r="C98" s="28" t="s">
        <v>221</v>
      </c>
      <c r="D98" s="34" t="s">
        <v>51</v>
      </c>
    </row>
    <row r="99" spans="2:5" x14ac:dyDescent="0.4">
      <c r="B99" s="38">
        <v>210</v>
      </c>
      <c r="C99" s="33" t="s">
        <v>222</v>
      </c>
      <c r="D99" s="34" t="s">
        <v>223</v>
      </c>
    </row>
    <row r="100" spans="2:5" x14ac:dyDescent="0.4">
      <c r="B100" s="38">
        <v>148</v>
      </c>
      <c r="C100" s="33" t="s">
        <v>224</v>
      </c>
      <c r="D100" s="34" t="s">
        <v>225</v>
      </c>
    </row>
    <row r="101" spans="2:5" x14ac:dyDescent="0.4">
      <c r="B101" s="38">
        <v>394</v>
      </c>
      <c r="C101" s="33" t="s">
        <v>226</v>
      </c>
      <c r="D101" s="34" t="s">
        <v>227</v>
      </c>
    </row>
    <row r="102" spans="2:5" x14ac:dyDescent="0.4">
      <c r="B102" s="38">
        <v>205</v>
      </c>
      <c r="C102" s="33" t="s">
        <v>228</v>
      </c>
      <c r="D102" s="34" t="s">
        <v>229</v>
      </c>
    </row>
    <row r="103" spans="2:5" x14ac:dyDescent="0.4">
      <c r="B103" s="38">
        <v>426</v>
      </c>
      <c r="C103" s="33" t="s">
        <v>230</v>
      </c>
      <c r="D103" s="34" t="s">
        <v>231</v>
      </c>
    </row>
    <row r="104" spans="2:5" x14ac:dyDescent="0.4">
      <c r="B104" s="38">
        <v>9000</v>
      </c>
      <c r="C104" s="33" t="s">
        <v>232</v>
      </c>
      <c r="D104" s="34" t="s">
        <v>233</v>
      </c>
    </row>
    <row r="105" spans="2:5" x14ac:dyDescent="0.4">
      <c r="B105" s="38">
        <v>1634</v>
      </c>
      <c r="C105" s="33" t="s">
        <v>234</v>
      </c>
      <c r="D105" s="34" t="s">
        <v>235</v>
      </c>
    </row>
    <row r="106" spans="2:5" x14ac:dyDescent="0.4">
      <c r="B106" s="38">
        <v>172</v>
      </c>
      <c r="C106" s="33" t="s">
        <v>236</v>
      </c>
      <c r="D106" s="34" t="s">
        <v>237</v>
      </c>
    </row>
    <row r="107" spans="2:5" x14ac:dyDescent="0.4">
      <c r="B107" s="38">
        <v>424</v>
      </c>
      <c r="C107" s="33" t="s">
        <v>238</v>
      </c>
      <c r="D107" s="34" t="s">
        <v>239</v>
      </c>
    </row>
    <row r="108" spans="2:5" x14ac:dyDescent="0.4">
      <c r="B108" s="38">
        <v>411</v>
      </c>
      <c r="C108" s="33" t="s">
        <v>240</v>
      </c>
      <c r="D108" s="34" t="s">
        <v>241</v>
      </c>
    </row>
    <row r="109" spans="2:5" x14ac:dyDescent="0.4">
      <c r="B109" s="38">
        <v>476</v>
      </c>
      <c r="C109" s="33" t="s">
        <v>242</v>
      </c>
      <c r="D109" s="34" t="s">
        <v>243</v>
      </c>
    </row>
    <row r="110" spans="2:5" x14ac:dyDescent="0.4">
      <c r="B110" s="38">
        <v>186</v>
      </c>
      <c r="C110" s="33" t="s">
        <v>244</v>
      </c>
      <c r="D110" s="34" t="s">
        <v>245</v>
      </c>
    </row>
    <row r="111" spans="2:5" x14ac:dyDescent="0.4">
      <c r="B111" s="38">
        <v>478</v>
      </c>
      <c r="C111" s="33" t="s">
        <v>246</v>
      </c>
      <c r="D111" s="34" t="s">
        <v>247</v>
      </c>
    </row>
    <row r="112" spans="2:5" x14ac:dyDescent="0.4">
      <c r="B112" s="38">
        <v>335</v>
      </c>
      <c r="C112" s="33" t="s">
        <v>248</v>
      </c>
      <c r="D112" s="34" t="s">
        <v>249</v>
      </c>
    </row>
    <row r="113" spans="2:4" x14ac:dyDescent="0.4">
      <c r="B113" s="38">
        <v>188</v>
      </c>
      <c r="C113" s="33" t="s">
        <v>250</v>
      </c>
      <c r="D113" s="34" t="s">
        <v>251</v>
      </c>
    </row>
    <row r="114" spans="2:4" x14ac:dyDescent="0.4">
      <c r="B114" s="38">
        <v>67</v>
      </c>
      <c r="C114" s="33" t="s">
        <v>252</v>
      </c>
      <c r="D114" s="34" t="s">
        <v>253</v>
      </c>
    </row>
    <row r="115" spans="2:4" x14ac:dyDescent="0.4">
      <c r="B115" s="38">
        <v>471</v>
      </c>
      <c r="C115" s="33" t="s">
        <v>254</v>
      </c>
      <c r="D115" s="34" t="s">
        <v>255</v>
      </c>
    </row>
    <row r="116" spans="2:4" x14ac:dyDescent="0.4">
      <c r="B116" s="38">
        <v>482</v>
      </c>
      <c r="C116" s="33" t="s">
        <v>256</v>
      </c>
      <c r="D116" s="34" t="s">
        <v>257</v>
      </c>
    </row>
    <row r="117" spans="2:4" x14ac:dyDescent="0.4">
      <c r="B117" s="38">
        <v>535</v>
      </c>
      <c r="C117" s="33" t="s">
        <v>258</v>
      </c>
      <c r="D117" s="34" t="s">
        <v>259</v>
      </c>
    </row>
    <row r="118" spans="2:4" x14ac:dyDescent="0.4">
      <c r="B118" s="38">
        <v>472</v>
      </c>
      <c r="C118" s="33" t="s">
        <v>260</v>
      </c>
      <c r="D118" s="34" t="s">
        <v>261</v>
      </c>
    </row>
    <row r="119" spans="2:4" x14ac:dyDescent="0.4">
      <c r="B119" s="38">
        <v>418</v>
      </c>
      <c r="C119" s="33" t="s">
        <v>262</v>
      </c>
      <c r="D119" s="34" t="s">
        <v>263</v>
      </c>
    </row>
    <row r="120" spans="2:4" x14ac:dyDescent="0.4">
      <c r="B120" s="38">
        <v>473</v>
      </c>
      <c r="C120" s="33" t="s">
        <v>264</v>
      </c>
      <c r="D120" s="34" t="s">
        <v>265</v>
      </c>
    </row>
    <row r="121" spans="2:4" x14ac:dyDescent="0.4">
      <c r="B121" s="38">
        <v>484</v>
      </c>
      <c r="C121" s="33" t="s">
        <v>266</v>
      </c>
      <c r="D121" s="34" t="s">
        <v>267</v>
      </c>
    </row>
    <row r="122" spans="2:4" x14ac:dyDescent="0.4">
      <c r="B122" s="38">
        <v>151</v>
      </c>
      <c r="C122" s="33" t="s">
        <v>268</v>
      </c>
      <c r="D122" s="34" t="s">
        <v>269</v>
      </c>
    </row>
    <row r="123" spans="2:4" x14ac:dyDescent="0.4">
      <c r="B123" s="38">
        <v>56</v>
      </c>
      <c r="C123" s="33" t="s">
        <v>270</v>
      </c>
      <c r="D123" s="34" t="s">
        <v>271</v>
      </c>
    </row>
    <row r="124" spans="2:4" x14ac:dyDescent="0.4">
      <c r="B124" s="38">
        <v>164</v>
      </c>
      <c r="C124" s="33" t="s">
        <v>272</v>
      </c>
      <c r="D124" s="34" t="s">
        <v>273</v>
      </c>
    </row>
    <row r="125" spans="2:4" x14ac:dyDescent="0.4">
      <c r="B125" s="38">
        <v>154</v>
      </c>
      <c r="C125" s="33" t="s">
        <v>274</v>
      </c>
      <c r="D125" s="34" t="s">
        <v>275</v>
      </c>
    </row>
    <row r="126" spans="2:4" x14ac:dyDescent="0.4">
      <c r="B126" s="38">
        <v>190</v>
      </c>
      <c r="C126" s="33" t="s">
        <v>276</v>
      </c>
      <c r="D126" s="34" t="s">
        <v>277</v>
      </c>
    </row>
    <row r="127" spans="2:4" x14ac:dyDescent="0.4">
      <c r="B127" s="38">
        <v>155</v>
      </c>
      <c r="C127" s="33" t="s">
        <v>278</v>
      </c>
      <c r="D127" s="34" t="s">
        <v>279</v>
      </c>
    </row>
    <row r="128" spans="2:4" x14ac:dyDescent="0.4">
      <c r="B128" s="38">
        <v>232</v>
      </c>
      <c r="C128" s="33" t="s">
        <v>280</v>
      </c>
      <c r="D128" s="34" t="s">
        <v>281</v>
      </c>
    </row>
    <row r="129" spans="2:4" x14ac:dyDescent="0.4">
      <c r="B129" s="38">
        <v>438</v>
      </c>
      <c r="C129" s="33" t="s">
        <v>282</v>
      </c>
      <c r="D129" s="34" t="s">
        <v>283</v>
      </c>
    </row>
    <row r="130" spans="2:4" x14ac:dyDescent="0.4">
      <c r="B130" s="38">
        <v>201</v>
      </c>
      <c r="C130" s="33" t="s">
        <v>284</v>
      </c>
      <c r="D130" s="34" t="s">
        <v>285</v>
      </c>
    </row>
    <row r="131" spans="2:4" x14ac:dyDescent="0.4">
      <c r="B131" s="38">
        <v>132</v>
      </c>
      <c r="C131" s="33" t="s">
        <v>286</v>
      </c>
      <c r="D131" s="34" t="s">
        <v>51</v>
      </c>
    </row>
    <row r="132" spans="2:4" x14ac:dyDescent="0.4">
      <c r="B132" s="38">
        <v>495</v>
      </c>
      <c r="C132" s="33" t="s">
        <v>287</v>
      </c>
      <c r="D132" s="34" t="s">
        <v>51</v>
      </c>
    </row>
    <row r="133" spans="2:4" x14ac:dyDescent="0.4">
      <c r="B133" s="38">
        <v>156</v>
      </c>
      <c r="C133" s="33" t="s">
        <v>288</v>
      </c>
      <c r="D133" s="34" t="s">
        <v>51</v>
      </c>
    </row>
    <row r="134" spans="2:4" x14ac:dyDescent="0.4">
      <c r="B134" s="38">
        <v>165</v>
      </c>
      <c r="C134" s="33" t="s">
        <v>289</v>
      </c>
      <c r="D134" s="34" t="s">
        <v>290</v>
      </c>
    </row>
    <row r="135" spans="2:4" x14ac:dyDescent="0.4">
      <c r="B135" s="38">
        <v>217</v>
      </c>
      <c r="C135" s="33" t="s">
        <v>291</v>
      </c>
      <c r="D135" s="34" t="s">
        <v>292</v>
      </c>
    </row>
    <row r="136" spans="2:4" x14ac:dyDescent="0.4">
      <c r="B136" s="38">
        <v>218</v>
      </c>
      <c r="C136" s="33" t="s">
        <v>293</v>
      </c>
      <c r="D136" s="34" t="s">
        <v>294</v>
      </c>
    </row>
    <row r="137" spans="2:4" x14ac:dyDescent="0.4">
      <c r="B137" s="38">
        <v>206</v>
      </c>
      <c r="C137" s="33" t="s">
        <v>295</v>
      </c>
      <c r="D137" s="34" t="s">
        <v>296</v>
      </c>
    </row>
    <row r="138" spans="2:4" x14ac:dyDescent="0.4">
      <c r="B138" s="38">
        <v>306</v>
      </c>
      <c r="C138" s="33" t="s">
        <v>297</v>
      </c>
      <c r="D138" s="34" t="s">
        <v>298</v>
      </c>
    </row>
    <row r="139" spans="2:4" x14ac:dyDescent="0.4">
      <c r="B139" s="38">
        <v>66</v>
      </c>
      <c r="C139" s="33" t="s">
        <v>299</v>
      </c>
      <c r="D139" s="34" t="s">
        <v>300</v>
      </c>
    </row>
    <row r="140" spans="2:4" x14ac:dyDescent="0.4">
      <c r="B140" s="38">
        <v>166</v>
      </c>
      <c r="C140" s="33" t="s">
        <v>301</v>
      </c>
      <c r="D140" s="34" t="s">
        <v>302</v>
      </c>
    </row>
    <row r="141" spans="2:4" x14ac:dyDescent="0.4">
      <c r="B141" s="38">
        <v>307</v>
      </c>
      <c r="C141" s="33" t="s">
        <v>303</v>
      </c>
      <c r="D141" s="34" t="s">
        <v>304</v>
      </c>
    </row>
    <row r="142" spans="2:4" x14ac:dyDescent="0.4">
      <c r="B142" s="38">
        <v>61</v>
      </c>
      <c r="C142" s="33" t="s">
        <v>305</v>
      </c>
      <c r="D142" s="34" t="s">
        <v>306</v>
      </c>
    </row>
    <row r="143" spans="2:4" x14ac:dyDescent="0.4">
      <c r="B143" s="38">
        <v>121</v>
      </c>
      <c r="C143" s="33" t="s">
        <v>307</v>
      </c>
      <c r="D143" s="34" t="s">
        <v>308</v>
      </c>
    </row>
    <row r="144" spans="2:4" x14ac:dyDescent="0.4">
      <c r="B144" s="38">
        <v>317</v>
      </c>
      <c r="C144" s="33" t="s">
        <v>309</v>
      </c>
      <c r="D144" s="34" t="s">
        <v>310</v>
      </c>
    </row>
    <row r="145" spans="2:4" x14ac:dyDescent="0.4">
      <c r="B145" s="38">
        <v>1524</v>
      </c>
      <c r="C145" s="33" t="s">
        <v>311</v>
      </c>
      <c r="D145" s="34" t="s">
        <v>312</v>
      </c>
    </row>
    <row r="146" spans="2:4" x14ac:dyDescent="0.4">
      <c r="B146" s="38">
        <v>448</v>
      </c>
      <c r="C146" s="33" t="s">
        <v>313</v>
      </c>
      <c r="D146" s="34" t="s">
        <v>314</v>
      </c>
    </row>
    <row r="147" spans="2:4" x14ac:dyDescent="0.4">
      <c r="B147" s="38">
        <v>191</v>
      </c>
      <c r="C147" s="33" t="s">
        <v>315</v>
      </c>
      <c r="D147" s="34" t="s">
        <v>51</v>
      </c>
    </row>
    <row r="148" spans="2:4" x14ac:dyDescent="0.4">
      <c r="B148" s="38">
        <v>474</v>
      </c>
      <c r="C148" s="33" t="s">
        <v>316</v>
      </c>
      <c r="D148" s="34" t="s">
        <v>51</v>
      </c>
    </row>
    <row r="149" spans="2:4" x14ac:dyDescent="0.4">
      <c r="B149" s="38">
        <v>122</v>
      </c>
      <c r="C149" s="33" t="s">
        <v>317</v>
      </c>
      <c r="D149" s="34" t="s">
        <v>51</v>
      </c>
    </row>
    <row r="150" spans="2:4" x14ac:dyDescent="0.4">
      <c r="B150" s="38">
        <v>173</v>
      </c>
      <c r="C150" s="33" t="s">
        <v>318</v>
      </c>
      <c r="D150" s="34" t="s">
        <v>319</v>
      </c>
    </row>
    <row r="151" spans="2:4" x14ac:dyDescent="0.4">
      <c r="B151" s="38">
        <v>119</v>
      </c>
      <c r="C151" s="33" t="s">
        <v>320</v>
      </c>
      <c r="D151" s="34" t="s">
        <v>321</v>
      </c>
    </row>
    <row r="152" spans="2:4" x14ac:dyDescent="0.4">
      <c r="B152" s="38">
        <v>490</v>
      </c>
      <c r="C152" s="33" t="s">
        <v>322</v>
      </c>
      <c r="D152" s="34" t="s">
        <v>51</v>
      </c>
    </row>
    <row r="153" spans="2:4" x14ac:dyDescent="0.4">
      <c r="B153" s="38">
        <v>109</v>
      </c>
      <c r="C153" s="33" t="s">
        <v>323</v>
      </c>
      <c r="D153" s="34" t="s">
        <v>51</v>
      </c>
    </row>
    <row r="154" spans="2:4" x14ac:dyDescent="0.4">
      <c r="B154" s="38">
        <v>57</v>
      </c>
      <c r="C154" s="33" t="s">
        <v>324</v>
      </c>
      <c r="D154" s="34" t="s">
        <v>325</v>
      </c>
    </row>
    <row r="155" spans="2:4" x14ac:dyDescent="0.4">
      <c r="B155" s="38">
        <v>110</v>
      </c>
      <c r="C155" s="33" t="s">
        <v>326</v>
      </c>
      <c r="D155" s="34" t="s">
        <v>327</v>
      </c>
    </row>
    <row r="156" spans="2:4" x14ac:dyDescent="0.4">
      <c r="B156" s="38">
        <v>219</v>
      </c>
      <c r="C156" s="33" t="s">
        <v>328</v>
      </c>
      <c r="D156" s="34" t="s">
        <v>51</v>
      </c>
    </row>
    <row r="157" spans="2:4" x14ac:dyDescent="0.4">
      <c r="B157" s="38">
        <v>134</v>
      </c>
      <c r="C157" s="33" t="s">
        <v>329</v>
      </c>
      <c r="D157" s="34" t="s">
        <v>330</v>
      </c>
    </row>
    <row r="158" spans="2:4" x14ac:dyDescent="0.4">
      <c r="B158" s="38">
        <v>135</v>
      </c>
      <c r="C158" s="33" t="s">
        <v>331</v>
      </c>
      <c r="D158" s="34" t="s">
        <v>332</v>
      </c>
    </row>
    <row r="159" spans="2:4" x14ac:dyDescent="0.4">
      <c r="B159" s="38">
        <v>123</v>
      </c>
      <c r="C159" s="33" t="s">
        <v>333</v>
      </c>
      <c r="D159" s="34" t="s">
        <v>334</v>
      </c>
    </row>
    <row r="160" spans="2:4" x14ac:dyDescent="0.4">
      <c r="B160" s="38">
        <v>143</v>
      </c>
      <c r="C160" s="33" t="s">
        <v>335</v>
      </c>
      <c r="D160" s="34" t="s">
        <v>336</v>
      </c>
    </row>
    <row r="161" spans="2:4" x14ac:dyDescent="0.4">
      <c r="B161" s="38">
        <v>64</v>
      </c>
      <c r="C161" s="33" t="s">
        <v>337</v>
      </c>
      <c r="D161" s="34" t="s">
        <v>338</v>
      </c>
    </row>
    <row r="162" spans="2:4" x14ac:dyDescent="0.4">
      <c r="B162" s="38">
        <v>491</v>
      </c>
      <c r="C162" s="33" t="s">
        <v>339</v>
      </c>
      <c r="D162" s="34" t="s">
        <v>340</v>
      </c>
    </row>
    <row r="163" spans="2:4" x14ac:dyDescent="0.4">
      <c r="B163" s="38">
        <v>72</v>
      </c>
      <c r="C163" s="33" t="s">
        <v>341</v>
      </c>
      <c r="D163" s="34" t="s">
        <v>342</v>
      </c>
    </row>
    <row r="164" spans="2:4" x14ac:dyDescent="0.4">
      <c r="B164" s="38">
        <v>193</v>
      </c>
      <c r="C164" s="33" t="s">
        <v>343</v>
      </c>
      <c r="D164" s="34" t="s">
        <v>344</v>
      </c>
    </row>
    <row r="165" spans="2:4" x14ac:dyDescent="0.4">
      <c r="B165" s="38">
        <v>149</v>
      </c>
      <c r="C165" s="33" t="s">
        <v>345</v>
      </c>
      <c r="D165" s="34" t="s">
        <v>346</v>
      </c>
    </row>
    <row r="166" spans="2:4" x14ac:dyDescent="0.4">
      <c r="B166" s="38">
        <v>221</v>
      </c>
      <c r="C166" s="33" t="s">
        <v>347</v>
      </c>
      <c r="D166" s="34" t="s">
        <v>348</v>
      </c>
    </row>
    <row r="167" spans="2:4" x14ac:dyDescent="0.4">
      <c r="B167" s="38">
        <v>137</v>
      </c>
      <c r="C167" s="33" t="s">
        <v>349</v>
      </c>
      <c r="D167" s="34" t="s">
        <v>350</v>
      </c>
    </row>
    <row r="168" spans="2:4" x14ac:dyDescent="0.4">
      <c r="B168" s="38">
        <v>141</v>
      </c>
      <c r="C168" s="33" t="s">
        <v>351</v>
      </c>
      <c r="D168" s="34" t="s">
        <v>352</v>
      </c>
    </row>
    <row r="169" spans="2:4" x14ac:dyDescent="0.4">
      <c r="B169" s="38">
        <v>233</v>
      </c>
      <c r="C169" s="33" t="s">
        <v>353</v>
      </c>
      <c r="D169" s="34" t="s">
        <v>354</v>
      </c>
    </row>
    <row r="170" spans="2:4" x14ac:dyDescent="0.4">
      <c r="B170" s="38">
        <v>222</v>
      </c>
      <c r="C170" s="33" t="s">
        <v>355</v>
      </c>
      <c r="D170" s="34" t="s">
        <v>356</v>
      </c>
    </row>
    <row r="171" spans="2:4" x14ac:dyDescent="0.4">
      <c r="B171" s="38">
        <v>246</v>
      </c>
      <c r="C171" s="33" t="s">
        <v>357</v>
      </c>
      <c r="D171" s="34" t="s">
        <v>358</v>
      </c>
    </row>
    <row r="172" spans="2:4" x14ac:dyDescent="0.4">
      <c r="B172" s="38">
        <v>223</v>
      </c>
      <c r="C172" s="33" t="s">
        <v>359</v>
      </c>
      <c r="D172" s="34" t="s">
        <v>51</v>
      </c>
    </row>
    <row r="173" spans="2:4" x14ac:dyDescent="0.4">
      <c r="B173" s="38">
        <v>138</v>
      </c>
      <c r="C173" s="33" t="s">
        <v>360</v>
      </c>
      <c r="D173" s="34" t="s">
        <v>361</v>
      </c>
    </row>
    <row r="174" spans="2:4" x14ac:dyDescent="0.4">
      <c r="B174" s="38">
        <v>139</v>
      </c>
      <c r="C174" s="33" t="s">
        <v>362</v>
      </c>
      <c r="D174" s="34" t="s">
        <v>363</v>
      </c>
    </row>
    <row r="175" spans="2:4" x14ac:dyDescent="0.4">
      <c r="B175" s="38">
        <v>174</v>
      </c>
      <c r="C175" s="33" t="s">
        <v>364</v>
      </c>
      <c r="D175" s="34" t="s">
        <v>365</v>
      </c>
    </row>
    <row r="176" spans="2:4" x14ac:dyDescent="0.4">
      <c r="B176" s="38">
        <v>145</v>
      </c>
      <c r="C176" s="33" t="s">
        <v>366</v>
      </c>
      <c r="D176" s="34" t="s">
        <v>367</v>
      </c>
    </row>
    <row r="177" spans="2:4" x14ac:dyDescent="0.4">
      <c r="B177" s="38">
        <v>142</v>
      </c>
      <c r="C177" s="33" t="s">
        <v>368</v>
      </c>
      <c r="D177" s="34" t="s">
        <v>369</v>
      </c>
    </row>
    <row r="178" spans="2:4" x14ac:dyDescent="0.4">
      <c r="B178" s="38">
        <v>146</v>
      </c>
      <c r="C178" s="33" t="s">
        <v>370</v>
      </c>
      <c r="D178" s="34" t="s">
        <v>371</v>
      </c>
    </row>
    <row r="179" spans="2:4" x14ac:dyDescent="0.4">
      <c r="B179" s="38">
        <v>557</v>
      </c>
      <c r="C179" s="33" t="s">
        <v>372</v>
      </c>
      <c r="D179" s="34" t="s">
        <v>373</v>
      </c>
    </row>
    <row r="180" spans="2:4" x14ac:dyDescent="0.4">
      <c r="B180" s="38">
        <v>194</v>
      </c>
      <c r="C180" s="33" t="s">
        <v>374</v>
      </c>
      <c r="D180" s="34" t="s">
        <v>375</v>
      </c>
    </row>
    <row r="181" spans="2:4" x14ac:dyDescent="0.4">
      <c r="B181" s="38">
        <v>338</v>
      </c>
      <c r="C181" s="33" t="s">
        <v>376</v>
      </c>
      <c r="D181" s="34" t="s">
        <v>377</v>
      </c>
    </row>
    <row r="182" spans="2:4" x14ac:dyDescent="0.4">
      <c r="B182" s="38">
        <v>2921</v>
      </c>
      <c r="C182" s="33" t="s">
        <v>378</v>
      </c>
      <c r="D182" s="34" t="s">
        <v>379</v>
      </c>
    </row>
    <row r="183" spans="2:4" x14ac:dyDescent="0.4">
      <c r="B183" s="38">
        <v>157</v>
      </c>
      <c r="C183" s="33" t="s">
        <v>380</v>
      </c>
      <c r="D183" s="34" t="s">
        <v>51</v>
      </c>
    </row>
    <row r="184" spans="2:4" x14ac:dyDescent="0.4">
      <c r="B184" s="38">
        <v>330</v>
      </c>
      <c r="C184" s="33" t="s">
        <v>381</v>
      </c>
      <c r="D184" s="34" t="s">
        <v>382</v>
      </c>
    </row>
    <row r="185" spans="2:4" x14ac:dyDescent="0.4">
      <c r="B185" s="38">
        <v>440</v>
      </c>
      <c r="C185" s="33" t="s">
        <v>383</v>
      </c>
      <c r="D185" s="34" t="s">
        <v>384</v>
      </c>
    </row>
    <row r="186" spans="2:4" x14ac:dyDescent="0.4">
      <c r="B186" s="38">
        <v>63</v>
      </c>
      <c r="C186" s="33" t="s">
        <v>385</v>
      </c>
      <c r="D186" s="34" t="s">
        <v>386</v>
      </c>
    </row>
    <row r="187" spans="2:4" x14ac:dyDescent="0.4">
      <c r="B187" s="38">
        <v>386</v>
      </c>
      <c r="C187" s="33" t="s">
        <v>387</v>
      </c>
      <c r="D187" s="34" t="s">
        <v>388</v>
      </c>
    </row>
    <row r="188" spans="2:4" x14ac:dyDescent="0.4">
      <c r="B188" s="38">
        <v>169</v>
      </c>
      <c r="C188" s="33" t="s">
        <v>389</v>
      </c>
      <c r="D188" s="34" t="s">
        <v>390</v>
      </c>
    </row>
    <row r="189" spans="2:4" x14ac:dyDescent="0.4">
      <c r="B189" s="38">
        <v>297</v>
      </c>
      <c r="C189" s="33" t="s">
        <v>391</v>
      </c>
      <c r="D189" s="34" t="s">
        <v>392</v>
      </c>
    </row>
    <row r="190" spans="2:4" x14ac:dyDescent="0.4">
      <c r="B190" s="38">
        <v>112</v>
      </c>
      <c r="C190" s="33" t="s">
        <v>393</v>
      </c>
      <c r="D190" s="34" t="s">
        <v>394</v>
      </c>
    </row>
    <row r="191" spans="2:4" x14ac:dyDescent="0.4">
      <c r="B191" s="38">
        <v>124</v>
      </c>
      <c r="C191" s="33" t="s">
        <v>395</v>
      </c>
      <c r="D191" s="34" t="s">
        <v>396</v>
      </c>
    </row>
    <row r="192" spans="2:4" x14ac:dyDescent="0.4">
      <c r="B192" s="38">
        <v>147</v>
      </c>
      <c r="C192" s="33" t="s">
        <v>397</v>
      </c>
      <c r="D192" s="34" t="s">
        <v>398</v>
      </c>
    </row>
    <row r="193" spans="2:4" x14ac:dyDescent="0.4">
      <c r="B193" s="38">
        <v>348</v>
      </c>
      <c r="C193" s="33" t="s">
        <v>399</v>
      </c>
      <c r="D193" s="34" t="s">
        <v>400</v>
      </c>
    </row>
    <row r="194" spans="2:4" x14ac:dyDescent="0.4">
      <c r="B194" s="38">
        <v>415</v>
      </c>
      <c r="C194" s="33" t="s">
        <v>401</v>
      </c>
      <c r="D194" s="34" t="s">
        <v>402</v>
      </c>
    </row>
    <row r="195" spans="2:4" x14ac:dyDescent="0.4">
      <c r="B195" s="38">
        <v>196</v>
      </c>
      <c r="C195" s="33" t="s">
        <v>403</v>
      </c>
      <c r="D195" s="34" t="s">
        <v>404</v>
      </c>
    </row>
    <row r="196" spans="2:4" x14ac:dyDescent="0.4">
      <c r="B196" s="38">
        <v>237</v>
      </c>
      <c r="C196" s="33" t="s">
        <v>405</v>
      </c>
      <c r="D196" s="34" t="s">
        <v>406</v>
      </c>
    </row>
    <row r="197" spans="2:4" x14ac:dyDescent="0.4">
      <c r="B197" s="38">
        <v>401</v>
      </c>
      <c r="C197" s="33" t="s">
        <v>407</v>
      </c>
      <c r="D197" s="34" t="s">
        <v>408</v>
      </c>
    </row>
    <row r="198" spans="2:4" x14ac:dyDescent="0.4">
      <c r="B198" s="38">
        <v>242</v>
      </c>
      <c r="C198" s="33" t="s">
        <v>409</v>
      </c>
      <c r="D198" s="34" t="s">
        <v>410</v>
      </c>
    </row>
    <row r="199" spans="2:4" x14ac:dyDescent="0.4">
      <c r="B199" s="38">
        <v>403</v>
      </c>
      <c r="C199" s="33" t="s">
        <v>411</v>
      </c>
      <c r="D199" s="34" t="s">
        <v>412</v>
      </c>
    </row>
    <row r="200" spans="2:4" x14ac:dyDescent="0.4">
      <c r="B200" s="38">
        <v>247</v>
      </c>
      <c r="C200" s="33" t="s">
        <v>413</v>
      </c>
      <c r="D200" s="34" t="s">
        <v>414</v>
      </c>
    </row>
    <row r="201" spans="2:4" x14ac:dyDescent="0.4">
      <c r="B201" s="38">
        <v>389</v>
      </c>
      <c r="C201" s="33" t="s">
        <v>415</v>
      </c>
      <c r="D201" s="34" t="s">
        <v>416</v>
      </c>
    </row>
    <row r="202" spans="2:4" x14ac:dyDescent="0.4">
      <c r="B202" s="38">
        <v>407</v>
      </c>
      <c r="C202" s="33" t="s">
        <v>417</v>
      </c>
      <c r="D202" s="34" t="s">
        <v>418</v>
      </c>
    </row>
    <row r="203" spans="2:4" x14ac:dyDescent="0.4">
      <c r="B203" s="38">
        <v>434</v>
      </c>
      <c r="C203" s="33" t="s">
        <v>419</v>
      </c>
      <c r="D203" s="34" t="s">
        <v>420</v>
      </c>
    </row>
    <row r="204" spans="2:4" x14ac:dyDescent="0.4">
      <c r="B204" s="38">
        <v>525</v>
      </c>
      <c r="C204" s="33" t="s">
        <v>421</v>
      </c>
      <c r="D204" s="34" t="s">
        <v>51</v>
      </c>
    </row>
    <row r="205" spans="2:4" x14ac:dyDescent="0.4">
      <c r="B205" s="38">
        <v>485</v>
      </c>
      <c r="C205" s="33" t="s">
        <v>422</v>
      </c>
      <c r="D205" s="34" t="s">
        <v>51</v>
      </c>
    </row>
    <row r="206" spans="2:4" x14ac:dyDescent="0.4">
      <c r="B206" s="38">
        <v>486</v>
      </c>
      <c r="C206" s="33" t="s">
        <v>423</v>
      </c>
      <c r="D206" s="34" t="s">
        <v>424</v>
      </c>
    </row>
    <row r="207" spans="2:4" x14ac:dyDescent="0.4">
      <c r="B207" s="38">
        <v>537</v>
      </c>
      <c r="C207" s="33" t="s">
        <v>425</v>
      </c>
      <c r="D207" s="34" t="s">
        <v>51</v>
      </c>
    </row>
    <row r="208" spans="2:4" x14ac:dyDescent="0.4">
      <c r="B208" s="38">
        <v>74</v>
      </c>
      <c r="C208" s="33" t="s">
        <v>426</v>
      </c>
      <c r="D208" s="34" t="s">
        <v>427</v>
      </c>
    </row>
    <row r="209" spans="2:4" x14ac:dyDescent="0.4">
      <c r="B209" s="38">
        <v>125</v>
      </c>
      <c r="C209" s="33" t="s">
        <v>428</v>
      </c>
      <c r="D209" s="34" t="s">
        <v>51</v>
      </c>
    </row>
    <row r="210" spans="2:4" x14ac:dyDescent="0.4">
      <c r="B210" s="38">
        <v>1787</v>
      </c>
      <c r="C210" s="33" t="s">
        <v>429</v>
      </c>
      <c r="D210" s="34" t="s">
        <v>430</v>
      </c>
    </row>
    <row r="211" spans="2:4" x14ac:dyDescent="0.4">
      <c r="B211" s="38">
        <v>158</v>
      </c>
      <c r="C211" s="33" t="s">
        <v>431</v>
      </c>
      <c r="D211" s="34" t="s">
        <v>432</v>
      </c>
    </row>
    <row r="212" spans="2:4" x14ac:dyDescent="0.4">
      <c r="B212" s="38">
        <v>202</v>
      </c>
      <c r="C212" s="33" t="s">
        <v>433</v>
      </c>
      <c r="D212" s="34" t="s">
        <v>434</v>
      </c>
    </row>
    <row r="213" spans="2:4" x14ac:dyDescent="0.4">
      <c r="B213" s="38">
        <v>244</v>
      </c>
      <c r="C213" s="33" t="s">
        <v>435</v>
      </c>
      <c r="D213" s="34" t="s">
        <v>436</v>
      </c>
    </row>
    <row r="214" spans="2:4" x14ac:dyDescent="0.4">
      <c r="B214" s="38">
        <v>487</v>
      </c>
      <c r="C214" s="33" t="s">
        <v>437</v>
      </c>
      <c r="D214" s="34" t="s">
        <v>438</v>
      </c>
    </row>
    <row r="215" spans="2:4" x14ac:dyDescent="0.4">
      <c r="B215" s="38">
        <v>203</v>
      </c>
      <c r="C215" s="33" t="s">
        <v>439</v>
      </c>
      <c r="D215" s="34" t="s">
        <v>51</v>
      </c>
    </row>
    <row r="216" spans="2:4" x14ac:dyDescent="0.4">
      <c r="B216" s="38">
        <v>225</v>
      </c>
      <c r="C216" s="33" t="s">
        <v>440</v>
      </c>
      <c r="D216" s="34" t="s">
        <v>51</v>
      </c>
    </row>
    <row r="217" spans="2:4" x14ac:dyDescent="0.4">
      <c r="B217" s="38">
        <v>226</v>
      </c>
      <c r="C217" s="33" t="s">
        <v>441</v>
      </c>
      <c r="D217" s="34" t="s">
        <v>51</v>
      </c>
    </row>
    <row r="218" spans="2:4" x14ac:dyDescent="0.4">
      <c r="B218" s="38">
        <v>234</v>
      </c>
      <c r="C218" s="33" t="s">
        <v>442</v>
      </c>
      <c r="D218" s="34" t="s">
        <v>443</v>
      </c>
    </row>
    <row r="219" spans="2:4" x14ac:dyDescent="0.4">
      <c r="B219" s="38">
        <v>126</v>
      </c>
      <c r="C219" s="33" t="s">
        <v>444</v>
      </c>
      <c r="D219" s="34" t="s">
        <v>445</v>
      </c>
    </row>
    <row r="220" spans="2:4" x14ac:dyDescent="0.4">
      <c r="B220" s="38">
        <v>192</v>
      </c>
      <c r="C220" s="33" t="s">
        <v>446</v>
      </c>
      <c r="D220" s="34" t="s">
        <v>447</v>
      </c>
    </row>
    <row r="221" spans="2:4" x14ac:dyDescent="0.4">
      <c r="B221" s="38">
        <v>227</v>
      </c>
      <c r="C221" s="33" t="s">
        <v>448</v>
      </c>
      <c r="D221" s="34" t="s">
        <v>449</v>
      </c>
    </row>
    <row r="222" spans="2:4" x14ac:dyDescent="0.4">
      <c r="B222" s="38">
        <v>243</v>
      </c>
      <c r="C222" s="33" t="s">
        <v>450</v>
      </c>
      <c r="D222" s="34" t="s">
        <v>451</v>
      </c>
    </row>
    <row r="223" spans="2:4" x14ac:dyDescent="0.4">
      <c r="B223" s="38">
        <v>458</v>
      </c>
      <c r="C223" s="33" t="s">
        <v>452</v>
      </c>
      <c r="D223" s="34" t="s">
        <v>51</v>
      </c>
    </row>
    <row r="224" spans="2:4" x14ac:dyDescent="0.4">
      <c r="B224" s="38">
        <v>442</v>
      </c>
      <c r="C224" s="33" t="s">
        <v>453</v>
      </c>
      <c r="D224" s="34" t="s">
        <v>454</v>
      </c>
    </row>
    <row r="225" spans="2:4" x14ac:dyDescent="0.4">
      <c r="B225" s="38">
        <v>441</v>
      </c>
      <c r="C225" s="33" t="s">
        <v>455</v>
      </c>
      <c r="D225" s="34" t="s">
        <v>456</v>
      </c>
    </row>
    <row r="226" spans="2:4" x14ac:dyDescent="0.4">
      <c r="B226" s="38">
        <v>127</v>
      </c>
      <c r="C226" s="33" t="s">
        <v>457</v>
      </c>
      <c r="D226" s="34" t="s">
        <v>458</v>
      </c>
    </row>
    <row r="227" spans="2:4" x14ac:dyDescent="0.4">
      <c r="B227" s="38">
        <v>170</v>
      </c>
      <c r="C227" s="33" t="s">
        <v>459</v>
      </c>
      <c r="D227" s="34" t="s">
        <v>460</v>
      </c>
    </row>
    <row r="228" spans="2:4" x14ac:dyDescent="0.4">
      <c r="B228" s="38">
        <v>130</v>
      </c>
      <c r="C228" s="33" t="s">
        <v>461</v>
      </c>
      <c r="D228" s="34" t="s">
        <v>462</v>
      </c>
    </row>
    <row r="229" spans="2:4" x14ac:dyDescent="0.4">
      <c r="B229" s="38">
        <v>175</v>
      </c>
      <c r="C229" s="33" t="s">
        <v>463</v>
      </c>
      <c r="D229" s="34" t="s">
        <v>464</v>
      </c>
    </row>
    <row r="230" spans="2:4" x14ac:dyDescent="0.4">
      <c r="B230" s="38">
        <v>248</v>
      </c>
      <c r="C230" s="33" t="s">
        <v>465</v>
      </c>
      <c r="D230" s="34" t="s">
        <v>466</v>
      </c>
    </row>
    <row r="231" spans="2:4" x14ac:dyDescent="0.4">
      <c r="B231" s="38">
        <v>209</v>
      </c>
      <c r="C231" s="33" t="s">
        <v>467</v>
      </c>
      <c r="D231" s="34" t="s">
        <v>468</v>
      </c>
    </row>
    <row r="232" spans="2:4" x14ac:dyDescent="0.4">
      <c r="B232" s="38">
        <v>171</v>
      </c>
      <c r="C232" s="33" t="s">
        <v>469</v>
      </c>
      <c r="D232" s="34" t="s">
        <v>470</v>
      </c>
    </row>
    <row r="233" spans="2:4" x14ac:dyDescent="0.4">
      <c r="B233" s="38">
        <v>128</v>
      </c>
      <c r="C233" s="33" t="s">
        <v>471</v>
      </c>
      <c r="D233" s="34" t="s">
        <v>472</v>
      </c>
    </row>
    <row r="234" spans="2:4" x14ac:dyDescent="0.4">
      <c r="B234" s="38">
        <v>228</v>
      </c>
      <c r="C234" s="33" t="s">
        <v>473</v>
      </c>
      <c r="D234" s="34" t="s">
        <v>474</v>
      </c>
    </row>
    <row r="235" spans="2:4" x14ac:dyDescent="0.4">
      <c r="B235" s="38">
        <v>159</v>
      </c>
      <c r="C235" s="33" t="s">
        <v>475</v>
      </c>
      <c r="D235" s="34" t="s">
        <v>476</v>
      </c>
    </row>
    <row r="236" spans="2:4" x14ac:dyDescent="0.4">
      <c r="B236" s="38">
        <v>229</v>
      </c>
      <c r="C236" s="33" t="s">
        <v>477</v>
      </c>
      <c r="D236" s="34" t="s">
        <v>478</v>
      </c>
    </row>
    <row r="237" spans="2:4" x14ac:dyDescent="0.4">
      <c r="B237" s="38">
        <v>475</v>
      </c>
      <c r="C237" s="33" t="s">
        <v>479</v>
      </c>
      <c r="D237" s="34" t="s">
        <v>480</v>
      </c>
    </row>
    <row r="238" spans="2:4" x14ac:dyDescent="0.4">
      <c r="B238" s="38">
        <v>467</v>
      </c>
      <c r="C238" s="33" t="s">
        <v>481</v>
      </c>
      <c r="D238" s="34" t="s">
        <v>482</v>
      </c>
    </row>
    <row r="239" spans="2:4" x14ac:dyDescent="0.4">
      <c r="B239" s="38">
        <v>390</v>
      </c>
      <c r="C239" s="33" t="s">
        <v>483</v>
      </c>
      <c r="D239" s="34" t="s">
        <v>484</v>
      </c>
    </row>
    <row r="240" spans="2:4" x14ac:dyDescent="0.4">
      <c r="B240" s="38">
        <v>249</v>
      </c>
      <c r="C240" s="33" t="s">
        <v>485</v>
      </c>
      <c r="D240" s="34" t="s">
        <v>486</v>
      </c>
    </row>
    <row r="241" spans="2:4" x14ac:dyDescent="0.4">
      <c r="B241" s="38">
        <v>423</v>
      </c>
      <c r="C241" s="33" t="s">
        <v>487</v>
      </c>
      <c r="D241" s="34" t="s">
        <v>488</v>
      </c>
    </row>
    <row r="242" spans="2:4" x14ac:dyDescent="0.4">
      <c r="B242" s="38">
        <v>445</v>
      </c>
      <c r="C242" s="33" t="s">
        <v>489</v>
      </c>
      <c r="D242" s="34" t="s">
        <v>490</v>
      </c>
    </row>
    <row r="243" spans="2:4" x14ac:dyDescent="0.4">
      <c r="B243" s="38">
        <v>534</v>
      </c>
      <c r="C243" s="33" t="s">
        <v>491</v>
      </c>
      <c r="D243" s="34" t="s">
        <v>51</v>
      </c>
    </row>
    <row r="244" spans="2:4" x14ac:dyDescent="0.4">
      <c r="B244" s="38">
        <v>323</v>
      </c>
      <c r="C244" s="33" t="s">
        <v>492</v>
      </c>
      <c r="D244" s="34" t="s">
        <v>493</v>
      </c>
    </row>
    <row r="245" spans="2:4" x14ac:dyDescent="0.4">
      <c r="B245" s="38">
        <v>433</v>
      </c>
      <c r="C245" s="33" t="s">
        <v>494</v>
      </c>
      <c r="D245" s="34" t="s">
        <v>495</v>
      </c>
    </row>
    <row r="246" spans="2:4" x14ac:dyDescent="0.4">
      <c r="B246" s="38">
        <v>161</v>
      </c>
      <c r="C246" s="33" t="s">
        <v>496</v>
      </c>
      <c r="D246" s="34" t="s">
        <v>497</v>
      </c>
    </row>
    <row r="247" spans="2:4" x14ac:dyDescent="0.4">
      <c r="B247" s="38">
        <v>404</v>
      </c>
      <c r="C247" s="33" t="s">
        <v>498</v>
      </c>
      <c r="D247" s="34" t="s">
        <v>499</v>
      </c>
    </row>
    <row r="248" spans="2:4" x14ac:dyDescent="0.4">
      <c r="B248" s="38">
        <v>1676</v>
      </c>
      <c r="C248" s="33" t="s">
        <v>500</v>
      </c>
      <c r="D248" s="34" t="s">
        <v>51</v>
      </c>
    </row>
    <row r="249" spans="2:4" x14ac:dyDescent="0.4">
      <c r="B249" s="38">
        <v>309</v>
      </c>
      <c r="C249" s="33" t="s">
        <v>501</v>
      </c>
      <c r="D249" s="34" t="s">
        <v>51</v>
      </c>
    </row>
    <row r="250" spans="2:4" x14ac:dyDescent="0.4">
      <c r="B250" s="38">
        <v>409</v>
      </c>
      <c r="C250" s="33" t="s">
        <v>502</v>
      </c>
      <c r="D250" s="34" t="s">
        <v>51</v>
      </c>
    </row>
    <row r="251" spans="2:4" x14ac:dyDescent="0.4">
      <c r="B251" s="38">
        <v>398</v>
      </c>
      <c r="C251" s="33" t="s">
        <v>503</v>
      </c>
      <c r="D251" s="34" t="s">
        <v>504</v>
      </c>
    </row>
    <row r="252" spans="2:4" x14ac:dyDescent="0.4">
      <c r="B252" s="38">
        <v>395</v>
      </c>
      <c r="C252" s="33" t="s">
        <v>505</v>
      </c>
      <c r="D252" s="34" t="s">
        <v>506</v>
      </c>
    </row>
    <row r="253" spans="2:4" x14ac:dyDescent="0.4">
      <c r="B253" s="38">
        <v>195</v>
      </c>
      <c r="C253" s="33" t="s">
        <v>507</v>
      </c>
      <c r="D253" s="34" t="s">
        <v>508</v>
      </c>
    </row>
    <row r="254" spans="2:4" x14ac:dyDescent="0.4">
      <c r="B254" s="38">
        <v>383</v>
      </c>
      <c r="C254" s="33" t="s">
        <v>509</v>
      </c>
      <c r="D254" s="34" t="s">
        <v>510</v>
      </c>
    </row>
    <row r="255" spans="2:4" x14ac:dyDescent="0.4">
      <c r="B255" s="38">
        <v>417</v>
      </c>
      <c r="C255" s="33" t="s">
        <v>511</v>
      </c>
      <c r="D255" s="34" t="s">
        <v>512</v>
      </c>
    </row>
    <row r="256" spans="2:4" x14ac:dyDescent="0.4">
      <c r="B256" s="38">
        <v>408</v>
      </c>
      <c r="C256" s="33" t="s">
        <v>513</v>
      </c>
      <c r="D256" s="34" t="s">
        <v>514</v>
      </c>
    </row>
    <row r="257" spans="2:4" x14ac:dyDescent="0.4">
      <c r="B257" s="38">
        <v>419</v>
      </c>
      <c r="C257" s="33" t="s">
        <v>515</v>
      </c>
      <c r="D257" s="34" t="s">
        <v>516</v>
      </c>
    </row>
    <row r="258" spans="2:4" x14ac:dyDescent="0.4">
      <c r="B258" s="38">
        <v>250</v>
      </c>
      <c r="C258" s="33" t="s">
        <v>517</v>
      </c>
      <c r="D258" s="34" t="s">
        <v>518</v>
      </c>
    </row>
    <row r="259" spans="2:4" x14ac:dyDescent="0.4">
      <c r="B259" s="38">
        <v>251</v>
      </c>
      <c r="C259" s="33" t="s">
        <v>519</v>
      </c>
      <c r="D259" s="34" t="s">
        <v>520</v>
      </c>
    </row>
    <row r="260" spans="2:4" x14ac:dyDescent="0.4">
      <c r="B260" s="38">
        <v>468</v>
      </c>
      <c r="C260" s="33" t="s">
        <v>521</v>
      </c>
      <c r="D260" s="34" t="s">
        <v>522</v>
      </c>
    </row>
    <row r="261" spans="2:4" x14ac:dyDescent="0.4">
      <c r="B261" s="38">
        <v>252</v>
      </c>
      <c r="C261" s="33" t="s">
        <v>523</v>
      </c>
      <c r="D261" s="34" t="s">
        <v>524</v>
      </c>
    </row>
    <row r="262" spans="2:4" x14ac:dyDescent="0.4">
      <c r="B262" s="38">
        <v>253</v>
      </c>
      <c r="C262" s="33" t="s">
        <v>525</v>
      </c>
      <c r="D262" s="34" t="s">
        <v>526</v>
      </c>
    </row>
    <row r="263" spans="2:4" x14ac:dyDescent="0.4">
      <c r="B263" s="38">
        <v>254</v>
      </c>
      <c r="C263" s="33" t="s">
        <v>527</v>
      </c>
      <c r="D263" s="34" t="s">
        <v>528</v>
      </c>
    </row>
    <row r="264" spans="2:4" x14ac:dyDescent="0.4">
      <c r="B264" s="38">
        <v>255</v>
      </c>
      <c r="C264" s="33" t="s">
        <v>529</v>
      </c>
      <c r="D264" s="34" t="s">
        <v>530</v>
      </c>
    </row>
    <row r="265" spans="2:4" x14ac:dyDescent="0.4">
      <c r="B265" s="38">
        <v>427</v>
      </c>
      <c r="C265" s="33" t="s">
        <v>531</v>
      </c>
      <c r="D265" s="34" t="s">
        <v>532</v>
      </c>
    </row>
    <row r="266" spans="2:4" x14ac:dyDescent="0.4">
      <c r="B266" s="38">
        <v>256</v>
      </c>
      <c r="C266" s="33" t="s">
        <v>533</v>
      </c>
      <c r="D266" s="34" t="s">
        <v>534</v>
      </c>
    </row>
    <row r="267" spans="2:4" x14ac:dyDescent="0.4">
      <c r="B267" s="38">
        <v>258</v>
      </c>
      <c r="C267" s="33" t="s">
        <v>535</v>
      </c>
      <c r="D267" s="34" t="s">
        <v>536</v>
      </c>
    </row>
    <row r="268" spans="2:4" x14ac:dyDescent="0.4">
      <c r="B268" s="38">
        <v>278</v>
      </c>
      <c r="C268" s="33" t="s">
        <v>537</v>
      </c>
      <c r="D268" s="34" t="s">
        <v>538</v>
      </c>
    </row>
    <row r="269" spans="2:4" x14ac:dyDescent="0.4">
      <c r="B269" s="38">
        <v>262</v>
      </c>
      <c r="C269" s="33" t="s">
        <v>539</v>
      </c>
      <c r="D269" s="34" t="s">
        <v>540</v>
      </c>
    </row>
    <row r="270" spans="2:4" x14ac:dyDescent="0.4">
      <c r="B270" s="38">
        <v>260</v>
      </c>
      <c r="C270" s="33" t="s">
        <v>541</v>
      </c>
      <c r="D270" s="34" t="s">
        <v>542</v>
      </c>
    </row>
    <row r="271" spans="2:4" x14ac:dyDescent="0.4">
      <c r="B271" s="38">
        <v>264</v>
      </c>
      <c r="C271" s="33" t="s">
        <v>543</v>
      </c>
      <c r="D271" s="34" t="s">
        <v>544</v>
      </c>
    </row>
    <row r="272" spans="2:4" x14ac:dyDescent="0.4">
      <c r="B272" s="38">
        <v>261</v>
      </c>
      <c r="C272" s="33" t="s">
        <v>545</v>
      </c>
      <c r="D272" s="34" t="s">
        <v>546</v>
      </c>
    </row>
    <row r="273" spans="2:4" x14ac:dyDescent="0.4">
      <c r="B273" s="38">
        <v>263</v>
      </c>
      <c r="C273" s="33" t="s">
        <v>547</v>
      </c>
      <c r="D273" s="34" t="s">
        <v>548</v>
      </c>
    </row>
    <row r="274" spans="2:4" x14ac:dyDescent="0.4">
      <c r="B274" s="39">
        <v>259</v>
      </c>
      <c r="C274" s="35" t="s">
        <v>549</v>
      </c>
      <c r="D274" s="36" t="s">
        <v>550</v>
      </c>
    </row>
    <row r="275" spans="2:4" x14ac:dyDescent="0.4">
      <c r="B275" s="38">
        <v>263</v>
      </c>
      <c r="C275" s="33" t="s">
        <v>551</v>
      </c>
      <c r="D275" s="34" t="s">
        <v>552</v>
      </c>
    </row>
    <row r="276" spans="2:4" x14ac:dyDescent="0.4">
      <c r="B276" s="38">
        <v>336</v>
      </c>
      <c r="C276" s="33" t="s">
        <v>553</v>
      </c>
      <c r="D276" s="34" t="s">
        <v>554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898E-E5CE-44EA-B86E-2585B487C40A}">
  <sheetPr codeName="Hoja3"/>
  <dimension ref="B6:N19"/>
  <sheetViews>
    <sheetView showGridLines="0" showRowColHeaders="0" tabSelected="1" zoomScaleNormal="100" workbookViewId="0">
      <selection activeCell="B17" sqref="B17:N17"/>
    </sheetView>
  </sheetViews>
  <sheetFormatPr baseColWidth="10" defaultColWidth="11.42578125" defaultRowHeight="14.25" x14ac:dyDescent="0.2"/>
  <cols>
    <col min="1" max="1" width="5.7109375" style="44" customWidth="1"/>
    <col min="2" max="16384" width="11.42578125" style="44"/>
  </cols>
  <sheetData>
    <row r="6" spans="2:14" x14ac:dyDescent="0.2">
      <c r="B6" s="125"/>
      <c r="C6" s="125"/>
      <c r="D6" s="125"/>
      <c r="E6" s="125"/>
      <c r="F6" s="125"/>
      <c r="G6" s="125"/>
      <c r="H6" s="125"/>
      <c r="I6" s="125"/>
      <c r="J6" s="125"/>
      <c r="K6" s="125"/>
      <c r="L6" s="125"/>
      <c r="M6" s="125"/>
      <c r="N6" s="125"/>
    </row>
    <row r="8" spans="2:14" ht="105" customHeight="1" x14ac:dyDescent="0.2">
      <c r="B8" s="123" t="s">
        <v>555</v>
      </c>
      <c r="C8" s="124"/>
      <c r="D8" s="124"/>
      <c r="E8" s="124"/>
      <c r="F8" s="124"/>
      <c r="G8" s="124"/>
      <c r="H8" s="124"/>
      <c r="I8" s="124"/>
      <c r="J8" s="124"/>
      <c r="K8" s="124"/>
      <c r="L8" s="124"/>
      <c r="M8" s="124"/>
      <c r="N8" s="124"/>
    </row>
    <row r="9" spans="2:14" ht="35.25" x14ac:dyDescent="0.2">
      <c r="B9" s="45"/>
      <c r="C9" s="45"/>
      <c r="D9" s="45"/>
      <c r="E9" s="45"/>
      <c r="F9" s="45"/>
      <c r="G9" s="45"/>
      <c r="H9" s="45"/>
      <c r="I9" s="45"/>
      <c r="J9" s="45"/>
      <c r="K9" s="45"/>
      <c r="L9" s="45"/>
      <c r="M9" s="45"/>
      <c r="N9" s="45"/>
    </row>
    <row r="10" spans="2:14" x14ac:dyDescent="0.2">
      <c r="B10" s="46"/>
    </row>
    <row r="11" spans="2:14" ht="56.25" customHeight="1" x14ac:dyDescent="0.2">
      <c r="B11" s="126" t="s">
        <v>556</v>
      </c>
      <c r="C11" s="127"/>
      <c r="D11" s="128" t="s">
        <v>487</v>
      </c>
      <c r="E11" s="129"/>
      <c r="F11" s="129"/>
      <c r="G11" s="129"/>
      <c r="H11" s="129"/>
      <c r="I11" s="129"/>
      <c r="J11" s="129"/>
      <c r="K11" s="129"/>
      <c r="L11" s="129"/>
      <c r="M11" s="129"/>
      <c r="N11" s="129"/>
    </row>
    <row r="12" spans="2:14" ht="18" x14ac:dyDescent="0.25">
      <c r="B12" s="47"/>
      <c r="C12" s="47"/>
      <c r="D12" s="132"/>
      <c r="E12" s="133"/>
      <c r="F12" s="133"/>
      <c r="G12" s="133"/>
      <c r="H12" s="133"/>
      <c r="I12" s="133"/>
      <c r="J12" s="133"/>
      <c r="K12" s="133"/>
      <c r="L12" s="133"/>
      <c r="M12" s="133"/>
      <c r="N12" s="133"/>
    </row>
    <row r="13" spans="2:14" ht="18" x14ac:dyDescent="0.25">
      <c r="B13" s="47"/>
      <c r="C13" s="47"/>
      <c r="D13" s="133"/>
      <c r="E13" s="133"/>
      <c r="F13" s="133"/>
      <c r="G13" s="133"/>
      <c r="H13" s="133"/>
      <c r="I13" s="133"/>
      <c r="J13" s="133"/>
      <c r="K13" s="133"/>
      <c r="L13" s="133"/>
      <c r="M13" s="133"/>
      <c r="N13" s="133"/>
    </row>
    <row r="15" spans="2:14" ht="24.75" x14ac:dyDescent="0.3">
      <c r="B15" s="130" t="s">
        <v>557</v>
      </c>
      <c r="C15" s="130"/>
      <c r="D15" s="130"/>
      <c r="E15" s="130"/>
      <c r="F15" s="130"/>
      <c r="G15" s="130"/>
      <c r="H15" s="130"/>
      <c r="I15" s="130"/>
      <c r="J15" s="130"/>
      <c r="K15" s="130"/>
      <c r="L15" s="130"/>
      <c r="M15" s="130"/>
      <c r="N15" s="130"/>
    </row>
    <row r="17" spans="2:14" ht="24.75" x14ac:dyDescent="0.3">
      <c r="B17" s="131" t="s">
        <v>558</v>
      </c>
      <c r="C17" s="131"/>
      <c r="D17" s="131"/>
      <c r="E17" s="131"/>
      <c r="F17" s="131"/>
      <c r="G17" s="131"/>
      <c r="H17" s="131"/>
      <c r="I17" s="131"/>
      <c r="J17" s="131"/>
      <c r="K17" s="131"/>
      <c r="L17" s="131"/>
      <c r="M17" s="131"/>
      <c r="N17" s="131"/>
    </row>
    <row r="19" spans="2:14" ht="24.75" x14ac:dyDescent="0.3">
      <c r="B19" s="122" t="s">
        <v>559</v>
      </c>
      <c r="C19" s="122"/>
      <c r="D19" s="122"/>
      <c r="E19" s="122"/>
      <c r="F19" s="122"/>
      <c r="G19" s="122"/>
      <c r="H19" s="122"/>
      <c r="I19" s="122"/>
      <c r="J19" s="122"/>
      <c r="K19" s="122"/>
      <c r="L19" s="122"/>
      <c r="M19" s="122"/>
      <c r="N19" s="122"/>
    </row>
  </sheetData>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xr:uid="{24F26025-18B9-44A0-98F5-23D553161281}">
      <formula1>ENTIDADES</formula1>
    </dataValidation>
  </dataValidations>
  <hyperlinks>
    <hyperlink ref="B17" location="'CICLO PDA'!A1" display="CICLO DE LA PREVENCIÓN DEL DAÑO ANTIJURÍDICO" xr:uid="{2ECADB3E-4A2C-412F-AF56-C7C422D053A1}"/>
    <hyperlink ref="B19" location="DEFINICIÓN!A1" display="DEFINICIÓN" xr:uid="{3B837418-458F-446D-B70E-E839E229AABB}"/>
    <hyperlink ref="B15" location="'ANTES DE EMPEZAR'!A1" display="ANTES DE EMPEZAR" xr:uid="{13AA3244-006B-45A5-9888-38E4D03B9988}"/>
    <hyperlink ref="B19:N19" location="LINEAMIENTOS!A1" display="LINEAMIENTOS" xr:uid="{9F79015E-F466-4E7B-922E-D5B854552C5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7DCC-F88C-4FDC-89B2-EC4C5F46F759}">
  <sheetPr codeName="Hoja4"/>
  <dimension ref="B1:F19"/>
  <sheetViews>
    <sheetView showGridLines="0" showRowColHeaders="0" workbookViewId="0">
      <selection activeCell="B7" sqref="B7:F11"/>
    </sheetView>
  </sheetViews>
  <sheetFormatPr baseColWidth="10" defaultColWidth="11.42578125" defaultRowHeight="14.25" x14ac:dyDescent="0.2"/>
  <cols>
    <col min="1" max="1" width="5.7109375" style="44" customWidth="1"/>
    <col min="2" max="6" width="25.7109375" style="44" customWidth="1"/>
    <col min="7" max="16384" width="11.42578125" style="44"/>
  </cols>
  <sheetData>
    <row r="1" spans="2:6" ht="15" x14ac:dyDescent="0.2">
      <c r="B1" s="48"/>
    </row>
    <row r="3" spans="2:6" ht="18" x14ac:dyDescent="0.2">
      <c r="B3" s="134" t="s">
        <v>557</v>
      </c>
      <c r="C3" s="134"/>
      <c r="D3" s="134"/>
      <c r="E3" s="134"/>
      <c r="F3" s="134"/>
    </row>
    <row r="5" spans="2:6" ht="15" x14ac:dyDescent="0.2">
      <c r="B5" s="135" t="s">
        <v>560</v>
      </c>
      <c r="C5" s="136"/>
      <c r="D5" s="136"/>
      <c r="E5" s="136"/>
      <c r="F5" s="136"/>
    </row>
    <row r="7" spans="2:6" x14ac:dyDescent="0.2">
      <c r="B7" s="137" t="s">
        <v>561</v>
      </c>
      <c r="C7" s="137"/>
      <c r="D7" s="137"/>
      <c r="E7" s="137"/>
      <c r="F7" s="137"/>
    </row>
    <row r="8" spans="2:6" x14ac:dyDescent="0.2">
      <c r="B8" s="137"/>
      <c r="C8" s="137"/>
      <c r="D8" s="137"/>
      <c r="E8" s="137"/>
      <c r="F8" s="137"/>
    </row>
    <row r="9" spans="2:6" x14ac:dyDescent="0.2">
      <c r="B9" s="137"/>
      <c r="C9" s="137"/>
      <c r="D9" s="137"/>
      <c r="E9" s="137"/>
      <c r="F9" s="137"/>
    </row>
    <row r="10" spans="2:6" x14ac:dyDescent="0.2">
      <c r="B10" s="137"/>
      <c r="C10" s="137"/>
      <c r="D10" s="137"/>
      <c r="E10" s="137"/>
      <c r="F10" s="137"/>
    </row>
    <row r="11" spans="2:6" x14ac:dyDescent="0.2">
      <c r="B11" s="137"/>
      <c r="C11" s="137"/>
      <c r="D11" s="137"/>
      <c r="E11" s="137"/>
      <c r="F11" s="137"/>
    </row>
    <row r="13" spans="2:6" ht="57.95" customHeight="1" x14ac:dyDescent="0.2">
      <c r="B13" s="135" t="s">
        <v>2176</v>
      </c>
      <c r="C13" s="136"/>
      <c r="D13" s="136"/>
      <c r="E13" s="136"/>
      <c r="F13" s="136"/>
    </row>
    <row r="15" spans="2:6" x14ac:dyDescent="0.2">
      <c r="B15" s="138"/>
      <c r="C15" s="138"/>
      <c r="D15" s="138"/>
      <c r="E15" s="138"/>
      <c r="F15" s="138"/>
    </row>
    <row r="16" spans="2:6" x14ac:dyDescent="0.2">
      <c r="B16" s="138"/>
      <c r="C16" s="138"/>
      <c r="D16" s="138"/>
      <c r="E16" s="138"/>
      <c r="F16" s="138"/>
    </row>
    <row r="17" spans="2:6" x14ac:dyDescent="0.2">
      <c r="B17" s="138"/>
      <c r="C17" s="138"/>
      <c r="D17" s="138"/>
      <c r="E17" s="138"/>
      <c r="F17" s="138"/>
    </row>
    <row r="18" spans="2:6" x14ac:dyDescent="0.2">
      <c r="B18" s="138"/>
      <c r="C18" s="138"/>
      <c r="D18" s="138"/>
      <c r="E18" s="138"/>
      <c r="F18" s="138"/>
    </row>
    <row r="19" spans="2:6" x14ac:dyDescent="0.2">
      <c r="B19" s="138"/>
      <c r="C19" s="138"/>
      <c r="D19" s="138"/>
      <c r="E19" s="138"/>
      <c r="F19" s="138"/>
    </row>
  </sheetData>
  <sheetProtection algorithmName="SHA-512" hashValue="d8YNgeX7J5eHLGaAYSTjng8nXgh06XFIJPPiEOCuNAsx9tMFhFkB03ZpYK7WOhjx+gNROip9Mfog98QN+B657w==" saltValue="EPscp7iV5BmySgIBN0K2vQ=="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B1:L4"/>
  <sheetViews>
    <sheetView showGridLines="0" showRowColHeaders="0" zoomScaleNormal="100" workbookViewId="0"/>
  </sheetViews>
  <sheetFormatPr baseColWidth="10" defaultColWidth="11.42578125" defaultRowHeight="15" x14ac:dyDescent="0.25"/>
  <cols>
    <col min="1" max="1" width="5.7109375" customWidth="1"/>
    <col min="2" max="12" width="12.7109375" customWidth="1"/>
    <col min="13" max="13" width="5.85546875" customWidth="1"/>
  </cols>
  <sheetData>
    <row r="1" spans="2:12" ht="29.25" x14ac:dyDescent="0.25">
      <c r="B1" s="141"/>
      <c r="C1" s="141"/>
    </row>
    <row r="3" spans="2:12" ht="22.5" x14ac:dyDescent="0.3">
      <c r="B3" s="142" t="s">
        <v>562</v>
      </c>
      <c r="C3" s="140"/>
      <c r="D3" s="140"/>
      <c r="E3" s="140"/>
      <c r="F3" s="140"/>
      <c r="G3" s="140"/>
      <c r="H3" s="140"/>
      <c r="I3" s="140"/>
      <c r="J3" s="140"/>
      <c r="K3" s="140"/>
      <c r="L3" s="140"/>
    </row>
    <row r="4" spans="2:12" ht="18" x14ac:dyDescent="0.25">
      <c r="B4" s="139" t="s">
        <v>2175</v>
      </c>
      <c r="C4" s="140"/>
      <c r="D4" s="140"/>
      <c r="E4" s="140"/>
      <c r="F4" s="140"/>
      <c r="G4" s="140"/>
      <c r="H4" s="140"/>
      <c r="I4" s="140"/>
      <c r="J4" s="140"/>
      <c r="K4" s="140"/>
      <c r="L4" s="140"/>
    </row>
  </sheetData>
  <sheetProtection algorithmName="SHA-512" hashValue="ogPT7NlW/lEJNbmxxmVK+hHyEt7M54mpSuGQRkWf4qU/GTNQwhVntqy49aEw/8oy6JzW/FCNGXVl9ZCO6vfEHQ==" saltValue="mXmMyfmItSCPm7r6e/4/Fw=="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B409-BAD3-43AC-9DA3-8DCCEAD671D3}">
  <sheetPr codeName="Hoja7"/>
  <dimension ref="B1:I20"/>
  <sheetViews>
    <sheetView showGridLines="0" showRowColHeaders="0" zoomScale="80" zoomScaleNormal="80" workbookViewId="0">
      <selection activeCell="B5" sqref="B5:I20"/>
    </sheetView>
  </sheetViews>
  <sheetFormatPr baseColWidth="10" defaultColWidth="11.42578125" defaultRowHeight="14.25" x14ac:dyDescent="0.2"/>
  <cols>
    <col min="1" max="1" width="5.7109375" style="44" customWidth="1"/>
    <col min="2" max="5" width="30.7109375" style="44" customWidth="1"/>
    <col min="6" max="16384" width="11.42578125" style="44"/>
  </cols>
  <sheetData>
    <row r="1" spans="2:9" ht="18" x14ac:dyDescent="0.2">
      <c r="B1" s="49"/>
      <c r="C1" s="50"/>
    </row>
    <row r="3" spans="2:9" x14ac:dyDescent="0.2">
      <c r="B3" s="143" t="s">
        <v>563</v>
      </c>
      <c r="C3" s="143"/>
      <c r="D3" s="143"/>
      <c r="E3" s="143"/>
      <c r="F3" s="144"/>
      <c r="G3" s="144"/>
      <c r="H3" s="144"/>
      <c r="I3" s="144"/>
    </row>
    <row r="4" spans="2:9" x14ac:dyDescent="0.2">
      <c r="B4" s="143"/>
      <c r="C4" s="143"/>
      <c r="D4" s="143"/>
      <c r="E4" s="143"/>
      <c r="F4" s="144"/>
      <c r="G4" s="144"/>
      <c r="H4" s="144"/>
      <c r="I4" s="144"/>
    </row>
    <row r="5" spans="2:9" x14ac:dyDescent="0.2">
      <c r="B5" s="145" t="s">
        <v>2174</v>
      </c>
      <c r="C5" s="145"/>
      <c r="D5" s="145"/>
      <c r="E5" s="145"/>
      <c r="F5" s="145"/>
      <c r="G5" s="145"/>
      <c r="H5" s="145"/>
      <c r="I5" s="145"/>
    </row>
    <row r="6" spans="2:9" x14ac:dyDescent="0.2">
      <c r="B6" s="145"/>
      <c r="C6" s="145"/>
      <c r="D6" s="145"/>
      <c r="E6" s="145"/>
      <c r="F6" s="145"/>
      <c r="G6" s="145"/>
      <c r="H6" s="145"/>
      <c r="I6" s="145"/>
    </row>
    <row r="7" spans="2:9" x14ac:dyDescent="0.2">
      <c r="B7" s="145"/>
      <c r="C7" s="145"/>
      <c r="D7" s="145"/>
      <c r="E7" s="145"/>
      <c r="F7" s="145"/>
      <c r="G7" s="145"/>
      <c r="H7" s="145"/>
      <c r="I7" s="145"/>
    </row>
    <row r="8" spans="2:9" x14ac:dyDescent="0.2">
      <c r="B8" s="145"/>
      <c r="C8" s="145"/>
      <c r="D8" s="145"/>
      <c r="E8" s="145"/>
      <c r="F8" s="145"/>
      <c r="G8" s="145"/>
      <c r="H8" s="145"/>
      <c r="I8" s="145"/>
    </row>
    <row r="9" spans="2:9" x14ac:dyDescent="0.2">
      <c r="B9" s="145"/>
      <c r="C9" s="145"/>
      <c r="D9" s="145"/>
      <c r="E9" s="145"/>
      <c r="F9" s="145"/>
      <c r="G9" s="145"/>
      <c r="H9" s="145"/>
      <c r="I9" s="145"/>
    </row>
    <row r="10" spans="2:9" x14ac:dyDescent="0.2">
      <c r="B10" s="145"/>
      <c r="C10" s="145"/>
      <c r="D10" s="145"/>
      <c r="E10" s="145"/>
      <c r="F10" s="145"/>
      <c r="G10" s="145"/>
      <c r="H10" s="145"/>
      <c r="I10" s="145"/>
    </row>
    <row r="11" spans="2:9" x14ac:dyDescent="0.2">
      <c r="B11" s="145"/>
      <c r="C11" s="145"/>
      <c r="D11" s="145"/>
      <c r="E11" s="145"/>
      <c r="F11" s="145"/>
      <c r="G11" s="145"/>
      <c r="H11" s="145"/>
      <c r="I11" s="145"/>
    </row>
    <row r="12" spans="2:9" x14ac:dyDescent="0.2">
      <c r="B12" s="145"/>
      <c r="C12" s="145"/>
      <c r="D12" s="145"/>
      <c r="E12" s="145"/>
      <c r="F12" s="145"/>
      <c r="G12" s="145"/>
      <c r="H12" s="145"/>
      <c r="I12" s="145"/>
    </row>
    <row r="13" spans="2:9" x14ac:dyDescent="0.2">
      <c r="B13" s="145"/>
      <c r="C13" s="145"/>
      <c r="D13" s="145"/>
      <c r="E13" s="145"/>
      <c r="F13" s="145"/>
      <c r="G13" s="145"/>
      <c r="H13" s="145"/>
      <c r="I13" s="145"/>
    </row>
    <row r="14" spans="2:9" x14ac:dyDescent="0.2">
      <c r="B14" s="145"/>
      <c r="C14" s="145"/>
      <c r="D14" s="145"/>
      <c r="E14" s="145"/>
      <c r="F14" s="145"/>
      <c r="G14" s="145"/>
      <c r="H14" s="145"/>
      <c r="I14" s="145"/>
    </row>
    <row r="15" spans="2:9" x14ac:dyDescent="0.2">
      <c r="B15" s="145"/>
      <c r="C15" s="145"/>
      <c r="D15" s="145"/>
      <c r="E15" s="145"/>
      <c r="F15" s="145"/>
      <c r="G15" s="145"/>
      <c r="H15" s="145"/>
      <c r="I15" s="145"/>
    </row>
    <row r="16" spans="2:9" x14ac:dyDescent="0.2">
      <c r="B16" s="145"/>
      <c r="C16" s="145"/>
      <c r="D16" s="145"/>
      <c r="E16" s="145"/>
      <c r="F16" s="145"/>
      <c r="G16" s="145"/>
      <c r="H16" s="145"/>
      <c r="I16" s="145"/>
    </row>
    <row r="17" spans="2:9" x14ac:dyDescent="0.2">
      <c r="B17" s="145"/>
      <c r="C17" s="145"/>
      <c r="D17" s="145"/>
      <c r="E17" s="145"/>
      <c r="F17" s="145"/>
      <c r="G17" s="145"/>
      <c r="H17" s="145"/>
      <c r="I17" s="145"/>
    </row>
    <row r="18" spans="2:9" x14ac:dyDescent="0.2">
      <c r="B18" s="145"/>
      <c r="C18" s="145"/>
      <c r="D18" s="145"/>
      <c r="E18" s="145"/>
      <c r="F18" s="145"/>
      <c r="G18" s="145"/>
      <c r="H18" s="145"/>
      <c r="I18" s="145"/>
    </row>
    <row r="19" spans="2:9" x14ac:dyDescent="0.2">
      <c r="B19" s="146"/>
      <c r="C19" s="146"/>
      <c r="D19" s="146"/>
      <c r="E19" s="146"/>
      <c r="F19" s="146"/>
      <c r="G19" s="146"/>
      <c r="H19" s="146"/>
      <c r="I19" s="146"/>
    </row>
    <row r="20" spans="2:9" x14ac:dyDescent="0.2">
      <c r="B20" s="146"/>
      <c r="C20" s="146"/>
      <c r="D20" s="146"/>
      <c r="E20" s="146"/>
      <c r="F20" s="146"/>
      <c r="G20" s="146"/>
      <c r="H20" s="146"/>
      <c r="I20" s="146"/>
    </row>
  </sheetData>
  <sheetProtection algorithmName="SHA-512" hashValue="kif3dn6yJF9e2ZvgPBKMstc8ya0FXqNRXEAJHfXA8a9s5NCsHAEQg/m648CnY4bH5H22xQtZ9ZJvIqG2VMZ/YA==" saltValue="PEnGzDWTs/pzRmnf+yHvOA=="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E8F3-ECA7-48BB-8B1B-617154FE64F3}">
  <sheetPr codeName="Hoja8"/>
  <dimension ref="B3:J26"/>
  <sheetViews>
    <sheetView showGridLines="0" showRowColHeaders="0" zoomScaleNormal="100" workbookViewId="0"/>
  </sheetViews>
  <sheetFormatPr baseColWidth="10" defaultColWidth="11.42578125" defaultRowHeight="14.25" x14ac:dyDescent="0.2"/>
  <cols>
    <col min="1" max="1" width="5.7109375" style="44" customWidth="1"/>
    <col min="2" max="10" width="17.7109375" style="44" customWidth="1"/>
    <col min="11" max="16384" width="11.42578125" style="44"/>
  </cols>
  <sheetData>
    <row r="3" spans="2:10" ht="22.5" x14ac:dyDescent="0.3">
      <c r="B3" s="147" t="s">
        <v>564</v>
      </c>
      <c r="C3" s="147"/>
      <c r="D3" s="147"/>
      <c r="E3" s="147"/>
      <c r="F3" s="147"/>
      <c r="G3" s="148"/>
      <c r="H3" s="148"/>
      <c r="I3" s="148"/>
      <c r="J3" s="148"/>
    </row>
    <row r="5" spans="2:10" x14ac:dyDescent="0.2">
      <c r="B5" s="153" t="s">
        <v>2195</v>
      </c>
      <c r="C5" s="153"/>
      <c r="D5" s="153"/>
      <c r="E5" s="153"/>
      <c r="F5" s="153"/>
      <c r="G5" s="154"/>
      <c r="H5" s="154"/>
      <c r="I5" s="154"/>
      <c r="J5" s="154"/>
    </row>
    <row r="6" spans="2:10" x14ac:dyDescent="0.2">
      <c r="B6" s="153"/>
      <c r="C6" s="153"/>
      <c r="D6" s="153"/>
      <c r="E6" s="153"/>
      <c r="F6" s="153"/>
      <c r="G6" s="154"/>
      <c r="H6" s="154"/>
      <c r="I6" s="154"/>
      <c r="J6" s="154"/>
    </row>
    <row r="7" spans="2:10" x14ac:dyDescent="0.2">
      <c r="B7" s="153"/>
      <c r="C7" s="153"/>
      <c r="D7" s="153"/>
      <c r="E7" s="153"/>
      <c r="F7" s="153"/>
      <c r="G7" s="154"/>
      <c r="H7" s="154"/>
      <c r="I7" s="154"/>
      <c r="J7" s="154"/>
    </row>
    <row r="8" spans="2:10" x14ac:dyDescent="0.2">
      <c r="B8" s="153"/>
      <c r="C8" s="153"/>
      <c r="D8" s="153"/>
      <c r="E8" s="153"/>
      <c r="F8" s="153"/>
      <c r="G8" s="154"/>
      <c r="H8" s="154"/>
      <c r="I8" s="154"/>
      <c r="J8" s="154"/>
    </row>
    <row r="9" spans="2:10" x14ac:dyDescent="0.2">
      <c r="B9" s="154"/>
      <c r="C9" s="154"/>
      <c r="D9" s="154"/>
      <c r="E9" s="154"/>
      <c r="F9" s="154"/>
      <c r="G9" s="154"/>
      <c r="H9" s="154"/>
      <c r="I9" s="154"/>
      <c r="J9" s="154"/>
    </row>
    <row r="10" spans="2:10" x14ac:dyDescent="0.2">
      <c r="B10" s="154"/>
      <c r="C10" s="154"/>
      <c r="D10" s="154"/>
      <c r="E10" s="154"/>
      <c r="F10" s="154"/>
      <c r="G10" s="154"/>
      <c r="H10" s="154"/>
      <c r="I10" s="154"/>
      <c r="J10" s="154"/>
    </row>
    <row r="20" spans="2:10" x14ac:dyDescent="0.2">
      <c r="B20" s="75" t="s">
        <v>2172</v>
      </c>
    </row>
    <row r="22" spans="2:10" x14ac:dyDescent="0.2">
      <c r="B22" s="149" t="s">
        <v>565</v>
      </c>
      <c r="C22" s="150"/>
      <c r="D22" s="151"/>
      <c r="E22" s="151"/>
      <c r="F22" s="151"/>
      <c r="G22" s="149" t="s">
        <v>566</v>
      </c>
      <c r="H22" s="150"/>
      <c r="I22" s="150"/>
      <c r="J22" s="151"/>
    </row>
    <row r="23" spans="2:10" x14ac:dyDescent="0.2">
      <c r="B23" s="157" t="s">
        <v>567</v>
      </c>
      <c r="C23" s="158"/>
      <c r="D23" s="151"/>
      <c r="E23" s="151"/>
      <c r="F23" s="151"/>
      <c r="G23" s="152" t="s">
        <v>2158</v>
      </c>
      <c r="H23" s="140"/>
      <c r="I23" s="140"/>
      <c r="J23" s="151"/>
    </row>
    <row r="24" spans="2:10" x14ac:dyDescent="0.2">
      <c r="B24" s="159" t="s">
        <v>568</v>
      </c>
      <c r="C24" s="160"/>
      <c r="D24" s="151"/>
      <c r="E24" s="151"/>
      <c r="F24" s="151"/>
      <c r="G24" s="155" t="s">
        <v>2159</v>
      </c>
      <c r="H24" s="156"/>
      <c r="I24" s="156"/>
      <c r="J24" s="151"/>
    </row>
    <row r="25" spans="2:10" x14ac:dyDescent="0.2">
      <c r="B25" s="157" t="s">
        <v>2160</v>
      </c>
      <c r="C25" s="158"/>
      <c r="D25" s="158"/>
      <c r="E25" s="158"/>
      <c r="F25" s="161"/>
      <c r="G25" s="152" t="s">
        <v>2161</v>
      </c>
      <c r="H25" s="140"/>
      <c r="I25" s="140"/>
      <c r="J25" s="140"/>
    </row>
    <row r="26" spans="2:10" x14ac:dyDescent="0.2">
      <c r="B26" s="159" t="s">
        <v>2163</v>
      </c>
      <c r="C26" s="160"/>
      <c r="D26" s="151"/>
      <c r="E26" s="151"/>
      <c r="F26" s="151"/>
      <c r="G26" s="155" t="s">
        <v>2162</v>
      </c>
      <c r="H26" s="156"/>
      <c r="I26" s="156"/>
      <c r="J26" s="151"/>
    </row>
  </sheetData>
  <sheetProtection algorithmName="SHA-512" hashValue="bFPEDKBc3inAR70QCBOT6TmpHkeq3W2bB9ak6jD3M/5yD3dnDvW3cVvzqHyALceKgJeJUWowUsoihsNWHjJ5Ag==" saltValue="ZK6rgNGRb5vvnzowcC8NZg==" spinCount="100000" sheet="1" objects="1" scenarios="1"/>
  <mergeCells count="12">
    <mergeCell ref="B3:J3"/>
    <mergeCell ref="G22:J22"/>
    <mergeCell ref="G23:J23"/>
    <mergeCell ref="B5:J10"/>
    <mergeCell ref="G26:J26"/>
    <mergeCell ref="B22:F22"/>
    <mergeCell ref="B23:F23"/>
    <mergeCell ref="B24:F24"/>
    <mergeCell ref="B25:F25"/>
    <mergeCell ref="B26:F26"/>
    <mergeCell ref="G24:J24"/>
    <mergeCell ref="G25:J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8DA4-F47E-47F1-8EB8-CD1344A39AD8}">
  <sheetPr codeName="Hoja9"/>
  <dimension ref="B1:Q53"/>
  <sheetViews>
    <sheetView showGridLines="0" topLeftCell="D1" zoomScale="80" zoomScaleNormal="80" workbookViewId="0">
      <selection activeCell="M14" sqref="M14"/>
    </sheetView>
  </sheetViews>
  <sheetFormatPr baseColWidth="10" defaultColWidth="11.42578125" defaultRowHeight="14.25" x14ac:dyDescent="0.2"/>
  <cols>
    <col min="1" max="1" width="5.7109375" style="44" customWidth="1"/>
    <col min="2" max="2" width="33" style="44" customWidth="1"/>
    <col min="3" max="3" width="113" style="44" customWidth="1"/>
    <col min="4" max="4" width="34.140625" style="44" customWidth="1"/>
    <col min="5" max="5" width="38.7109375" style="44" customWidth="1"/>
    <col min="6" max="6" width="11.42578125" style="44"/>
    <col min="7" max="7" width="28.140625" style="44" customWidth="1"/>
    <col min="8" max="10" width="22.7109375" style="44" customWidth="1"/>
    <col min="11" max="11" width="23" style="44" customWidth="1"/>
    <col min="12" max="12" width="14" style="44" customWidth="1"/>
    <col min="13" max="13" width="23.140625" style="44" customWidth="1"/>
    <col min="14" max="14" width="26.85546875" style="44" customWidth="1"/>
    <col min="15" max="15" width="23" style="44" customWidth="1"/>
    <col min="16" max="16" width="22.85546875" style="44" customWidth="1"/>
    <col min="17" max="17" width="22.7109375" style="43" customWidth="1"/>
    <col min="18" max="16384" width="11.42578125" style="44"/>
  </cols>
  <sheetData>
    <row r="1" spans="2:17" x14ac:dyDescent="0.2">
      <c r="Q1" s="44"/>
    </row>
    <row r="2" spans="2:17" x14ac:dyDescent="0.2">
      <c r="Q2" s="44"/>
    </row>
    <row r="3" spans="2:17" x14ac:dyDescent="0.2">
      <c r="Q3" s="44"/>
    </row>
    <row r="4" spans="2:17" ht="22.5" x14ac:dyDescent="0.2">
      <c r="B4" s="162" t="s">
        <v>569</v>
      </c>
      <c r="C4" s="163"/>
      <c r="D4" s="163"/>
      <c r="E4" s="59"/>
      <c r="F4" s="59"/>
      <c r="G4" s="60"/>
      <c r="H4" s="48"/>
      <c r="I4" s="48"/>
      <c r="L4" s="61"/>
      <c r="Q4" s="44"/>
    </row>
    <row r="5" spans="2:17" ht="22.5" x14ac:dyDescent="0.2">
      <c r="B5" s="59"/>
      <c r="C5" s="59"/>
      <c r="D5" s="59"/>
      <c r="E5" s="59"/>
      <c r="F5" s="59"/>
      <c r="G5" s="60"/>
      <c r="H5" s="48"/>
      <c r="I5" s="48"/>
      <c r="L5" s="61"/>
      <c r="Q5" s="44"/>
    </row>
    <row r="6" spans="2:17" ht="22.5" x14ac:dyDescent="0.2">
      <c r="B6" s="62" t="s">
        <v>570</v>
      </c>
      <c r="C6" s="61"/>
      <c r="D6" s="61"/>
      <c r="E6" s="61"/>
      <c r="F6" s="61"/>
      <c r="G6" s="61"/>
      <c r="L6" s="61"/>
      <c r="Q6" s="44"/>
    </row>
    <row r="7" spans="2:17" x14ac:dyDescent="0.2">
      <c r="B7" s="164" t="s">
        <v>3</v>
      </c>
      <c r="C7" s="166" t="s">
        <v>571</v>
      </c>
      <c r="D7" s="168" t="s">
        <v>572</v>
      </c>
      <c r="E7" s="166" t="s">
        <v>573</v>
      </c>
      <c r="F7" s="168" t="s">
        <v>574</v>
      </c>
      <c r="G7" s="166" t="s">
        <v>575</v>
      </c>
      <c r="H7" s="172" t="s">
        <v>576</v>
      </c>
      <c r="I7" s="172" t="s">
        <v>2167</v>
      </c>
      <c r="J7" s="173" t="s">
        <v>577</v>
      </c>
      <c r="K7" s="165"/>
      <c r="L7" s="168" t="s">
        <v>578</v>
      </c>
      <c r="M7" s="168" t="s">
        <v>579</v>
      </c>
      <c r="N7" s="172" t="s">
        <v>580</v>
      </c>
      <c r="O7" s="168" t="s">
        <v>581</v>
      </c>
      <c r="P7" s="169" t="s">
        <v>582</v>
      </c>
      <c r="Q7" s="168" t="s">
        <v>4</v>
      </c>
    </row>
    <row r="8" spans="2:17" x14ac:dyDescent="0.2">
      <c r="B8" s="165"/>
      <c r="C8" s="167"/>
      <c r="D8" s="166"/>
      <c r="E8" s="167"/>
      <c r="F8" s="166"/>
      <c r="G8" s="167"/>
      <c r="H8" s="172"/>
      <c r="I8" s="172"/>
      <c r="J8" s="64" t="s">
        <v>583</v>
      </c>
      <c r="K8" s="64" t="s">
        <v>584</v>
      </c>
      <c r="L8" s="166"/>
      <c r="M8" s="166"/>
      <c r="N8" s="174"/>
      <c r="O8" s="166"/>
      <c r="P8" s="169"/>
      <c r="Q8" s="166"/>
    </row>
    <row r="9" spans="2:17" ht="19.5" customHeight="1" x14ac:dyDescent="0.2">
      <c r="B9" s="65" t="s">
        <v>585</v>
      </c>
      <c r="C9" s="66" t="s">
        <v>585</v>
      </c>
      <c r="D9" s="66" t="s">
        <v>585</v>
      </c>
      <c r="E9" s="66" t="s">
        <v>585</v>
      </c>
      <c r="F9" s="66" t="s">
        <v>585</v>
      </c>
      <c r="G9" s="66" t="s">
        <v>585</v>
      </c>
      <c r="H9" s="66" t="s">
        <v>585</v>
      </c>
      <c r="I9" s="66" t="s">
        <v>585</v>
      </c>
      <c r="J9" s="170" t="s">
        <v>585</v>
      </c>
      <c r="K9" s="171"/>
      <c r="L9" s="66"/>
      <c r="M9" s="66" t="s">
        <v>585</v>
      </c>
      <c r="N9" s="66" t="s">
        <v>585</v>
      </c>
      <c r="O9" s="66" t="s">
        <v>585</v>
      </c>
      <c r="P9" s="66" t="s">
        <v>585</v>
      </c>
      <c r="Q9" s="66" t="s">
        <v>585</v>
      </c>
    </row>
    <row r="10" spans="2:17" ht="409.5" x14ac:dyDescent="0.2">
      <c r="B10" s="67" t="s">
        <v>9</v>
      </c>
      <c r="C10" s="68" t="s">
        <v>733</v>
      </c>
      <c r="D10" s="68" t="s">
        <v>2202</v>
      </c>
      <c r="E10" s="68" t="s">
        <v>2196</v>
      </c>
      <c r="F10" s="69">
        <v>1</v>
      </c>
      <c r="G10" s="68" t="s">
        <v>11</v>
      </c>
      <c r="H10" s="68"/>
      <c r="I10" s="77"/>
      <c r="J10" s="78">
        <v>45292</v>
      </c>
      <c r="K10" s="78">
        <v>45930</v>
      </c>
      <c r="L10" s="70">
        <v>1</v>
      </c>
      <c r="M10" s="67" t="s">
        <v>17</v>
      </c>
      <c r="N10" s="68"/>
      <c r="O10" s="68" t="s">
        <v>2198</v>
      </c>
      <c r="P10" s="71" t="s">
        <v>2197</v>
      </c>
      <c r="Q10" s="72" t="s">
        <v>8</v>
      </c>
    </row>
    <row r="11" spans="2:17" ht="341.25" customHeight="1" x14ac:dyDescent="0.2">
      <c r="B11" s="67"/>
      <c r="C11" s="68"/>
      <c r="D11" s="68"/>
      <c r="E11" s="68"/>
      <c r="F11" s="69"/>
      <c r="G11" s="68"/>
      <c r="H11" s="68"/>
      <c r="I11" s="77"/>
      <c r="J11" s="78"/>
      <c r="K11" s="78"/>
      <c r="L11" s="70"/>
      <c r="M11" s="67"/>
      <c r="N11" s="68"/>
      <c r="O11" s="68"/>
      <c r="P11" s="71"/>
      <c r="Q11" s="72"/>
    </row>
    <row r="12" spans="2:17" ht="225.75" customHeight="1" x14ac:dyDescent="0.2">
      <c r="B12" s="67"/>
      <c r="C12" s="68"/>
      <c r="D12" s="68"/>
      <c r="E12" s="119"/>
      <c r="F12" s="69"/>
      <c r="G12" s="68"/>
      <c r="H12" s="68"/>
      <c r="I12" s="77"/>
      <c r="J12" s="78"/>
      <c r="K12" s="78"/>
      <c r="L12" s="70"/>
      <c r="M12" s="67"/>
      <c r="N12" s="68"/>
      <c r="O12" s="71"/>
      <c r="P12" s="71"/>
      <c r="Q12" s="72"/>
    </row>
    <row r="13" spans="2:17" x14ac:dyDescent="0.2">
      <c r="B13" s="67"/>
      <c r="C13" s="68"/>
      <c r="D13" s="68"/>
      <c r="E13" s="68"/>
      <c r="F13" s="69"/>
      <c r="G13" s="68"/>
      <c r="H13" s="68"/>
      <c r="I13" s="77"/>
      <c r="J13" s="78"/>
      <c r="K13" s="78"/>
      <c r="L13" s="70"/>
      <c r="M13" s="67"/>
      <c r="N13" s="68"/>
      <c r="O13" s="68"/>
      <c r="P13" s="71"/>
      <c r="Q13" s="72"/>
    </row>
    <row r="14" spans="2:17" x14ac:dyDescent="0.2">
      <c r="B14" s="67"/>
      <c r="C14" s="68"/>
      <c r="D14" s="68"/>
      <c r="E14" s="68"/>
      <c r="F14" s="69"/>
      <c r="G14" s="68"/>
      <c r="H14" s="68"/>
      <c r="I14" s="77"/>
      <c r="J14" s="78"/>
      <c r="K14" s="78"/>
      <c r="L14" s="70"/>
      <c r="M14" s="67"/>
      <c r="N14" s="68"/>
      <c r="O14" s="68"/>
      <c r="P14" s="71"/>
      <c r="Q14" s="72"/>
    </row>
    <row r="15" spans="2:17" x14ac:dyDescent="0.2">
      <c r="B15" s="67"/>
      <c r="C15" s="68"/>
      <c r="D15" s="68"/>
      <c r="E15" s="68"/>
      <c r="F15" s="69"/>
      <c r="G15" s="68"/>
      <c r="H15" s="68"/>
      <c r="I15" s="77"/>
      <c r="J15" s="78"/>
      <c r="K15" s="78"/>
      <c r="L15" s="70"/>
      <c r="M15" s="67"/>
      <c r="N15" s="68"/>
      <c r="O15" s="68"/>
      <c r="P15" s="71"/>
      <c r="Q15" s="72"/>
    </row>
    <row r="16" spans="2:17" x14ac:dyDescent="0.2">
      <c r="B16" s="67"/>
      <c r="C16" s="68"/>
      <c r="D16" s="68"/>
      <c r="E16" s="68"/>
      <c r="F16" s="69"/>
      <c r="G16" s="68"/>
      <c r="H16" s="68"/>
      <c r="I16" s="77"/>
      <c r="J16" s="78"/>
      <c r="K16" s="78"/>
      <c r="L16" s="70"/>
      <c r="M16" s="67"/>
      <c r="N16" s="68"/>
      <c r="O16" s="68"/>
      <c r="P16" s="71"/>
      <c r="Q16" s="72"/>
    </row>
    <row r="17" spans="2:17" x14ac:dyDescent="0.2">
      <c r="B17" s="67"/>
      <c r="C17" s="68"/>
      <c r="D17" s="68"/>
      <c r="E17" s="68"/>
      <c r="F17" s="69"/>
      <c r="G17" s="68"/>
      <c r="H17" s="68"/>
      <c r="I17" s="77"/>
      <c r="J17" s="78"/>
      <c r="K17" s="78"/>
      <c r="L17" s="70"/>
      <c r="M17" s="67"/>
      <c r="N17" s="68"/>
      <c r="O17" s="68"/>
      <c r="P17" s="71"/>
      <c r="Q17" s="72"/>
    </row>
    <row r="18" spans="2:17" x14ac:dyDescent="0.2">
      <c r="B18" s="67"/>
      <c r="C18" s="68"/>
      <c r="D18" s="68"/>
      <c r="E18" s="68"/>
      <c r="F18" s="69"/>
      <c r="G18" s="68"/>
      <c r="H18" s="68"/>
      <c r="I18" s="77"/>
      <c r="J18" s="78"/>
      <c r="K18" s="78"/>
      <c r="L18" s="70"/>
      <c r="M18" s="67"/>
      <c r="N18" s="68"/>
      <c r="O18" s="68"/>
      <c r="P18" s="71"/>
      <c r="Q18" s="72"/>
    </row>
    <row r="19" spans="2:17" x14ac:dyDescent="0.2">
      <c r="B19" s="67"/>
      <c r="C19" s="68"/>
      <c r="D19" s="68"/>
      <c r="E19" s="68"/>
      <c r="F19" s="69"/>
      <c r="G19" s="68"/>
      <c r="H19" s="68"/>
      <c r="I19" s="77"/>
      <c r="J19" s="78"/>
      <c r="K19" s="78"/>
      <c r="L19" s="70"/>
      <c r="M19" s="67"/>
      <c r="N19" s="68"/>
      <c r="O19" s="68"/>
      <c r="P19" s="71"/>
      <c r="Q19" s="72"/>
    </row>
    <row r="20" spans="2:17" x14ac:dyDescent="0.2">
      <c r="B20" s="67"/>
      <c r="C20" s="68"/>
      <c r="D20" s="68"/>
      <c r="E20" s="68"/>
      <c r="F20" s="69"/>
      <c r="G20" s="68"/>
      <c r="H20" s="68"/>
      <c r="I20" s="77"/>
      <c r="J20" s="78"/>
      <c r="K20" s="78"/>
      <c r="L20" s="70"/>
      <c r="M20" s="67"/>
      <c r="N20" s="68"/>
      <c r="O20" s="68"/>
      <c r="P20" s="71"/>
      <c r="Q20" s="72"/>
    </row>
    <row r="21" spans="2:17" x14ac:dyDescent="0.2">
      <c r="B21" s="67"/>
      <c r="C21" s="68"/>
      <c r="D21" s="68"/>
      <c r="E21" s="68"/>
      <c r="F21" s="69"/>
      <c r="G21" s="68"/>
      <c r="H21" s="68"/>
      <c r="I21" s="77"/>
      <c r="J21" s="78"/>
      <c r="K21" s="78"/>
      <c r="L21" s="70"/>
      <c r="M21" s="67"/>
      <c r="N21" s="68"/>
      <c r="O21" s="68"/>
      <c r="P21" s="71"/>
      <c r="Q21" s="72"/>
    </row>
    <row r="22" spans="2:17" x14ac:dyDescent="0.2">
      <c r="B22" s="67"/>
      <c r="C22" s="68"/>
      <c r="D22" s="68"/>
      <c r="E22" s="68"/>
      <c r="F22" s="69"/>
      <c r="G22" s="68"/>
      <c r="H22" s="68"/>
      <c r="I22" s="77"/>
      <c r="J22" s="78"/>
      <c r="K22" s="78"/>
      <c r="L22" s="70"/>
      <c r="M22" s="67"/>
      <c r="N22" s="68"/>
      <c r="O22" s="68"/>
      <c r="P22" s="71"/>
      <c r="Q22" s="72"/>
    </row>
    <row r="23" spans="2:17" x14ac:dyDescent="0.2">
      <c r="B23" s="67"/>
      <c r="C23" s="68"/>
      <c r="D23" s="68"/>
      <c r="E23" s="68"/>
      <c r="F23" s="69"/>
      <c r="G23" s="68"/>
      <c r="H23" s="68"/>
      <c r="I23" s="77"/>
      <c r="J23" s="78"/>
      <c r="K23" s="78"/>
      <c r="L23" s="70"/>
      <c r="M23" s="67"/>
      <c r="N23" s="68"/>
      <c r="O23" s="68"/>
      <c r="P23" s="71"/>
      <c r="Q23" s="72"/>
    </row>
    <row r="24" spans="2:17" x14ac:dyDescent="0.2">
      <c r="B24" s="67"/>
      <c r="C24" s="68"/>
      <c r="D24" s="68"/>
      <c r="E24" s="68"/>
      <c r="F24" s="69"/>
      <c r="G24" s="68"/>
      <c r="H24" s="68"/>
      <c r="I24" s="77"/>
      <c r="J24" s="78"/>
      <c r="K24" s="78"/>
      <c r="L24" s="70"/>
      <c r="M24" s="67"/>
      <c r="N24" s="68"/>
      <c r="O24" s="68"/>
      <c r="P24" s="71"/>
      <c r="Q24" s="72"/>
    </row>
    <row r="25" spans="2:17" x14ac:dyDescent="0.2">
      <c r="B25" s="67"/>
      <c r="C25" s="68"/>
      <c r="D25" s="68"/>
      <c r="E25" s="68"/>
      <c r="F25" s="69"/>
      <c r="G25" s="68"/>
      <c r="H25" s="68"/>
      <c r="I25" s="77"/>
      <c r="J25" s="78"/>
      <c r="K25" s="78"/>
      <c r="L25" s="70"/>
      <c r="M25" s="67"/>
      <c r="N25" s="68"/>
      <c r="O25" s="68"/>
      <c r="P25" s="71"/>
      <c r="Q25" s="72"/>
    </row>
    <row r="26" spans="2:17" x14ac:dyDescent="0.2">
      <c r="B26" s="67"/>
      <c r="C26" s="68"/>
      <c r="D26" s="68"/>
      <c r="E26" s="68"/>
      <c r="F26" s="69"/>
      <c r="G26" s="68"/>
      <c r="H26" s="68"/>
      <c r="I26" s="77"/>
      <c r="J26" s="78"/>
      <c r="K26" s="78"/>
      <c r="L26" s="70"/>
      <c r="M26" s="67"/>
      <c r="N26" s="68"/>
      <c r="O26" s="68"/>
      <c r="P26" s="71"/>
      <c r="Q26" s="72"/>
    </row>
    <row r="27" spans="2:17" x14ac:dyDescent="0.2">
      <c r="B27" s="67"/>
      <c r="C27" s="68"/>
      <c r="D27" s="68"/>
      <c r="E27" s="68"/>
      <c r="F27" s="69"/>
      <c r="G27" s="68"/>
      <c r="H27" s="68"/>
      <c r="I27" s="77"/>
      <c r="J27" s="78"/>
      <c r="K27" s="78"/>
      <c r="L27" s="70"/>
      <c r="M27" s="67"/>
      <c r="N27" s="68"/>
      <c r="O27" s="68"/>
      <c r="P27" s="71"/>
      <c r="Q27" s="72"/>
    </row>
    <row r="28" spans="2:17" x14ac:dyDescent="0.2">
      <c r="B28" s="67"/>
      <c r="C28" s="68"/>
      <c r="D28" s="68"/>
      <c r="E28" s="68"/>
      <c r="F28" s="69"/>
      <c r="G28" s="68"/>
      <c r="H28" s="68"/>
      <c r="I28" s="77"/>
      <c r="J28" s="78"/>
      <c r="K28" s="78"/>
      <c r="L28" s="70"/>
      <c r="M28" s="67"/>
      <c r="N28" s="68"/>
      <c r="O28" s="68"/>
      <c r="P28" s="71"/>
      <c r="Q28" s="72"/>
    </row>
    <row r="29" spans="2:17" x14ac:dyDescent="0.2">
      <c r="B29" s="67"/>
      <c r="C29" s="68"/>
      <c r="D29" s="68"/>
      <c r="E29" s="68"/>
      <c r="F29" s="69"/>
      <c r="G29" s="68"/>
      <c r="H29" s="68"/>
      <c r="I29" s="77"/>
      <c r="J29" s="78"/>
      <c r="K29" s="78"/>
      <c r="L29" s="70"/>
      <c r="M29" s="67"/>
      <c r="N29" s="68"/>
      <c r="O29" s="68"/>
      <c r="P29" s="71"/>
      <c r="Q29" s="72"/>
    </row>
    <row r="30" spans="2:17" x14ac:dyDescent="0.2">
      <c r="B30" s="67"/>
      <c r="C30" s="68"/>
      <c r="D30" s="68"/>
      <c r="E30" s="68"/>
      <c r="F30" s="69"/>
      <c r="G30" s="68"/>
      <c r="H30" s="68"/>
      <c r="I30" s="77"/>
      <c r="J30" s="78"/>
      <c r="K30" s="78"/>
      <c r="L30" s="70"/>
      <c r="M30" s="67"/>
      <c r="N30" s="68"/>
      <c r="O30" s="68"/>
      <c r="P30" s="71"/>
      <c r="Q30" s="72"/>
    </row>
    <row r="31" spans="2:17" x14ac:dyDescent="0.2">
      <c r="B31" s="67"/>
      <c r="C31" s="68"/>
      <c r="D31" s="68"/>
      <c r="E31" s="68"/>
      <c r="F31" s="69"/>
      <c r="G31" s="68"/>
      <c r="H31" s="68"/>
      <c r="I31" s="77"/>
      <c r="J31" s="78"/>
      <c r="K31" s="78"/>
      <c r="L31" s="70"/>
      <c r="M31" s="67"/>
      <c r="N31" s="68"/>
      <c r="O31" s="68"/>
      <c r="P31" s="71"/>
      <c r="Q31" s="72"/>
    </row>
    <row r="32" spans="2:17" x14ac:dyDescent="0.2">
      <c r="B32" s="67"/>
      <c r="C32" s="68"/>
      <c r="D32" s="68"/>
      <c r="E32" s="68"/>
      <c r="F32" s="69"/>
      <c r="G32" s="68"/>
      <c r="H32" s="68"/>
      <c r="I32" s="77"/>
      <c r="J32" s="78"/>
      <c r="K32" s="78"/>
      <c r="L32" s="70"/>
      <c r="M32" s="67"/>
      <c r="N32" s="68"/>
      <c r="O32" s="68"/>
      <c r="P32" s="71"/>
      <c r="Q32" s="72"/>
    </row>
    <row r="33" spans="2:17" x14ac:dyDescent="0.2">
      <c r="B33" s="67"/>
      <c r="C33" s="68"/>
      <c r="D33" s="68"/>
      <c r="E33" s="68"/>
      <c r="F33" s="69"/>
      <c r="G33" s="68"/>
      <c r="H33" s="68"/>
      <c r="I33" s="77"/>
      <c r="J33" s="78"/>
      <c r="K33" s="78"/>
      <c r="L33" s="70"/>
      <c r="M33" s="67"/>
      <c r="N33" s="68"/>
      <c r="O33" s="68"/>
      <c r="P33" s="71"/>
      <c r="Q33" s="72"/>
    </row>
    <row r="34" spans="2:17" x14ac:dyDescent="0.2">
      <c r="B34" s="67"/>
      <c r="C34" s="68"/>
      <c r="D34" s="68"/>
      <c r="E34" s="68"/>
      <c r="F34" s="69"/>
      <c r="G34" s="68"/>
      <c r="H34" s="68"/>
      <c r="I34" s="77"/>
      <c r="J34" s="78"/>
      <c r="K34" s="78"/>
      <c r="L34" s="70"/>
      <c r="M34" s="67"/>
      <c r="N34" s="68"/>
      <c r="O34" s="68"/>
      <c r="P34" s="71"/>
      <c r="Q34" s="72"/>
    </row>
    <row r="35" spans="2:17" x14ac:dyDescent="0.2">
      <c r="B35" s="67"/>
      <c r="C35" s="68"/>
      <c r="D35" s="68"/>
      <c r="E35" s="68"/>
      <c r="F35" s="69"/>
      <c r="G35" s="68"/>
      <c r="H35" s="68"/>
      <c r="I35" s="77"/>
      <c r="J35" s="78"/>
      <c r="K35" s="78"/>
      <c r="L35" s="70"/>
      <c r="M35" s="67"/>
      <c r="N35" s="68"/>
      <c r="O35" s="68"/>
      <c r="P35" s="71"/>
      <c r="Q35" s="72"/>
    </row>
    <row r="36" spans="2:17" x14ac:dyDescent="0.2">
      <c r="B36" s="67"/>
      <c r="C36" s="68"/>
      <c r="D36" s="68"/>
      <c r="E36" s="68"/>
      <c r="F36" s="69"/>
      <c r="G36" s="68"/>
      <c r="H36" s="68"/>
      <c r="I36" s="77"/>
      <c r="J36" s="78"/>
      <c r="K36" s="78"/>
      <c r="L36" s="70"/>
      <c r="M36" s="67"/>
      <c r="N36" s="68"/>
      <c r="O36" s="68"/>
      <c r="P36" s="71"/>
      <c r="Q36" s="72"/>
    </row>
    <row r="37" spans="2:17" x14ac:dyDescent="0.2">
      <c r="B37" s="67"/>
      <c r="C37" s="68"/>
      <c r="D37" s="68"/>
      <c r="E37" s="68"/>
      <c r="F37" s="69"/>
      <c r="G37" s="68"/>
      <c r="H37" s="68"/>
      <c r="I37" s="77"/>
      <c r="J37" s="78"/>
      <c r="K37" s="78"/>
      <c r="L37" s="70"/>
      <c r="M37" s="67"/>
      <c r="N37" s="68"/>
      <c r="O37" s="68"/>
      <c r="P37" s="71"/>
      <c r="Q37" s="72"/>
    </row>
    <row r="38" spans="2:17" x14ac:dyDescent="0.2">
      <c r="B38" s="67"/>
      <c r="C38" s="68"/>
      <c r="D38" s="68"/>
      <c r="E38" s="68"/>
      <c r="F38" s="69"/>
      <c r="G38" s="68"/>
      <c r="H38" s="68"/>
      <c r="I38" s="77"/>
      <c r="J38" s="78"/>
      <c r="K38" s="78"/>
      <c r="L38" s="70"/>
      <c r="M38" s="67"/>
      <c r="N38" s="68"/>
      <c r="O38" s="68"/>
      <c r="P38" s="71"/>
      <c r="Q38" s="72"/>
    </row>
    <row r="39" spans="2:17" x14ac:dyDescent="0.2">
      <c r="B39" s="67"/>
      <c r="C39" s="68"/>
      <c r="D39" s="68"/>
      <c r="E39" s="68"/>
      <c r="F39" s="69"/>
      <c r="G39" s="68"/>
      <c r="H39" s="68"/>
      <c r="I39" s="77"/>
      <c r="J39" s="78"/>
      <c r="K39" s="78"/>
      <c r="L39" s="70"/>
      <c r="M39" s="67"/>
      <c r="N39" s="68"/>
      <c r="O39" s="68"/>
      <c r="P39" s="71"/>
      <c r="Q39" s="72"/>
    </row>
    <row r="40" spans="2:17" x14ac:dyDescent="0.2">
      <c r="B40" s="73"/>
      <c r="C40" s="73"/>
      <c r="D40" s="73"/>
      <c r="E40" s="73"/>
      <c r="F40" s="73"/>
      <c r="G40" s="73"/>
      <c r="H40" s="73"/>
      <c r="I40" s="73"/>
      <c r="J40" s="73"/>
      <c r="K40" s="73"/>
      <c r="L40" s="73"/>
      <c r="M40" s="73"/>
      <c r="N40" s="73"/>
      <c r="O40" s="73"/>
      <c r="P40" s="73"/>
      <c r="Q40" s="74"/>
    </row>
    <row r="41" spans="2:17" x14ac:dyDescent="0.2">
      <c r="B41" s="73"/>
      <c r="C41" s="73"/>
      <c r="D41" s="73"/>
      <c r="E41" s="73"/>
      <c r="F41" s="73"/>
      <c r="G41" s="73"/>
      <c r="H41" s="73"/>
      <c r="I41" s="73"/>
      <c r="J41" s="73"/>
      <c r="K41" s="73"/>
      <c r="L41" s="73"/>
      <c r="M41" s="73"/>
      <c r="N41" s="73"/>
      <c r="O41" s="73"/>
      <c r="P41" s="73"/>
      <c r="Q41" s="74"/>
    </row>
    <row r="42" spans="2:17" x14ac:dyDescent="0.2">
      <c r="B42" s="73"/>
      <c r="C42" s="73"/>
      <c r="D42" s="73"/>
      <c r="E42" s="73"/>
      <c r="F42" s="73"/>
      <c r="G42" s="73"/>
      <c r="H42" s="73"/>
      <c r="I42" s="73"/>
      <c r="J42" s="73"/>
      <c r="K42" s="73"/>
      <c r="L42" s="73"/>
      <c r="M42" s="73"/>
      <c r="N42" s="73"/>
      <c r="O42" s="73"/>
      <c r="P42" s="73"/>
      <c r="Q42" s="74"/>
    </row>
    <row r="43" spans="2:17" x14ac:dyDescent="0.2">
      <c r="B43" s="73"/>
      <c r="C43" s="73"/>
      <c r="D43" s="73"/>
      <c r="E43" s="73"/>
      <c r="F43" s="73"/>
      <c r="G43" s="73"/>
      <c r="H43" s="73"/>
      <c r="I43" s="73"/>
      <c r="J43" s="73"/>
      <c r="K43" s="73"/>
      <c r="L43" s="73"/>
      <c r="M43" s="73"/>
      <c r="N43" s="73"/>
      <c r="O43" s="73"/>
      <c r="P43" s="73"/>
      <c r="Q43" s="74"/>
    </row>
    <row r="44" spans="2:17" x14ac:dyDescent="0.2">
      <c r="B44" s="73"/>
      <c r="C44" s="73"/>
      <c r="D44" s="73"/>
      <c r="E44" s="73"/>
      <c r="F44" s="73"/>
      <c r="G44" s="73"/>
      <c r="H44" s="73"/>
      <c r="I44" s="73"/>
      <c r="J44" s="73"/>
      <c r="K44" s="73"/>
      <c r="L44" s="73"/>
      <c r="M44" s="73"/>
      <c r="N44" s="73"/>
      <c r="O44" s="73"/>
      <c r="P44" s="73"/>
      <c r="Q44" s="74"/>
    </row>
    <row r="45" spans="2:17" x14ac:dyDescent="0.2">
      <c r="B45" s="73"/>
      <c r="C45" s="73"/>
      <c r="D45" s="73"/>
      <c r="E45" s="73"/>
      <c r="F45" s="73"/>
      <c r="G45" s="73"/>
      <c r="H45" s="73"/>
      <c r="I45" s="73"/>
      <c r="J45" s="73"/>
      <c r="K45" s="73"/>
      <c r="L45" s="73"/>
      <c r="M45" s="73"/>
      <c r="N45" s="73"/>
      <c r="O45" s="73"/>
      <c r="P45" s="73"/>
      <c r="Q45" s="74"/>
    </row>
    <row r="46" spans="2:17" x14ac:dyDescent="0.2">
      <c r="B46" s="73"/>
      <c r="C46" s="73"/>
      <c r="D46" s="73"/>
      <c r="E46" s="73"/>
      <c r="F46" s="73"/>
      <c r="G46" s="73"/>
      <c r="H46" s="73"/>
      <c r="I46" s="73"/>
      <c r="J46" s="73"/>
      <c r="K46" s="73"/>
      <c r="L46" s="73"/>
      <c r="M46" s="73"/>
      <c r="N46" s="73"/>
      <c r="O46" s="73"/>
      <c r="P46" s="73"/>
      <c r="Q46" s="74"/>
    </row>
    <row r="47" spans="2:17" x14ac:dyDescent="0.2">
      <c r="B47" s="73"/>
      <c r="C47" s="73"/>
      <c r="D47" s="73"/>
      <c r="E47" s="73"/>
      <c r="F47" s="73"/>
      <c r="G47" s="73"/>
      <c r="H47" s="73"/>
      <c r="I47" s="73"/>
      <c r="J47" s="73"/>
      <c r="K47" s="73"/>
      <c r="L47" s="73"/>
      <c r="M47" s="73"/>
      <c r="N47" s="73"/>
      <c r="O47" s="73"/>
      <c r="P47" s="73"/>
      <c r="Q47" s="74"/>
    </row>
    <row r="48" spans="2:17" x14ac:dyDescent="0.2">
      <c r="B48" s="73"/>
      <c r="C48" s="73"/>
      <c r="D48" s="73"/>
      <c r="E48" s="73"/>
      <c r="F48" s="73"/>
      <c r="G48" s="73"/>
      <c r="H48" s="73"/>
      <c r="I48" s="73"/>
      <c r="J48" s="73"/>
      <c r="K48" s="73"/>
      <c r="L48" s="73"/>
      <c r="M48" s="73"/>
      <c r="N48" s="73"/>
      <c r="O48" s="73"/>
      <c r="P48" s="73"/>
      <c r="Q48" s="74"/>
    </row>
    <row r="49" spans="2:17" x14ac:dyDescent="0.2">
      <c r="B49" s="73"/>
      <c r="C49" s="73"/>
      <c r="D49" s="73"/>
      <c r="E49" s="73"/>
      <c r="F49" s="73"/>
      <c r="G49" s="73"/>
      <c r="H49" s="73"/>
      <c r="I49" s="73"/>
      <c r="J49" s="73"/>
      <c r="K49" s="73"/>
      <c r="L49" s="73"/>
      <c r="M49" s="73"/>
      <c r="N49" s="73"/>
      <c r="O49" s="73"/>
      <c r="P49" s="73"/>
      <c r="Q49" s="74"/>
    </row>
    <row r="50" spans="2:17" x14ac:dyDescent="0.2">
      <c r="B50" s="73"/>
      <c r="C50" s="73"/>
      <c r="D50" s="73"/>
      <c r="E50" s="73"/>
      <c r="F50" s="73"/>
      <c r="G50" s="73"/>
      <c r="H50" s="73"/>
      <c r="I50" s="73"/>
      <c r="J50" s="73"/>
      <c r="K50" s="73"/>
      <c r="L50" s="73"/>
      <c r="M50" s="73"/>
      <c r="N50" s="73"/>
      <c r="O50" s="73"/>
      <c r="P50" s="73"/>
      <c r="Q50" s="74"/>
    </row>
    <row r="51" spans="2:17" x14ac:dyDescent="0.2">
      <c r="B51" s="73"/>
      <c r="C51" s="73"/>
      <c r="D51" s="73"/>
      <c r="E51" s="73"/>
      <c r="F51" s="73"/>
      <c r="G51" s="73"/>
      <c r="H51" s="73"/>
      <c r="I51" s="73"/>
      <c r="J51" s="73"/>
      <c r="K51" s="73"/>
      <c r="L51" s="73"/>
      <c r="M51" s="73"/>
      <c r="N51" s="73"/>
      <c r="O51" s="73"/>
      <c r="P51" s="73"/>
      <c r="Q51" s="74"/>
    </row>
    <row r="52" spans="2:17" x14ac:dyDescent="0.2">
      <c r="B52" s="73"/>
      <c r="C52" s="73"/>
      <c r="D52" s="73"/>
      <c r="E52" s="73"/>
      <c r="F52" s="73"/>
      <c r="G52" s="73"/>
      <c r="H52" s="73"/>
      <c r="I52" s="73"/>
      <c r="J52" s="73"/>
      <c r="K52" s="73"/>
      <c r="L52" s="73"/>
      <c r="M52" s="73"/>
      <c r="N52" s="73"/>
      <c r="O52" s="73"/>
      <c r="P52" s="73"/>
      <c r="Q52" s="74"/>
    </row>
    <row r="53" spans="2:17" x14ac:dyDescent="0.2">
      <c r="B53" s="73"/>
      <c r="C53" s="73"/>
      <c r="D53" s="73"/>
      <c r="E53" s="73"/>
      <c r="F53" s="73"/>
      <c r="G53" s="73"/>
      <c r="H53" s="73"/>
      <c r="I53" s="73"/>
      <c r="J53" s="73"/>
      <c r="K53" s="73"/>
      <c r="L53" s="73"/>
      <c r="M53" s="73"/>
      <c r="N53" s="73"/>
      <c r="O53" s="73"/>
      <c r="P53" s="73"/>
      <c r="Q53" s="74"/>
    </row>
  </sheetData>
  <sheetProtection formatCells="0"/>
  <mergeCells count="17">
    <mergeCell ref="F7:F8"/>
    <mergeCell ref="O7:O8"/>
    <mergeCell ref="P7:P8"/>
    <mergeCell ref="Q7:Q8"/>
    <mergeCell ref="J9:K9"/>
    <mergeCell ref="G7:G8"/>
    <mergeCell ref="H7:H8"/>
    <mergeCell ref="J7:K7"/>
    <mergeCell ref="L7:L8"/>
    <mergeCell ref="M7:M8"/>
    <mergeCell ref="N7:N8"/>
    <mergeCell ref="I7:I8"/>
    <mergeCell ref="B4:D4"/>
    <mergeCell ref="B7:B8"/>
    <mergeCell ref="C7:C8"/>
    <mergeCell ref="D7:D8"/>
    <mergeCell ref="E7:E8"/>
  </mergeCells>
  <dataValidations xWindow="318" yWindow="442" count="15">
    <dataValidation type="custom" allowBlank="1" showInputMessage="1" showErrorMessage="1" prompt="Si marco otra medida, escríbala" sqref="H10:I39" xr:uid="{BE3137AF-F340-42DE-9411-DE8F37126EBF}">
      <formula1>G10="Otra (escríbala en la siguiente columna)"</formula1>
    </dataValidation>
    <dataValidation allowBlank="1" showInputMessage="1" showErrorMessage="1" prompt="Si seleccionó &quot;otro&quot; en el mecanismo, descríbalo en el campo." sqref="N7:N8" xr:uid="{15A08F59-A5DF-450D-862A-B609FC80A638}"/>
    <dataValidation allowBlank="1" showInputMessage="1" showErrorMessage="1" prompt="Enumere los mecanismos para cada medida._x000a_Si requiere varios mecanismos para una misma medida, diligencie varias filas. " sqref="L7:L8" xr:uid="{E9A81D74-0D23-4A9A-BA75-427265E3DC2B}"/>
    <dataValidation allowBlank="1" showInputMessage="1" showErrorMessage="1" prompt="Si seleccionó &quot;otra&quot; en la medida, descríbala en el campo." sqref="H7:H8 I7" xr:uid="{6BAEC8FB-D825-48C6-ACF6-93B4A195BA7F}"/>
    <dataValidation allowBlank="1" showInputMessage="1" showErrorMessage="1" prompt="Enumere la medida a tomar para cada subcausa._x000a_Si la medida se repite para la misma subcausa, por tener varios mecanismos, el número de la medida debe ser el mismo." sqref="F7:F8" xr:uid="{FC3FA4B1-69D7-439C-B53D-889AEAA1AD05}"/>
    <dataValidation allowBlank="1" showInputMessage="1" showErrorMessage="1" prompt="Describa brevemente el sustento del insumo y causa seleccionados." sqref="D7:D8" xr:uid="{789FFD73-21DE-47DA-A19C-522F43120C9C}"/>
    <dataValidation allowBlank="1" showInputMessage="1" showErrorMessage="1" prompt="Seleccione la causa eKOGUI del listado desplegable" sqref="C7:C8" xr:uid="{EDEA9217-A2CE-4D76-9C38-2CDCF0982354}"/>
    <dataValidation type="custom" allowBlank="1" showInputMessage="1" showErrorMessage="1" prompt="Si marco otro mecanismo, escríbalo" sqref="N10:N39" xr:uid="{340AA8E2-D46C-41B1-BAF7-34C925AA0F3A}">
      <formula1>M10="Otro (escríbala en la siguiente columna)"</formula1>
    </dataValidation>
    <dataValidation allowBlank="1" showInputMessage="1" showErrorMessage="1" error="Debe seleccionar una causa del listado de e-kogi" prompt="Describa brevemente el sustento del insumo y causa seleccionados." sqref="D10:D39" xr:uid="{4DB4975B-9E3B-4D2E-94CC-47B8F57AF92F}"/>
    <dataValidation allowBlank="1" showInputMessage="1" showErrorMessage="1" prompt="Explicación de la forma como se cumplirá el mecanismo " sqref="O7:O8" xr:uid="{502B21E8-7295-4E5D-ACFC-4A0464FB6138}"/>
    <dataValidation allowBlank="1" showInputMessage="1" showErrorMessage="1" prompt="¿Cómo cumplo la medida definida?_x000a_Seleccione el mecanismo de la lista desplegable." sqref="M7:M8" xr:uid="{6D9DB0AC-E829-46A7-A8E9-997483233521}"/>
    <dataValidation allowBlank="1" showInputMessage="1" showErrorMessage="1" prompt="¿Qué debe hacerse para prevenir la subcausa? _x000a_Seleccione la medida del listado desplegable._x000a_Si requiere más de una medida por subcausa, diligencie varias filas." sqref="G7:G8" xr:uid="{B5B85517-6AF1-476B-BD60-EBFB9851852B}"/>
    <dataValidation allowBlank="1" showInputMessage="1" showErrorMessage="1" prompt="Texto libre" sqref="E10:E39" xr:uid="{51A746A5-9038-4C93-AF7E-CF4DE4EE89A2}"/>
    <dataValidation allowBlank="1" showInputMessage="1" showErrorMessage="1" prompt="         Identifique la falencia o falla" sqref="E7:E8" xr:uid="{A288A8B3-563E-48F7-B8A2-BF5FC3F24BF6}"/>
    <dataValidation allowBlank="1" showInputMessage="1" showErrorMessage="1" prompt="Seleccione el insumo del listado desplegable en cada celda" sqref="B7:B8" xr:uid="{2F45E767-E53D-477C-8A2E-4FDA7FB3772A}"/>
  </dataValidations>
  <hyperlinks>
    <hyperlink ref="B9" location="INSUMOS!A1" display="Ayuda" xr:uid="{ADF7B4B6-BDAB-468D-AD31-69441D34A56B}"/>
    <hyperlink ref="D9" location="SUSTENTO!A1" display="Ayuda" xr:uid="{6738CC1E-2D4F-4A0E-8D67-9F0AE4F82FB9}"/>
    <hyperlink ref="E9" location="SUBCAUSA!A1" display="Ayuda" xr:uid="{EC5A32E2-270E-427B-923D-F1DCBE3265E9}"/>
    <hyperlink ref="F9" location="N°MEDIDA!A1" display="Ayuda" xr:uid="{8B25F040-C14C-4BC6-98C2-E7AE83BE9A41}"/>
    <hyperlink ref="G9" location="MEDIDA!A1" display="Ayuda" xr:uid="{99AC95DA-FA5F-4BF0-B67A-15DBBAACCB11}"/>
    <hyperlink ref="H9" location="'OTRA MEDIDA'!A1" display="Ayuda" xr:uid="{379F9D63-625F-4CD4-9FDB-E390A0FDD4A7}"/>
    <hyperlink ref="M9" location="MECANISMO!A1" display="Ayuda" xr:uid="{4E215EFE-2B99-43C0-82B1-6FA500AF53C7}"/>
    <hyperlink ref="N9" location="'OTRO MECANISMO'!A1" display="Ayuda" xr:uid="{8FA4FA9F-26E4-4997-B108-76BFE497DF23}"/>
    <hyperlink ref="O9" location="'EJECUCIÓN DEL MECANISMO'!A1" display="Ayuda" xr:uid="{86EFBBA0-5A48-4B95-B1BA-66B48B31B044}"/>
    <hyperlink ref="J9" location="'PERIODO DE IMPLEMENTACIÓN'!A1" display="Ayuda" xr:uid="{9516BE24-8A18-453A-9CC9-960D202E6B49}"/>
    <hyperlink ref="P9" location="'ÁREA RESPONSABLE'!A1" display="Ayuda" xr:uid="{1F066CE2-EF08-4183-819D-98E4891C1266}"/>
    <hyperlink ref="Q9" location="DIVULGACIÓN!A1" display="Ayuda" xr:uid="{7BC16034-D9CE-46DD-AA7B-002EAF76BFC9}"/>
    <hyperlink ref="J9:K9" location="'PERÍODO IMPLEMENTACIÓN'!A1" display="Ayuda" xr:uid="{649DE25C-CD17-40A0-AF63-FD895D7460B2}"/>
    <hyperlink ref="I9" location="'EJECUCIÓN DE LA MEDIDA'!A1" display="Ayuda" xr:uid="{AB8DC781-F9E3-4301-AFC1-F2645B29B624}"/>
    <hyperlink ref="C9" location="'CAUSA e-KOGUI'!A1" display="Ayuda" xr:uid="{055B603C-B090-42A8-AD88-83E6FFE1C65C}"/>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18" yWindow="442" count="9">
        <x14:dataValidation type="list" allowBlank="1" showInputMessage="1" showErrorMessage="1" xr:uid="{1E4AE1FD-853A-46F9-95C8-1077442F17D9}">
          <x14:formula1>
            <xm:f>LISTAS!$J$2:$J$9</xm:f>
          </x14:formula1>
          <xm:sqref>B10:B39</xm:sqref>
        </x14:dataValidation>
        <x14:dataValidation type="list" allowBlank="1" showInputMessage="1" showErrorMessage="1" prompt="¿Como realizará la divulagacion de la PPDA la interior de la entidad? " xr:uid="{5159D35C-12A2-4CD2-9A49-F2785C705ED6}">
          <x14:formula1>
            <xm:f>LISTAS!$K$2:$K$7</xm:f>
          </x14:formula1>
          <xm:sqref>Q10:Q39</xm:sqref>
        </x14:dataValidation>
        <x14:dataValidation type="list" allowBlank="1" showInputMessage="1" showErrorMessage="1" prompt="Seleccione el mecanismo" xr:uid="{892996AC-6D70-4180-B08B-50951388B4AA}">
          <x14:formula1>
            <xm:f>LISTAS!$F$2:$F$8</xm:f>
          </x14:formula1>
          <xm:sqref>M10:M39</xm:sqref>
        </x14:dataValidation>
        <x14:dataValidation type="list" showInputMessage="1" showErrorMessage="1" prompt="Seleccione la medida" xr:uid="{82A9580C-86A8-4B5F-8D25-57F60D5988AF}">
          <x14:formula1>
            <xm:f>LISTAS!$E$2:$E$8</xm:f>
          </x14:formula1>
          <xm:sqref>G10:G39</xm:sqref>
        </x14:dataValidation>
        <x14:dataValidation type="list" allowBlank="1" showInputMessage="1" showErrorMessage="1" error="Seleccione un número" prompt="Enumere la medida a tomar para cada subcausa." xr:uid="{FD4717D7-E2B2-422B-951C-45B0AA1AD0A4}">
          <x14:formula1>
            <xm:f>LISTAS!$D$2:$D$11</xm:f>
          </x14:formula1>
          <xm:sqref>F10:F39</xm:sqref>
        </x14:dataValidation>
        <x14:dataValidation type="list" allowBlank="1" showInputMessage="1" showErrorMessage="1" error="Debe seleccionar una causa del listado de e-kogi" prompt="Seleccione la causa " xr:uid="{40C035C5-5BE3-46AD-B604-F0B7B93C8FF2}">
          <x14:formula1>
            <xm:f>CAUSAS!$B$3:$B$695</xm:f>
          </x14:formula1>
          <xm:sqref>C10:C39</xm:sqref>
        </x14:dataValidation>
        <x14:dataValidation type="list" allowBlank="1" showInputMessage="1" showErrorMessage="1" error="Seleccione un número" prompt="Enumere los mecanismos a tomar " xr:uid="{EC7299E7-3E3A-4F1E-B436-8D667C4AFB86}">
          <x14:formula1>
            <xm:f>LISTAS!$D$2:$D$11</xm:f>
          </x14:formula1>
          <xm:sqref>L10:L39</xm:sqref>
        </x14:dataValidation>
        <x14:dataValidation type="date" allowBlank="1" showInputMessage="1" showErrorMessage="1" error="El formato para definir la fecha es Día - Mes- Año" prompt="Día / Mes / Año" xr:uid="{E862C5F4-EB11-4981-AC29-44F728BE8422}">
          <x14:formula1>
            <xm:f>LISTAS!$G$2</xm:f>
          </x14:formula1>
          <x14:formula2>
            <xm:f>LISTAS!$G$3</xm:f>
          </x14:formula2>
          <xm:sqref>K13:K39 J10:J39</xm:sqref>
        </x14:dataValidation>
        <x14:dataValidation type="date" allowBlank="1" showInputMessage="1" showErrorMessage="1" error="El formato para definir la fecha es Día - Mes- Año" prompt="Día / Mes / Año" xr:uid="{1731537B-004A-4FCD-94F9-421D6A48B9AD}">
          <x14:formula1>
            <xm:f>LISTAS!$G$2</xm:f>
          </x14:formula1>
          <x14:formula2>
            <xm:f>LISTAS!$G$4</xm:f>
          </x14:formula2>
          <xm:sqref>K10:K12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1078-C909-4BF7-AE80-AC11E6F492F6}">
  <sheetPr>
    <tabColor rgb="FF00B0F0"/>
  </sheetPr>
  <dimension ref="B1:O53"/>
  <sheetViews>
    <sheetView showGridLines="0" zoomScale="90" zoomScaleNormal="90" workbookViewId="0">
      <selection activeCell="F13" sqref="F13"/>
    </sheetView>
  </sheetViews>
  <sheetFormatPr baseColWidth="10" defaultColWidth="11.42578125" defaultRowHeight="14.25" x14ac:dyDescent="0.2"/>
  <cols>
    <col min="1" max="1" width="5.7109375" style="44" customWidth="1"/>
    <col min="2" max="2" width="33" style="44" customWidth="1"/>
    <col min="3" max="3" width="120.7109375" style="44" customWidth="1"/>
    <col min="4" max="4" width="34.140625" style="44" customWidth="1"/>
    <col min="5" max="5" width="38.7109375" style="44" customWidth="1"/>
    <col min="6" max="6" width="11.42578125" style="44"/>
    <col min="7" max="9" width="22.7109375" style="44" customWidth="1"/>
    <col min="10" max="10" width="14" style="44" customWidth="1"/>
    <col min="11" max="11" width="23.140625" style="44" customWidth="1"/>
    <col min="12" max="12" width="22.7109375" style="44" customWidth="1"/>
    <col min="13" max="13" width="23" style="44" customWidth="1"/>
    <col min="14" max="14" width="22.85546875" style="44" customWidth="1"/>
    <col min="15" max="15" width="22.7109375" style="43" customWidth="1"/>
    <col min="16" max="16384" width="11.42578125" style="44"/>
  </cols>
  <sheetData>
    <row r="1" spans="2:15" x14ac:dyDescent="0.2">
      <c r="O1" s="44"/>
    </row>
    <row r="2" spans="2:15" x14ac:dyDescent="0.2">
      <c r="O2" s="44"/>
    </row>
    <row r="3" spans="2:15" x14ac:dyDescent="0.2">
      <c r="O3" s="44"/>
    </row>
    <row r="4" spans="2:15" ht="22.5" x14ac:dyDescent="0.2">
      <c r="B4" s="162" t="s">
        <v>569</v>
      </c>
      <c r="C4" s="163"/>
      <c r="D4" s="163"/>
      <c r="E4" s="59"/>
      <c r="F4" s="59"/>
      <c r="G4" s="60"/>
      <c r="H4" s="48"/>
      <c r="I4" s="48"/>
      <c r="J4" s="61"/>
      <c r="O4" s="44"/>
    </row>
    <row r="5" spans="2:15" ht="22.5" x14ac:dyDescent="0.2">
      <c r="B5" s="59"/>
      <c r="C5" s="59"/>
      <c r="D5" s="59"/>
      <c r="E5" s="59"/>
      <c r="F5" s="59"/>
      <c r="G5" s="60"/>
      <c r="H5" s="48"/>
      <c r="I5" s="48"/>
      <c r="J5" s="61"/>
      <c r="O5" s="44"/>
    </row>
    <row r="6" spans="2:15" ht="22.5" x14ac:dyDescent="0.2">
      <c r="B6" s="62" t="s">
        <v>570</v>
      </c>
      <c r="C6" s="61"/>
      <c r="D6" s="61"/>
      <c r="E6" s="61"/>
      <c r="F6" s="61"/>
      <c r="G6" s="61"/>
      <c r="J6" s="61"/>
      <c r="O6" s="44"/>
    </row>
    <row r="7" spans="2:15" x14ac:dyDescent="0.2">
      <c r="B7" s="164" t="s">
        <v>3</v>
      </c>
      <c r="C7" s="166" t="s">
        <v>2166</v>
      </c>
      <c r="D7" s="168" t="s">
        <v>572</v>
      </c>
      <c r="E7" s="166" t="s">
        <v>573</v>
      </c>
      <c r="F7" s="168" t="s">
        <v>574</v>
      </c>
      <c r="G7" s="166" t="s">
        <v>575</v>
      </c>
      <c r="H7" s="172" t="s">
        <v>576</v>
      </c>
      <c r="I7" s="172" t="s">
        <v>2167</v>
      </c>
      <c r="J7" s="168" t="s">
        <v>578</v>
      </c>
      <c r="K7" s="168" t="s">
        <v>579</v>
      </c>
      <c r="L7" s="172" t="s">
        <v>580</v>
      </c>
      <c r="M7" s="168" t="s">
        <v>581</v>
      </c>
      <c r="N7" s="169" t="s">
        <v>582</v>
      </c>
      <c r="O7" s="168" t="s">
        <v>4</v>
      </c>
    </row>
    <row r="8" spans="2:15" x14ac:dyDescent="0.2">
      <c r="B8" s="165"/>
      <c r="C8" s="167"/>
      <c r="D8" s="166"/>
      <c r="E8" s="167"/>
      <c r="F8" s="166"/>
      <c r="G8" s="167"/>
      <c r="H8" s="172"/>
      <c r="I8" s="172"/>
      <c r="J8" s="166"/>
      <c r="K8" s="166"/>
      <c r="L8" s="174"/>
      <c r="M8" s="166"/>
      <c r="N8" s="169"/>
      <c r="O8" s="166"/>
    </row>
    <row r="9" spans="2:15" ht="15" x14ac:dyDescent="0.2">
      <c r="B9" s="65" t="s">
        <v>585</v>
      </c>
      <c r="C9" s="65" t="s">
        <v>585</v>
      </c>
      <c r="D9" s="66" t="s">
        <v>585</v>
      </c>
      <c r="E9" s="66" t="s">
        <v>585</v>
      </c>
      <c r="F9" s="66" t="s">
        <v>585</v>
      </c>
      <c r="G9" s="66" t="s">
        <v>585</v>
      </c>
      <c r="H9" s="66" t="s">
        <v>585</v>
      </c>
      <c r="I9" s="41" t="s">
        <v>585</v>
      </c>
      <c r="J9" s="66"/>
      <c r="K9" s="66" t="s">
        <v>585</v>
      </c>
      <c r="L9" s="66" t="s">
        <v>585</v>
      </c>
      <c r="M9" s="66" t="s">
        <v>585</v>
      </c>
      <c r="N9" s="66" t="s">
        <v>585</v>
      </c>
      <c r="O9" s="66" t="s">
        <v>585</v>
      </c>
    </row>
    <row r="10" spans="2:15" x14ac:dyDescent="0.2">
      <c r="B10" s="67"/>
      <c r="C10" s="68"/>
      <c r="D10" s="68"/>
      <c r="E10" s="68"/>
      <c r="F10" s="69"/>
      <c r="G10" s="68"/>
      <c r="H10" s="68"/>
      <c r="I10" s="77"/>
      <c r="J10" s="70"/>
      <c r="K10" s="67"/>
      <c r="L10" s="68"/>
      <c r="M10" s="68"/>
      <c r="N10" s="71"/>
      <c r="O10" s="72"/>
    </row>
    <row r="11" spans="2:15" ht="242.25" x14ac:dyDescent="0.2">
      <c r="B11" s="67" t="s">
        <v>35</v>
      </c>
      <c r="C11" s="68" t="s">
        <v>2208</v>
      </c>
      <c r="D11" s="68" t="s">
        <v>2199</v>
      </c>
      <c r="E11" s="68" t="s">
        <v>2200</v>
      </c>
      <c r="F11" s="69">
        <v>1</v>
      </c>
      <c r="G11" s="68" t="s">
        <v>11</v>
      </c>
      <c r="H11" s="68"/>
      <c r="I11" s="77"/>
      <c r="J11" s="70">
        <v>1</v>
      </c>
      <c r="K11" s="67" t="s">
        <v>34</v>
      </c>
      <c r="L11" s="68" t="s">
        <v>2210</v>
      </c>
      <c r="M11" s="68" t="s">
        <v>2218</v>
      </c>
      <c r="N11" s="71" t="s">
        <v>2197</v>
      </c>
      <c r="O11" s="72" t="s">
        <v>8</v>
      </c>
    </row>
    <row r="12" spans="2:15" ht="156.75" x14ac:dyDescent="0.2">
      <c r="B12" s="67"/>
      <c r="C12" s="68"/>
      <c r="D12" s="68"/>
      <c r="E12" s="68"/>
      <c r="F12" s="69"/>
      <c r="G12" s="68"/>
      <c r="H12" s="68"/>
      <c r="I12" s="77"/>
      <c r="J12" s="70">
        <v>2</v>
      </c>
      <c r="K12" s="67" t="s">
        <v>34</v>
      </c>
      <c r="L12" s="68" t="s">
        <v>2209</v>
      </c>
      <c r="M12" s="68" t="s">
        <v>2211</v>
      </c>
      <c r="N12" s="71" t="s">
        <v>2220</v>
      </c>
      <c r="O12" s="72" t="s">
        <v>14</v>
      </c>
    </row>
    <row r="13" spans="2:15" ht="356.25" x14ac:dyDescent="0.2">
      <c r="B13" s="67"/>
      <c r="C13" s="68"/>
      <c r="D13" s="68"/>
      <c r="E13" s="68"/>
      <c r="F13" s="69"/>
      <c r="G13" s="68"/>
      <c r="H13" s="68"/>
      <c r="I13" s="77"/>
      <c r="J13" s="70">
        <v>3</v>
      </c>
      <c r="K13" s="67" t="s">
        <v>34</v>
      </c>
      <c r="L13" s="68" t="s">
        <v>2219</v>
      </c>
      <c r="M13" s="68" t="s">
        <v>2212</v>
      </c>
      <c r="N13" s="71" t="s">
        <v>2213</v>
      </c>
      <c r="O13" s="72" t="s">
        <v>14</v>
      </c>
    </row>
    <row r="14" spans="2:15" ht="171" x14ac:dyDescent="0.2">
      <c r="B14" s="67" t="s">
        <v>19</v>
      </c>
      <c r="C14" s="68" t="s">
        <v>2206</v>
      </c>
      <c r="D14" s="68" t="s">
        <v>2201</v>
      </c>
      <c r="E14" s="68" t="s">
        <v>2203</v>
      </c>
      <c r="F14" s="69">
        <v>1</v>
      </c>
      <c r="G14" s="68" t="s">
        <v>5</v>
      </c>
      <c r="H14" s="68"/>
      <c r="I14" s="77"/>
      <c r="J14" s="70">
        <v>1</v>
      </c>
      <c r="K14" s="67" t="s">
        <v>34</v>
      </c>
      <c r="L14" s="68" t="s">
        <v>2205</v>
      </c>
      <c r="M14" s="68" t="s">
        <v>2204</v>
      </c>
      <c r="N14" s="71" t="s">
        <v>2207</v>
      </c>
      <c r="O14" s="72" t="s">
        <v>14</v>
      </c>
    </row>
    <row r="15" spans="2:15" x14ac:dyDescent="0.2">
      <c r="B15" s="67"/>
      <c r="C15" s="68"/>
      <c r="D15" s="68"/>
      <c r="E15" s="68"/>
      <c r="F15" s="69"/>
      <c r="G15" s="68"/>
      <c r="H15" s="68"/>
      <c r="I15" s="77"/>
      <c r="J15" s="70"/>
      <c r="K15" s="67"/>
      <c r="L15" s="68"/>
      <c r="M15" s="68"/>
      <c r="N15" s="71"/>
      <c r="O15" s="72"/>
    </row>
    <row r="16" spans="2:15" x14ac:dyDescent="0.2">
      <c r="B16" s="67"/>
      <c r="C16" s="68"/>
      <c r="D16" s="68"/>
      <c r="E16" s="68"/>
      <c r="F16" s="69"/>
      <c r="G16" s="68"/>
      <c r="H16" s="68"/>
      <c r="I16" s="77"/>
      <c r="J16" s="70"/>
      <c r="K16" s="67"/>
      <c r="L16" s="68"/>
      <c r="M16" s="68"/>
      <c r="N16" s="71"/>
      <c r="O16" s="72"/>
    </row>
    <row r="17" spans="2:15" x14ac:dyDescent="0.2">
      <c r="B17" s="67"/>
      <c r="C17" s="68"/>
      <c r="D17" s="68"/>
      <c r="E17" s="68"/>
      <c r="F17" s="69"/>
      <c r="G17" s="68"/>
      <c r="H17" s="68"/>
      <c r="I17" s="77"/>
      <c r="J17" s="70"/>
      <c r="K17" s="67"/>
      <c r="L17" s="68"/>
      <c r="M17" s="68"/>
      <c r="N17" s="71"/>
      <c r="O17" s="72"/>
    </row>
    <row r="18" spans="2:15" x14ac:dyDescent="0.2">
      <c r="B18" s="67"/>
      <c r="C18" s="68"/>
      <c r="D18" s="68"/>
      <c r="E18" s="68"/>
      <c r="F18" s="69"/>
      <c r="G18" s="68"/>
      <c r="H18" s="68"/>
      <c r="I18" s="77"/>
      <c r="J18" s="70"/>
      <c r="K18" s="67"/>
      <c r="L18" s="68"/>
      <c r="M18" s="68"/>
      <c r="N18" s="71"/>
      <c r="O18" s="72"/>
    </row>
    <row r="19" spans="2:15" x14ac:dyDescent="0.2">
      <c r="B19" s="67"/>
      <c r="C19" s="68"/>
      <c r="D19" s="68"/>
      <c r="E19" s="68"/>
      <c r="F19" s="69"/>
      <c r="G19" s="68"/>
      <c r="H19" s="68"/>
      <c r="I19" s="77"/>
      <c r="J19" s="70"/>
      <c r="K19" s="67"/>
      <c r="L19" s="68"/>
      <c r="M19" s="68"/>
      <c r="N19" s="71"/>
      <c r="O19" s="72"/>
    </row>
    <row r="20" spans="2:15" x14ac:dyDescent="0.2">
      <c r="B20" s="67"/>
      <c r="C20" s="68"/>
      <c r="D20" s="68"/>
      <c r="E20" s="68"/>
      <c r="F20" s="69"/>
      <c r="G20" s="68"/>
      <c r="H20" s="68"/>
      <c r="I20" s="77"/>
      <c r="J20" s="70"/>
      <c r="K20" s="67"/>
      <c r="L20" s="68"/>
      <c r="M20" s="68"/>
      <c r="N20" s="71"/>
      <c r="O20" s="72"/>
    </row>
    <row r="21" spans="2:15" x14ac:dyDescent="0.2">
      <c r="B21" s="67"/>
      <c r="C21" s="68"/>
      <c r="D21" s="68"/>
      <c r="E21" s="68"/>
      <c r="F21" s="69"/>
      <c r="G21" s="68"/>
      <c r="H21" s="68"/>
      <c r="I21" s="77"/>
      <c r="J21" s="70"/>
      <c r="K21" s="67"/>
      <c r="L21" s="68"/>
      <c r="M21" s="68"/>
      <c r="N21" s="71"/>
      <c r="O21" s="72"/>
    </row>
    <row r="22" spans="2:15" x14ac:dyDescent="0.2">
      <c r="B22" s="67"/>
      <c r="C22" s="68"/>
      <c r="D22" s="68"/>
      <c r="E22" s="68"/>
      <c r="F22" s="69"/>
      <c r="G22" s="68"/>
      <c r="H22" s="68"/>
      <c r="I22" s="77"/>
      <c r="J22" s="70"/>
      <c r="K22" s="67"/>
      <c r="L22" s="68"/>
      <c r="M22" s="68"/>
      <c r="N22" s="71"/>
      <c r="O22" s="72"/>
    </row>
    <row r="23" spans="2:15" x14ac:dyDescent="0.2">
      <c r="B23" s="67"/>
      <c r="C23" s="68"/>
      <c r="D23" s="68"/>
      <c r="E23" s="68"/>
      <c r="F23" s="69"/>
      <c r="G23" s="68"/>
      <c r="H23" s="68"/>
      <c r="I23" s="77"/>
      <c r="J23" s="70"/>
      <c r="K23" s="67"/>
      <c r="L23" s="68"/>
      <c r="M23" s="68"/>
      <c r="N23" s="71"/>
      <c r="O23" s="72"/>
    </row>
    <row r="24" spans="2:15" x14ac:dyDescent="0.2">
      <c r="B24" s="67"/>
      <c r="C24" s="68"/>
      <c r="D24" s="68"/>
      <c r="E24" s="68"/>
      <c r="F24" s="69"/>
      <c r="G24" s="68"/>
      <c r="H24" s="68"/>
      <c r="I24" s="77"/>
      <c r="J24" s="70"/>
      <c r="K24" s="67"/>
      <c r="L24" s="68"/>
      <c r="M24" s="68"/>
      <c r="N24" s="71"/>
      <c r="O24" s="72"/>
    </row>
    <row r="25" spans="2:15" x14ac:dyDescent="0.2">
      <c r="B25" s="67"/>
      <c r="C25" s="68"/>
      <c r="D25" s="68"/>
      <c r="E25" s="68"/>
      <c r="F25" s="69"/>
      <c r="G25" s="68"/>
      <c r="H25" s="68"/>
      <c r="I25" s="77"/>
      <c r="J25" s="70"/>
      <c r="K25" s="67"/>
      <c r="L25" s="68"/>
      <c r="M25" s="68"/>
      <c r="N25" s="71"/>
      <c r="O25" s="72"/>
    </row>
    <row r="26" spans="2:15" x14ac:dyDescent="0.2">
      <c r="B26" s="67"/>
      <c r="C26" s="68"/>
      <c r="D26" s="68"/>
      <c r="E26" s="68"/>
      <c r="F26" s="69"/>
      <c r="G26" s="68"/>
      <c r="H26" s="68"/>
      <c r="I26" s="77"/>
      <c r="J26" s="70"/>
      <c r="K26" s="67"/>
      <c r="L26" s="68"/>
      <c r="M26" s="68"/>
      <c r="N26" s="71"/>
      <c r="O26" s="72"/>
    </row>
    <row r="27" spans="2:15" x14ac:dyDescent="0.2">
      <c r="B27" s="67"/>
      <c r="C27" s="68"/>
      <c r="D27" s="68"/>
      <c r="E27" s="68"/>
      <c r="F27" s="69"/>
      <c r="G27" s="68"/>
      <c r="H27" s="68"/>
      <c r="I27" s="77"/>
      <c r="J27" s="70"/>
      <c r="K27" s="67"/>
      <c r="L27" s="68"/>
      <c r="M27" s="68"/>
      <c r="N27" s="71"/>
      <c r="O27" s="72"/>
    </row>
    <row r="28" spans="2:15" x14ac:dyDescent="0.2">
      <c r="B28" s="67"/>
      <c r="C28" s="68"/>
      <c r="D28" s="68"/>
      <c r="E28" s="68"/>
      <c r="F28" s="69"/>
      <c r="G28" s="68"/>
      <c r="H28" s="68"/>
      <c r="I28" s="77"/>
      <c r="J28" s="70"/>
      <c r="K28" s="67"/>
      <c r="L28" s="68"/>
      <c r="M28" s="68"/>
      <c r="N28" s="71"/>
      <c r="O28" s="72"/>
    </row>
    <row r="29" spans="2:15" x14ac:dyDescent="0.2">
      <c r="B29" s="67"/>
      <c r="C29" s="68"/>
      <c r="D29" s="68"/>
      <c r="E29" s="68"/>
      <c r="F29" s="69"/>
      <c r="G29" s="68"/>
      <c r="H29" s="68"/>
      <c r="I29" s="77"/>
      <c r="J29" s="70"/>
      <c r="K29" s="67"/>
      <c r="L29" s="68"/>
      <c r="M29" s="68"/>
      <c r="N29" s="71"/>
      <c r="O29" s="72"/>
    </row>
    <row r="30" spans="2:15" x14ac:dyDescent="0.2">
      <c r="B30" s="67"/>
      <c r="C30" s="68"/>
      <c r="D30" s="68"/>
      <c r="E30" s="68"/>
      <c r="F30" s="69"/>
      <c r="G30" s="68"/>
      <c r="H30" s="68"/>
      <c r="I30" s="77"/>
      <c r="J30" s="70"/>
      <c r="K30" s="67"/>
      <c r="L30" s="68"/>
      <c r="M30" s="68"/>
      <c r="N30" s="71"/>
      <c r="O30" s="72"/>
    </row>
    <row r="31" spans="2:15" x14ac:dyDescent="0.2">
      <c r="B31" s="67"/>
      <c r="C31" s="68"/>
      <c r="D31" s="68"/>
      <c r="E31" s="68"/>
      <c r="F31" s="69"/>
      <c r="G31" s="68"/>
      <c r="H31" s="68"/>
      <c r="I31" s="77"/>
      <c r="J31" s="70"/>
      <c r="K31" s="67"/>
      <c r="L31" s="68"/>
      <c r="M31" s="68"/>
      <c r="N31" s="71"/>
      <c r="O31" s="72"/>
    </row>
    <row r="32" spans="2:15" x14ac:dyDescent="0.2">
      <c r="B32" s="67"/>
      <c r="C32" s="68"/>
      <c r="D32" s="68"/>
      <c r="E32" s="68"/>
      <c r="F32" s="69"/>
      <c r="G32" s="68"/>
      <c r="H32" s="68"/>
      <c r="I32" s="77"/>
      <c r="J32" s="70"/>
      <c r="K32" s="67"/>
      <c r="L32" s="68"/>
      <c r="M32" s="68"/>
      <c r="N32" s="71"/>
      <c r="O32" s="72"/>
    </row>
    <row r="33" spans="2:15" x14ac:dyDescent="0.2">
      <c r="B33" s="67"/>
      <c r="C33" s="68"/>
      <c r="D33" s="68"/>
      <c r="E33" s="68"/>
      <c r="F33" s="69"/>
      <c r="G33" s="68"/>
      <c r="H33" s="68"/>
      <c r="I33" s="77"/>
      <c r="J33" s="70"/>
      <c r="K33" s="67"/>
      <c r="L33" s="68"/>
      <c r="M33" s="68"/>
      <c r="N33" s="71"/>
      <c r="O33" s="72"/>
    </row>
    <row r="34" spans="2:15" x14ac:dyDescent="0.2">
      <c r="B34" s="67"/>
      <c r="C34" s="68"/>
      <c r="D34" s="68"/>
      <c r="E34" s="68"/>
      <c r="F34" s="69"/>
      <c r="G34" s="68"/>
      <c r="H34" s="68"/>
      <c r="I34" s="77"/>
      <c r="J34" s="70"/>
      <c r="K34" s="67"/>
      <c r="L34" s="68"/>
      <c r="M34" s="68"/>
      <c r="N34" s="71"/>
      <c r="O34" s="72"/>
    </row>
    <row r="35" spans="2:15" x14ac:dyDescent="0.2">
      <c r="B35" s="67"/>
      <c r="C35" s="68"/>
      <c r="D35" s="68"/>
      <c r="E35" s="68"/>
      <c r="F35" s="69"/>
      <c r="G35" s="68"/>
      <c r="H35" s="68"/>
      <c r="I35" s="77"/>
      <c r="J35" s="70"/>
      <c r="K35" s="67"/>
      <c r="L35" s="68"/>
      <c r="M35" s="68"/>
      <c r="N35" s="71"/>
      <c r="O35" s="72"/>
    </row>
    <row r="36" spans="2:15" x14ac:dyDescent="0.2">
      <c r="B36" s="67"/>
      <c r="C36" s="68"/>
      <c r="D36" s="68"/>
      <c r="E36" s="68"/>
      <c r="F36" s="69"/>
      <c r="G36" s="68"/>
      <c r="H36" s="68"/>
      <c r="I36" s="77"/>
      <c r="J36" s="70"/>
      <c r="K36" s="67"/>
      <c r="L36" s="68"/>
      <c r="M36" s="68"/>
      <c r="N36" s="71"/>
      <c r="O36" s="72"/>
    </row>
    <row r="37" spans="2:15" x14ac:dyDescent="0.2">
      <c r="B37" s="67"/>
      <c r="C37" s="68"/>
      <c r="D37" s="68"/>
      <c r="E37" s="68"/>
      <c r="F37" s="69"/>
      <c r="G37" s="68"/>
      <c r="H37" s="68"/>
      <c r="I37" s="77"/>
      <c r="J37" s="70"/>
      <c r="K37" s="67"/>
      <c r="L37" s="68"/>
      <c r="M37" s="68"/>
      <c r="N37" s="71"/>
      <c r="O37" s="72"/>
    </row>
    <row r="38" spans="2:15" x14ac:dyDescent="0.2">
      <c r="B38" s="67"/>
      <c r="C38" s="68"/>
      <c r="D38" s="68"/>
      <c r="E38" s="68"/>
      <c r="F38" s="69"/>
      <c r="G38" s="68"/>
      <c r="H38" s="68"/>
      <c r="I38" s="77"/>
      <c r="J38" s="70"/>
      <c r="K38" s="67"/>
      <c r="L38" s="68"/>
      <c r="M38" s="68"/>
      <c r="N38" s="71"/>
      <c r="O38" s="72"/>
    </row>
    <row r="39" spans="2:15" x14ac:dyDescent="0.2">
      <c r="B39" s="67"/>
      <c r="C39" s="68"/>
      <c r="D39" s="68"/>
      <c r="E39" s="68"/>
      <c r="F39" s="69"/>
      <c r="G39" s="68"/>
      <c r="H39" s="68"/>
      <c r="I39" s="77"/>
      <c r="J39" s="70"/>
      <c r="K39" s="67"/>
      <c r="L39" s="68"/>
      <c r="M39" s="68"/>
      <c r="N39" s="71"/>
      <c r="O39" s="72"/>
    </row>
    <row r="40" spans="2:15" x14ac:dyDescent="0.2">
      <c r="B40" s="73"/>
      <c r="C40" s="73"/>
      <c r="D40" s="73"/>
      <c r="E40" s="73"/>
      <c r="F40" s="73"/>
      <c r="G40" s="73"/>
      <c r="H40" s="73"/>
      <c r="I40" s="73"/>
      <c r="J40" s="73"/>
      <c r="K40" s="73"/>
      <c r="L40" s="73"/>
      <c r="M40" s="73"/>
      <c r="N40" s="73"/>
      <c r="O40" s="74"/>
    </row>
    <row r="41" spans="2:15" x14ac:dyDescent="0.2">
      <c r="B41" s="73"/>
      <c r="C41" s="73"/>
      <c r="D41" s="73"/>
      <c r="E41" s="73"/>
      <c r="F41" s="73"/>
      <c r="G41" s="73"/>
      <c r="H41" s="73"/>
      <c r="I41" s="73"/>
      <c r="J41" s="73"/>
      <c r="K41" s="73"/>
      <c r="L41" s="73"/>
      <c r="M41" s="73"/>
      <c r="N41" s="73"/>
      <c r="O41" s="74"/>
    </row>
    <row r="42" spans="2:15" x14ac:dyDescent="0.2">
      <c r="B42" s="73"/>
      <c r="C42" s="73"/>
      <c r="D42" s="73"/>
      <c r="E42" s="73"/>
      <c r="F42" s="73"/>
      <c r="G42" s="73"/>
      <c r="H42" s="73"/>
      <c r="I42" s="73"/>
      <c r="J42" s="73"/>
      <c r="K42" s="73"/>
      <c r="L42" s="73"/>
      <c r="M42" s="73"/>
      <c r="N42" s="73"/>
      <c r="O42" s="74"/>
    </row>
    <row r="43" spans="2:15" x14ac:dyDescent="0.2">
      <c r="B43" s="73"/>
      <c r="C43" s="73"/>
      <c r="D43" s="73"/>
      <c r="E43" s="73"/>
      <c r="F43" s="73"/>
      <c r="G43" s="73"/>
      <c r="H43" s="73"/>
      <c r="I43" s="73"/>
      <c r="J43" s="73"/>
      <c r="K43" s="73"/>
      <c r="L43" s="73"/>
      <c r="M43" s="73"/>
      <c r="N43" s="73"/>
      <c r="O43" s="74"/>
    </row>
    <row r="44" spans="2:15" x14ac:dyDescent="0.2">
      <c r="B44" s="73"/>
      <c r="C44" s="73"/>
      <c r="D44" s="73"/>
      <c r="E44" s="73"/>
      <c r="F44" s="73"/>
      <c r="G44" s="73"/>
      <c r="H44" s="73"/>
      <c r="I44" s="73"/>
      <c r="J44" s="73"/>
      <c r="K44" s="73"/>
      <c r="L44" s="73"/>
      <c r="M44" s="73"/>
      <c r="N44" s="73"/>
      <c r="O44" s="74"/>
    </row>
    <row r="45" spans="2:15" x14ac:dyDescent="0.2">
      <c r="B45" s="73"/>
      <c r="C45" s="73"/>
      <c r="D45" s="73"/>
      <c r="E45" s="73"/>
      <c r="F45" s="73"/>
      <c r="G45" s="73"/>
      <c r="H45" s="73"/>
      <c r="I45" s="73"/>
      <c r="J45" s="73"/>
      <c r="K45" s="73"/>
      <c r="L45" s="73"/>
      <c r="M45" s="73"/>
      <c r="N45" s="73"/>
      <c r="O45" s="74"/>
    </row>
    <row r="46" spans="2:15" x14ac:dyDescent="0.2">
      <c r="B46" s="73"/>
      <c r="C46" s="73"/>
      <c r="D46" s="73"/>
      <c r="E46" s="73"/>
      <c r="F46" s="73"/>
      <c r="G46" s="73"/>
      <c r="H46" s="73"/>
      <c r="I46" s="73"/>
      <c r="J46" s="73"/>
      <c r="K46" s="73"/>
      <c r="L46" s="73"/>
      <c r="M46" s="73"/>
      <c r="N46" s="73"/>
      <c r="O46" s="74"/>
    </row>
    <row r="47" spans="2:15" x14ac:dyDescent="0.2">
      <c r="B47" s="73"/>
      <c r="C47" s="73"/>
      <c r="D47" s="73"/>
      <c r="E47" s="73"/>
      <c r="F47" s="73"/>
      <c r="G47" s="73"/>
      <c r="H47" s="73"/>
      <c r="I47" s="73"/>
      <c r="J47" s="73"/>
      <c r="K47" s="73"/>
      <c r="L47" s="73"/>
      <c r="M47" s="73"/>
      <c r="N47" s="73"/>
      <c r="O47" s="74"/>
    </row>
    <row r="48" spans="2:15" x14ac:dyDescent="0.2">
      <c r="B48" s="73"/>
      <c r="C48" s="73"/>
      <c r="D48" s="73"/>
      <c r="E48" s="73"/>
      <c r="F48" s="73"/>
      <c r="G48" s="73"/>
      <c r="H48" s="73"/>
      <c r="I48" s="73"/>
      <c r="J48" s="73"/>
      <c r="K48" s="73"/>
      <c r="L48" s="73"/>
      <c r="M48" s="73"/>
      <c r="N48" s="73"/>
      <c r="O48" s="74"/>
    </row>
    <row r="49" spans="2:15" x14ac:dyDescent="0.2">
      <c r="B49" s="73"/>
      <c r="C49" s="73"/>
      <c r="D49" s="73"/>
      <c r="E49" s="73"/>
      <c r="F49" s="73"/>
      <c r="G49" s="73"/>
      <c r="H49" s="73"/>
      <c r="I49" s="73"/>
      <c r="J49" s="73"/>
      <c r="K49" s="73"/>
      <c r="L49" s="73"/>
      <c r="M49" s="73"/>
      <c r="N49" s="73"/>
      <c r="O49" s="74"/>
    </row>
    <row r="50" spans="2:15" x14ac:dyDescent="0.2">
      <c r="B50" s="73"/>
      <c r="C50" s="73"/>
      <c r="D50" s="73"/>
      <c r="E50" s="73"/>
      <c r="F50" s="73"/>
      <c r="G50" s="73"/>
      <c r="H50" s="73"/>
      <c r="I50" s="73"/>
      <c r="J50" s="73"/>
      <c r="K50" s="73"/>
      <c r="L50" s="73"/>
      <c r="M50" s="73"/>
      <c r="N50" s="73"/>
      <c r="O50" s="74"/>
    </row>
    <row r="51" spans="2:15" x14ac:dyDescent="0.2">
      <c r="B51" s="73"/>
      <c r="C51" s="73"/>
      <c r="D51" s="73"/>
      <c r="E51" s="73"/>
      <c r="F51" s="73"/>
      <c r="G51" s="73"/>
      <c r="H51" s="73"/>
      <c r="I51" s="73"/>
      <c r="J51" s="73"/>
      <c r="K51" s="73"/>
      <c r="L51" s="73"/>
      <c r="M51" s="73"/>
      <c r="N51" s="73"/>
      <c r="O51" s="74"/>
    </row>
    <row r="52" spans="2:15" x14ac:dyDescent="0.2">
      <c r="B52" s="73"/>
      <c r="C52" s="73"/>
      <c r="D52" s="73"/>
      <c r="E52" s="73"/>
      <c r="F52" s="73"/>
      <c r="G52" s="73"/>
      <c r="H52" s="73"/>
      <c r="I52" s="73"/>
      <c r="J52" s="73"/>
      <c r="K52" s="73"/>
      <c r="L52" s="73"/>
      <c r="M52" s="73"/>
      <c r="N52" s="73"/>
      <c r="O52" s="74"/>
    </row>
    <row r="53" spans="2:15" x14ac:dyDescent="0.2">
      <c r="B53" s="73"/>
      <c r="C53" s="73"/>
      <c r="D53" s="73"/>
      <c r="E53" s="73"/>
      <c r="F53" s="73"/>
      <c r="G53" s="73"/>
      <c r="H53" s="73"/>
      <c r="I53" s="73"/>
      <c r="J53" s="73"/>
      <c r="K53" s="73"/>
      <c r="L53" s="73"/>
      <c r="M53" s="73"/>
      <c r="N53" s="73"/>
      <c r="O53" s="74"/>
    </row>
  </sheetData>
  <sheetProtection formatCells="0"/>
  <mergeCells count="15">
    <mergeCell ref="M7:M8"/>
    <mergeCell ref="N7:N8"/>
    <mergeCell ref="O7:O8"/>
    <mergeCell ref="G7:G8"/>
    <mergeCell ref="H7:H8"/>
    <mergeCell ref="J7:J8"/>
    <mergeCell ref="K7:K8"/>
    <mergeCell ref="L7:L8"/>
    <mergeCell ref="I7:I8"/>
    <mergeCell ref="F7:F8"/>
    <mergeCell ref="B4:D4"/>
    <mergeCell ref="B7:B8"/>
    <mergeCell ref="C7:C8"/>
    <mergeCell ref="D7:D8"/>
    <mergeCell ref="E7:E8"/>
  </mergeCells>
  <dataValidations count="15">
    <dataValidation allowBlank="1" showInputMessage="1" showErrorMessage="1" prompt="Seleccione el insumo del listado desplegable en cada celda" sqref="B7:B8" xr:uid="{65411233-FF42-4B64-96B3-7D08D8E5DED0}"/>
    <dataValidation allowBlank="1" showInputMessage="1" showErrorMessage="1" prompt="         Identifique la falencia o falla" sqref="E7:E8" xr:uid="{DB03C969-2D4D-4BF9-9937-0731B4E2DD80}"/>
    <dataValidation allowBlank="1" showInputMessage="1" showErrorMessage="1" prompt="Texto libre" sqref="E10:E39" xr:uid="{A06BB2D7-4E10-49B0-B05A-15F0FCC7214F}"/>
    <dataValidation allowBlank="1" showInputMessage="1" showErrorMessage="1" prompt="¿Qué debe hacerse para prevenir la subcausa? _x000a_Seleccione la medida del listado desplegable._x000a_Si requiere más de una medida por subcausa, diligencie varias filas." sqref="G7:G8" xr:uid="{23D9B041-837B-41CB-B908-5998CDCB8BF6}"/>
    <dataValidation allowBlank="1" showInputMessage="1" showErrorMessage="1" prompt="¿Cómo cumplo la medida definida?_x000a_Seleccione el mecanismo de la lista desplegable." sqref="K7:K8" xr:uid="{B6BCBA9D-BCD4-499F-9185-86F8A5F1F914}"/>
    <dataValidation allowBlank="1" showInputMessage="1" showErrorMessage="1" prompt="Explicación de la forma como se cumplirá el mecanismo " sqref="M7:M8" xr:uid="{96EC95B9-8D68-4A15-85E7-1BAB7230E482}"/>
    <dataValidation allowBlank="1" showInputMessage="1" showErrorMessage="1" error="Debe seleccionar una causa del listado de e-kogi" prompt="Describa brevemente el sustento del insumo y causa seleccionados." sqref="D10:D39" xr:uid="{DFCC38D5-2D23-42D3-A29C-2A929C63A66B}"/>
    <dataValidation type="custom" allowBlank="1" showInputMessage="1" showErrorMessage="1" prompt="Si marco otro mecanismo, escríbalo" sqref="L10:L39" xr:uid="{1B205B6A-0D82-42A7-8D63-293A21A62EBB}">
      <formula1>K10="Otro (escríbala en la siguiente columna)"</formula1>
    </dataValidation>
    <dataValidation allowBlank="1" showInputMessage="1" showErrorMessage="1" prompt="Seleccione la causa eKOGUI del listado desplegable" sqref="C7:C8" xr:uid="{02D484E2-D230-42B4-85F6-538B367C3B78}"/>
    <dataValidation allowBlank="1" showInputMessage="1" showErrorMessage="1" prompt="Describa brevemente el sustento del insumo y causa seleccionados." sqref="D7:D8" xr:uid="{9D531044-9928-4BA4-A43A-DA062E0E51FF}"/>
    <dataValidation allowBlank="1" showInputMessage="1" showErrorMessage="1" prompt="Enumere la medida a tomar para cada subcausa._x000a_Si la medida se repite para la misma subcausa, por tener varios mecanismos, el número de la medida debe ser el mismo." sqref="F7:F8" xr:uid="{53AB5273-B859-416A-BCE3-70F494B86429}"/>
    <dataValidation allowBlank="1" showInputMessage="1" showErrorMessage="1" prompt="Si seleccionó &quot;otra&quot; en la medida, descríbala en el campo." sqref="H7:H8 I7" xr:uid="{4E7DC94C-CC90-468B-965D-A2CE5A0E0B57}"/>
    <dataValidation allowBlank="1" showInputMessage="1" showErrorMessage="1" prompt="Enumere los mecanismos para cada medida._x000a_Si requiere varios mecanismos para una misma medida, diligencie varias filas. " sqref="J7:J8" xr:uid="{6EAF4A2B-8CEB-445F-8BFE-3F77C9F473A7}"/>
    <dataValidation allowBlank="1" showInputMessage="1" showErrorMessage="1" prompt="Si seleccionó &quot;otro&quot; en el mecanismo, descríbalo en el campo." sqref="L7:L8" xr:uid="{8E489544-D115-4649-B8FA-4D6DF8D6D83E}"/>
    <dataValidation type="custom" allowBlank="1" showInputMessage="1" showErrorMessage="1" prompt="Si marco otra medida, escríbala" sqref="H10:I39" xr:uid="{71D9ADB1-835F-41DB-A386-9A12D778B44C}">
      <formula1>G10="Otra (escríbala en la siguiente columna)"</formula1>
    </dataValidation>
  </dataValidations>
  <hyperlinks>
    <hyperlink ref="B9" location="INSUMOS!A1" display="Ayuda" xr:uid="{E17C1944-7F5A-42F3-BD97-1746695F3D9A}"/>
    <hyperlink ref="C9" location="'CAUSA e-KOGUI'!A1" display="Ayuda" xr:uid="{36E63FFC-680C-489B-B54C-51322426159D}"/>
    <hyperlink ref="D9" location="SUSTENTO!A1" display="Ayuda" xr:uid="{F360BF31-C56F-4A3D-A444-CA7AAE5B9964}"/>
    <hyperlink ref="E9" location="SUBCAUSA!A1" display="Ayuda" xr:uid="{6BC4CD86-4C34-44EB-AF38-06679E0E840B}"/>
    <hyperlink ref="F9" location="N°MEDIDA!A1" display="Ayuda" xr:uid="{B9A06514-B1F6-491D-AF7F-D13C33112E21}"/>
    <hyperlink ref="G9" location="MEDIDA!A1" display="Ayuda" xr:uid="{A1CEC638-D870-4DF4-BD0A-7C05B4D7D5D6}"/>
    <hyperlink ref="H9" location="'OTRA MEDIDA'!A1" display="Ayuda" xr:uid="{488253B1-FCC5-4D72-9904-0B2139E0655B}"/>
    <hyperlink ref="K9" location="MECANISMO!A1" display="Ayuda" xr:uid="{0B56EC39-9617-4F16-96AD-4F24C46CC6F9}"/>
    <hyperlink ref="L9" location="'OTRO MECANISMO'!A1" display="Ayuda" xr:uid="{17FAF809-B7E2-4DF8-BE9B-B6E70DECFB42}"/>
    <hyperlink ref="M9" location="'EJECUCIÓN DEL MECANISMO'!A1" display="Ayuda" xr:uid="{01FB5CF5-E0F7-4618-ACAA-613496784A19}"/>
    <hyperlink ref="N9" location="'ÁREA RESPONSABLE'!A1" display="Ayuda" xr:uid="{82C7792A-152F-4A10-AE4E-9960FB1220AE}"/>
    <hyperlink ref="O9" location="DIVULGACIÓN!A1" display="Ayuda" xr:uid="{036A23C4-F701-42AF-9FBB-B353C5926518}"/>
    <hyperlink ref="I9" location="'EJECUCIÓN DE LA MEDIDA (2)'!A1" display="Ayuda" xr:uid="{04686880-F61A-4BD7-8F98-A041D5F4AABB}"/>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cione un número" prompt="Enumere los mecanismos a tomar " xr:uid="{436B218F-4956-40B5-9DFE-3E45CBA571B7}">
          <x14:formula1>
            <xm:f>LISTAS!$D$2:$D$11</xm:f>
          </x14:formula1>
          <xm:sqref>J10:J39</xm:sqref>
        </x14:dataValidation>
        <x14:dataValidation type="list" allowBlank="1" showInputMessage="1" showErrorMessage="1" error="Seleccione un número" prompt="Enumere la medida a tomar para cada subcausa." xr:uid="{6D202CE1-D272-452F-95E1-A8801DDACE66}">
          <x14:formula1>
            <xm:f>LISTAS!$D$2:$D$11</xm:f>
          </x14:formula1>
          <xm:sqref>F10:F39</xm:sqref>
        </x14:dataValidation>
        <x14:dataValidation type="list" showInputMessage="1" showErrorMessage="1" prompt="Seleccione la medida" xr:uid="{E62FE946-6C17-4131-9BC2-C8298279BC3B}">
          <x14:formula1>
            <xm:f>LISTAS!$E$2:$E$8</xm:f>
          </x14:formula1>
          <xm:sqref>G10:G39</xm:sqref>
        </x14:dataValidation>
        <x14:dataValidation type="list" allowBlank="1" showInputMessage="1" showErrorMessage="1" prompt="Seleccione el mecanismo" xr:uid="{87A2995B-0D98-465B-B95F-4F13F1369E92}">
          <x14:formula1>
            <xm:f>LISTAS!$F$2:$F$8</xm:f>
          </x14:formula1>
          <xm:sqref>K10:K39</xm:sqref>
        </x14:dataValidation>
        <x14:dataValidation type="list" allowBlank="1" showInputMessage="1" showErrorMessage="1" prompt="¿Como realizará la divulagacion de la PPDA la interior de la entidad? " xr:uid="{FCB1E150-B956-4893-9CB4-494502548DC8}">
          <x14:formula1>
            <xm:f>LISTAS!$K$2:$K$7</xm:f>
          </x14:formula1>
          <xm:sqref>O10:O39</xm:sqref>
        </x14:dataValidation>
        <x14:dataValidation type="list" allowBlank="1" showInputMessage="1" showErrorMessage="1" xr:uid="{CD611DCB-F5C5-4048-8053-95B9888B50C0}">
          <x14:formula1>
            <xm:f>LISTAS!$J$2:$J$9</xm:f>
          </x14:formula1>
          <xm:sqref>B10:B39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126F-FECC-4AAA-BC28-9C0601789CFC}">
  <sheetPr codeName="Hoja10"/>
  <dimension ref="B3:J20"/>
  <sheetViews>
    <sheetView showGridLines="0" showRowColHeaders="0" topLeftCell="A8" zoomScaleNormal="100" workbookViewId="0">
      <selection activeCell="F18" sqref="F18"/>
    </sheetView>
  </sheetViews>
  <sheetFormatPr baseColWidth="10" defaultColWidth="11.42578125" defaultRowHeight="14.25" x14ac:dyDescent="0.2"/>
  <cols>
    <col min="1" max="1" width="5.7109375" style="44" customWidth="1"/>
    <col min="2" max="16384" width="11.42578125" style="44"/>
  </cols>
  <sheetData>
    <row r="3" spans="2:10" ht="22.5" x14ac:dyDescent="0.3">
      <c r="B3" s="147" t="s">
        <v>586</v>
      </c>
      <c r="C3" s="147"/>
      <c r="D3" s="147"/>
      <c r="E3" s="147"/>
      <c r="F3" s="147"/>
      <c r="G3" s="148"/>
      <c r="H3" s="148"/>
      <c r="I3" s="148"/>
      <c r="J3" s="148"/>
    </row>
    <row r="5" spans="2:10" ht="24.75" customHeight="1" x14ac:dyDescent="0.2">
      <c r="B5" s="44" t="s">
        <v>587</v>
      </c>
    </row>
    <row r="7" spans="2:10" x14ac:dyDescent="0.2">
      <c r="B7" s="175" t="s">
        <v>588</v>
      </c>
      <c r="C7" s="175"/>
      <c r="D7" s="175"/>
      <c r="E7" s="175"/>
      <c r="F7" s="175"/>
      <c r="G7" s="175"/>
      <c r="H7" s="175"/>
      <c r="I7" s="175"/>
      <c r="J7" s="175"/>
    </row>
    <row r="8" spans="2:10" x14ac:dyDescent="0.2">
      <c r="B8" s="175"/>
      <c r="C8" s="175"/>
      <c r="D8" s="175"/>
      <c r="E8" s="175"/>
      <c r="F8" s="175"/>
      <c r="G8" s="175"/>
      <c r="H8" s="175"/>
      <c r="I8" s="175"/>
      <c r="J8" s="175"/>
    </row>
    <row r="20" spans="2:3" x14ac:dyDescent="0.2">
      <c r="B20" s="50"/>
      <c r="C20" s="50"/>
    </row>
  </sheetData>
  <sheetProtection algorithmName="SHA-512" hashValue="VD9yCzNUmEx/xzX5t9WH91JrrjwkYVcyyKBTheCfpXIJaZF67TKkWpEs/vcBozeZedVx1ytO295ZCOe79pODbA==" saltValue="aCocziwRrPk+Ak++uFkjGA==" spinCount="100000" sheet="1" objects="1" scenarios="1"/>
  <mergeCells count="2">
    <mergeCell ref="B3:J3"/>
    <mergeCell ref="B7:J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pageSetUpPr autoPageBreaks="0"/>
  </sheetPr>
  <dimension ref="B3:AK40"/>
  <sheetViews>
    <sheetView showGridLines="0" showRowColHeaders="0" topLeftCell="E1" zoomScaleNormal="100" workbookViewId="0">
      <selection activeCell="H9" sqref="H9"/>
    </sheetView>
  </sheetViews>
  <sheetFormatPr baseColWidth="10" defaultColWidth="11.42578125" defaultRowHeight="18" x14ac:dyDescent="0.25"/>
  <cols>
    <col min="1" max="1" width="5.7109375" style="51" customWidth="1"/>
    <col min="2" max="4" width="11.42578125" style="51"/>
    <col min="5" max="5" width="11.42578125" style="51" customWidth="1"/>
    <col min="6" max="12" width="11.42578125" style="51"/>
    <col min="13" max="13" width="16.85546875" style="51" bestFit="1" customWidth="1"/>
    <col min="14" max="16384" width="11.42578125" style="51"/>
  </cols>
  <sheetData>
    <row r="3" spans="2:32" ht="22.5" x14ac:dyDescent="0.25">
      <c r="B3" s="134" t="s">
        <v>589</v>
      </c>
      <c r="C3" s="134"/>
      <c r="D3" s="134"/>
      <c r="E3" s="134"/>
      <c r="F3" s="134"/>
      <c r="G3" s="134"/>
      <c r="H3" s="134"/>
      <c r="I3" s="134"/>
      <c r="J3" s="134"/>
      <c r="K3" s="134"/>
      <c r="M3" s="52"/>
      <c r="N3" s="43"/>
      <c r="O3" s="43"/>
      <c r="P3" s="53"/>
      <c r="Q3" s="53"/>
      <c r="R3" s="53"/>
      <c r="S3" s="53"/>
      <c r="T3" s="53"/>
      <c r="U3" s="53"/>
      <c r="V3" s="53"/>
      <c r="W3" s="53"/>
      <c r="X3" s="54"/>
      <c r="Y3" s="54"/>
    </row>
    <row r="4" spans="2:32" ht="26.45" customHeight="1" x14ac:dyDescent="0.3">
      <c r="B4" s="176" t="s">
        <v>2165</v>
      </c>
      <c r="C4" s="176"/>
      <c r="D4" s="176"/>
      <c r="E4" s="176"/>
      <c r="F4" s="176"/>
      <c r="G4" s="176"/>
      <c r="H4" s="176"/>
      <c r="I4" s="176"/>
      <c r="J4" s="176"/>
      <c r="K4" s="176"/>
      <c r="N4" s="55"/>
      <c r="O4" s="55"/>
      <c r="P4" s="55"/>
      <c r="Q4" s="55"/>
      <c r="R4" s="55"/>
      <c r="S4" s="55"/>
      <c r="T4" s="55"/>
      <c r="U4" s="55"/>
      <c r="V4" s="55"/>
    </row>
    <row r="5" spans="2:32" ht="26.45" customHeight="1" x14ac:dyDescent="0.3">
      <c r="B5" s="177" t="s">
        <v>2164</v>
      </c>
      <c r="C5" s="177"/>
      <c r="D5" s="177"/>
      <c r="E5" s="177"/>
      <c r="F5" s="177"/>
      <c r="G5" s="177"/>
      <c r="H5" s="177"/>
      <c r="I5" s="177"/>
      <c r="J5" s="177"/>
      <c r="K5" s="56"/>
      <c r="N5" s="55"/>
      <c r="O5" s="55"/>
      <c r="P5" s="55"/>
      <c r="Q5" s="55"/>
      <c r="R5" s="55"/>
      <c r="S5" s="55"/>
      <c r="T5" s="55"/>
      <c r="U5" s="55"/>
      <c r="V5" s="55"/>
    </row>
    <row r="6" spans="2:32" ht="26.45" customHeight="1" x14ac:dyDescent="0.3">
      <c r="B6" s="56"/>
      <c r="C6" s="56"/>
      <c r="D6" s="56"/>
      <c r="E6" s="56"/>
      <c r="F6" s="56"/>
      <c r="G6" s="56"/>
      <c r="H6" s="56"/>
      <c r="I6" s="56"/>
      <c r="J6" s="56"/>
      <c r="K6" s="56"/>
      <c r="N6" s="55"/>
      <c r="O6" s="55"/>
      <c r="P6" s="55"/>
      <c r="Q6" s="55"/>
      <c r="R6" s="55"/>
      <c r="S6" s="55"/>
      <c r="T6" s="55"/>
      <c r="U6" s="55"/>
      <c r="V6" s="55"/>
    </row>
    <row r="7" spans="2:32" ht="26.45" customHeight="1" x14ac:dyDescent="0.3">
      <c r="B7" s="56"/>
      <c r="C7" s="56"/>
      <c r="D7" s="56"/>
      <c r="E7" s="56"/>
      <c r="F7" s="56"/>
      <c r="G7" s="56"/>
      <c r="H7" s="56"/>
      <c r="I7" s="56"/>
      <c r="J7" s="56"/>
      <c r="K7" s="56"/>
      <c r="N7" s="55"/>
      <c r="O7" s="55"/>
      <c r="P7" s="55"/>
      <c r="Q7" s="55"/>
      <c r="R7" s="55"/>
      <c r="S7" s="55"/>
      <c r="T7" s="55"/>
      <c r="U7" s="55"/>
      <c r="V7" s="55"/>
    </row>
    <row r="8" spans="2:32" ht="26.45" customHeight="1" x14ac:dyDescent="0.3">
      <c r="B8" s="56"/>
      <c r="C8" s="56"/>
      <c r="D8" s="56"/>
      <c r="E8" s="56"/>
      <c r="F8" s="56"/>
      <c r="G8" s="56"/>
      <c r="H8" s="56"/>
      <c r="I8" s="56"/>
      <c r="J8" s="56"/>
      <c r="K8" s="56"/>
      <c r="N8" s="55"/>
      <c r="O8" s="55"/>
      <c r="P8" s="55"/>
      <c r="Q8" s="55"/>
      <c r="R8" s="55"/>
      <c r="S8" s="55"/>
      <c r="T8" s="55"/>
      <c r="U8" s="55"/>
      <c r="V8" s="55"/>
    </row>
    <row r="9" spans="2:32" ht="26.45" customHeight="1" x14ac:dyDescent="0.3">
      <c r="B9" s="56"/>
      <c r="C9" s="56"/>
      <c r="D9" s="56"/>
      <c r="E9" s="56"/>
      <c r="F9" s="56"/>
      <c r="G9" s="56"/>
      <c r="H9" s="56"/>
      <c r="I9" s="56"/>
      <c r="J9" s="56"/>
      <c r="K9" s="56"/>
      <c r="N9" s="55"/>
      <c r="O9" s="55"/>
      <c r="P9" s="55"/>
      <c r="Q9" s="55"/>
      <c r="R9" s="55"/>
      <c r="S9" s="55"/>
      <c r="T9" s="55"/>
      <c r="U9" s="55"/>
      <c r="V9" s="55"/>
    </row>
    <row r="10" spans="2:32" ht="26.45" customHeight="1" x14ac:dyDescent="0.3">
      <c r="B10" s="57"/>
      <c r="C10" s="56"/>
      <c r="D10" s="56"/>
      <c r="E10" s="56"/>
      <c r="F10" s="56"/>
      <c r="G10" s="56"/>
      <c r="H10" s="56"/>
      <c r="I10" s="56"/>
      <c r="J10" s="56"/>
      <c r="K10" s="56"/>
      <c r="N10" s="55"/>
      <c r="O10" s="55"/>
      <c r="P10" s="55"/>
      <c r="Q10" s="55"/>
      <c r="R10" s="55"/>
      <c r="S10" s="55"/>
      <c r="T10" s="55"/>
      <c r="U10" s="55"/>
      <c r="V10" s="55"/>
    </row>
    <row r="11" spans="2:32" ht="9.75" customHeight="1" x14ac:dyDescent="0.25">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row>
    <row r="12" spans="2:32" x14ac:dyDescent="0.25">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row>
    <row r="13" spans="2:32" x14ac:dyDescent="0.25">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row>
    <row r="14" spans="2:32" x14ac:dyDescent="0.25">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row>
    <row r="15" spans="2:32" x14ac:dyDescent="0.2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row>
    <row r="16" spans="2:32" x14ac:dyDescent="0.25">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row>
    <row r="17" spans="2:37" x14ac:dyDescent="0.25">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row>
    <row r="18" spans="2:37" x14ac:dyDescent="0.25">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row>
    <row r="19" spans="2:37" x14ac:dyDescent="0.25">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row>
    <row r="20" spans="2:37" x14ac:dyDescent="0.25">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row>
    <row r="21" spans="2:37" x14ac:dyDescent="0.25">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row>
    <row r="22" spans="2:37" x14ac:dyDescent="0.25">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row>
    <row r="23" spans="2:37" x14ac:dyDescent="0.25">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row>
    <row r="24" spans="2:37" x14ac:dyDescent="0.25">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row>
    <row r="25" spans="2:37" ht="9.75" customHeight="1" x14ac:dyDescent="0.25"/>
    <row r="26" spans="2:37" x14ac:dyDescent="0.25">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2:37" x14ac:dyDescent="0.25">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2:37" x14ac:dyDescent="0.25">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2:37" x14ac:dyDescent="0.25">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2:37" x14ac:dyDescent="0.25">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2:37" x14ac:dyDescent="0.25">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2:37" x14ac:dyDescent="0.25">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2:37" x14ac:dyDescent="0.25">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2:37" x14ac:dyDescent="0.25">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2:37" x14ac:dyDescent="0.25">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row>
    <row r="36" spans="2:37" x14ac:dyDescent="0.25">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2:37" x14ac:dyDescent="0.25">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row r="38" spans="2:37" x14ac:dyDescent="0.25">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row>
    <row r="39" spans="2:37" x14ac:dyDescent="0.25">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row>
    <row r="40" spans="2:37" x14ac:dyDescent="0.25">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row>
  </sheetData>
  <sheetProtection algorithmName="SHA-512" hashValue="1/4LAbvQK21VVXbWyCZKVfI9P8H+ZJERyP4gqCf96tvJ6463qtkJxi9vubfoO6QMR34+sHgyvq7B/OBh5zqJvQ==" saltValue="IaZRqKPekLKKrxkBO/QjAA==" spinCount="100000" sheet="1" objects="1" scenarios="1"/>
  <mergeCells count="3">
    <mergeCell ref="B3:K3"/>
    <mergeCell ref="B4:K4"/>
    <mergeCell ref="B5:J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88B3-7D9B-4ABE-A76E-C57944846DAA}">
  <sheetPr codeName="Hoja12"/>
  <dimension ref="B3:K9"/>
  <sheetViews>
    <sheetView showGridLines="0" showRowColHeaders="0" workbookViewId="0">
      <selection activeCell="L10" sqref="L10"/>
    </sheetView>
  </sheetViews>
  <sheetFormatPr baseColWidth="10" defaultColWidth="11.42578125" defaultRowHeight="14.25" x14ac:dyDescent="0.2"/>
  <cols>
    <col min="1" max="1" width="5.7109375" style="44" customWidth="1"/>
    <col min="2" max="11" width="11.42578125" style="44"/>
    <col min="12" max="12" width="6.5703125" style="44" customWidth="1"/>
    <col min="13" max="16384" width="11.42578125" style="44"/>
  </cols>
  <sheetData>
    <row r="3" spans="2:11" ht="18" x14ac:dyDescent="0.2">
      <c r="B3" s="134" t="s">
        <v>590</v>
      </c>
      <c r="C3" s="134"/>
      <c r="D3" s="134"/>
      <c r="E3" s="134"/>
      <c r="F3" s="134"/>
      <c r="G3" s="134"/>
      <c r="H3" s="134"/>
      <c r="I3" s="134"/>
      <c r="J3" s="134"/>
      <c r="K3" s="134"/>
    </row>
    <row r="5" spans="2:11" x14ac:dyDescent="0.2">
      <c r="B5" s="175" t="s">
        <v>591</v>
      </c>
      <c r="C5" s="175"/>
      <c r="D5" s="175"/>
      <c r="E5" s="175"/>
      <c r="F5" s="175"/>
      <c r="G5" s="175"/>
      <c r="H5" s="175"/>
      <c r="I5" s="175"/>
      <c r="J5" s="175"/>
      <c r="K5" s="175"/>
    </row>
    <row r="6" spans="2:11" x14ac:dyDescent="0.2">
      <c r="B6" s="175"/>
      <c r="C6" s="175"/>
      <c r="D6" s="175"/>
      <c r="E6" s="175"/>
      <c r="F6" s="175"/>
      <c r="G6" s="175"/>
      <c r="H6" s="175"/>
      <c r="I6" s="175"/>
      <c r="J6" s="175"/>
      <c r="K6" s="175"/>
    </row>
    <row r="7" spans="2:11" x14ac:dyDescent="0.2">
      <c r="B7" s="175"/>
      <c r="C7" s="175"/>
      <c r="D7" s="175"/>
      <c r="E7" s="175"/>
      <c r="F7" s="175"/>
      <c r="G7" s="175"/>
      <c r="H7" s="175"/>
      <c r="I7" s="175"/>
      <c r="J7" s="175"/>
      <c r="K7" s="175"/>
    </row>
    <row r="8" spans="2:11" x14ac:dyDescent="0.2">
      <c r="B8" s="154"/>
      <c r="C8" s="154"/>
      <c r="D8" s="154"/>
      <c r="E8" s="154"/>
      <c r="F8" s="154"/>
      <c r="G8" s="154"/>
      <c r="H8" s="154"/>
      <c r="I8" s="154"/>
      <c r="J8" s="154"/>
      <c r="K8" s="154"/>
    </row>
    <row r="9" spans="2:11" x14ac:dyDescent="0.2">
      <c r="B9" s="154"/>
      <c r="C9" s="154"/>
      <c r="D9" s="154"/>
      <c r="E9" s="154"/>
      <c r="F9" s="154"/>
      <c r="G9" s="154"/>
      <c r="H9" s="154"/>
      <c r="I9" s="154"/>
      <c r="J9" s="154"/>
      <c r="K9" s="154"/>
    </row>
  </sheetData>
  <sheetProtection algorithmName="SHA-512" hashValue="f6qWaPs4Z31Xmjl6wqrRvMTmglcjv2YAKplq4lmXQO7jo9TiHG8i1VIuwskSW3vLkH1eR7sFbyvO3FuMz0007g==" saltValue="B1cdh31aUbvarjKuJs09WQ==" spinCount="100000" sheet="1" objects="1" scenarios="1"/>
  <mergeCells count="2">
    <mergeCell ref="B3:K3"/>
    <mergeCell ref="B5:K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81F1E-52AA-4CC2-A2BE-5C97BAB78E5B}">
  <sheetPr codeName="Hoja13"/>
  <dimension ref="B3:K14"/>
  <sheetViews>
    <sheetView showGridLines="0" showRowColHeaders="0" workbookViewId="0">
      <selection activeCell="L17" sqref="L17"/>
    </sheetView>
  </sheetViews>
  <sheetFormatPr baseColWidth="10" defaultColWidth="11.42578125" defaultRowHeight="14.25" x14ac:dyDescent="0.2"/>
  <cols>
    <col min="1" max="1" width="5.7109375" style="44" customWidth="1"/>
    <col min="2" max="11" width="11.42578125" style="44"/>
    <col min="12" max="12" width="6.5703125" style="44" customWidth="1"/>
    <col min="13" max="16384" width="11.42578125" style="44"/>
  </cols>
  <sheetData>
    <row r="3" spans="2:11" ht="18" x14ac:dyDescent="0.2">
      <c r="B3" s="134" t="s">
        <v>592</v>
      </c>
      <c r="C3" s="134"/>
      <c r="D3" s="134"/>
      <c r="E3" s="134"/>
      <c r="F3" s="134"/>
      <c r="G3" s="134"/>
      <c r="H3" s="134"/>
      <c r="I3" s="134"/>
      <c r="J3" s="134"/>
      <c r="K3" s="134"/>
    </row>
    <row r="4" spans="2:11" x14ac:dyDescent="0.2">
      <c r="B4" s="175" t="s">
        <v>593</v>
      </c>
      <c r="C4" s="175"/>
      <c r="D4" s="175"/>
      <c r="E4" s="175"/>
      <c r="F4" s="175"/>
      <c r="G4" s="175"/>
      <c r="H4" s="175"/>
      <c r="I4" s="175"/>
      <c r="J4" s="175"/>
      <c r="K4" s="175"/>
    </row>
    <row r="5" spans="2:11" x14ac:dyDescent="0.2">
      <c r="B5" s="175"/>
      <c r="C5" s="175"/>
      <c r="D5" s="175"/>
      <c r="E5" s="175"/>
      <c r="F5" s="175"/>
      <c r="G5" s="175"/>
      <c r="H5" s="175"/>
      <c r="I5" s="175"/>
      <c r="J5" s="175"/>
      <c r="K5" s="175"/>
    </row>
    <row r="6" spans="2:11" x14ac:dyDescent="0.2">
      <c r="B6" s="175"/>
      <c r="C6" s="175"/>
      <c r="D6" s="175"/>
      <c r="E6" s="175"/>
      <c r="F6" s="175"/>
      <c r="G6" s="175"/>
      <c r="H6" s="175"/>
      <c r="I6" s="175"/>
      <c r="J6" s="175"/>
      <c r="K6" s="175"/>
    </row>
    <row r="7" spans="2:11" x14ac:dyDescent="0.2">
      <c r="B7" s="154"/>
      <c r="C7" s="154"/>
      <c r="D7" s="154"/>
      <c r="E7" s="154"/>
      <c r="F7" s="154"/>
      <c r="G7" s="154"/>
      <c r="H7" s="154"/>
      <c r="I7" s="154"/>
      <c r="J7" s="154"/>
      <c r="K7" s="154"/>
    </row>
    <row r="8" spans="2:11" x14ac:dyDescent="0.2">
      <c r="B8" s="154"/>
      <c r="C8" s="154"/>
      <c r="D8" s="154"/>
      <c r="E8" s="154"/>
      <c r="F8" s="154"/>
      <c r="G8" s="154"/>
      <c r="H8" s="154"/>
      <c r="I8" s="154"/>
      <c r="J8" s="154"/>
      <c r="K8" s="154"/>
    </row>
    <row r="9" spans="2:11" x14ac:dyDescent="0.2">
      <c r="B9" s="154"/>
      <c r="C9" s="154"/>
      <c r="D9" s="154"/>
      <c r="E9" s="154"/>
      <c r="F9" s="154"/>
      <c r="G9" s="154"/>
      <c r="H9" s="154"/>
      <c r="I9" s="154"/>
      <c r="J9" s="154"/>
      <c r="K9" s="154"/>
    </row>
    <row r="10" spans="2:11" x14ac:dyDescent="0.2">
      <c r="B10" s="154"/>
      <c r="C10" s="154"/>
      <c r="D10" s="154"/>
      <c r="E10" s="154"/>
      <c r="F10" s="154"/>
      <c r="G10" s="154"/>
      <c r="H10" s="154"/>
      <c r="I10" s="154"/>
      <c r="J10" s="154"/>
      <c r="K10" s="154"/>
    </row>
    <row r="11" spans="2:11" x14ac:dyDescent="0.2">
      <c r="B11" s="43"/>
      <c r="C11" s="43"/>
      <c r="D11" s="43"/>
      <c r="E11" s="43"/>
      <c r="F11" s="43"/>
      <c r="G11" s="43"/>
      <c r="H11" s="43"/>
      <c r="I11" s="43"/>
      <c r="J11" s="43"/>
      <c r="K11" s="43"/>
    </row>
    <row r="12" spans="2:11" x14ac:dyDescent="0.2">
      <c r="B12" s="43"/>
      <c r="C12" s="43"/>
      <c r="D12" s="43"/>
      <c r="E12" s="43"/>
      <c r="F12" s="43"/>
      <c r="G12" s="43"/>
      <c r="H12" s="43"/>
      <c r="I12" s="43"/>
      <c r="J12" s="43"/>
      <c r="K12" s="43"/>
    </row>
    <row r="13" spans="2:11" x14ac:dyDescent="0.2">
      <c r="B13" s="43"/>
      <c r="C13" s="43"/>
      <c r="D13" s="43"/>
      <c r="E13" s="43"/>
      <c r="F13" s="43"/>
      <c r="G13" s="43"/>
      <c r="H13" s="43"/>
      <c r="I13" s="43"/>
      <c r="J13" s="43"/>
      <c r="K13" s="43"/>
    </row>
    <row r="14" spans="2:11" x14ac:dyDescent="0.2">
      <c r="B14" s="43"/>
      <c r="C14" s="43"/>
      <c r="D14" s="43"/>
      <c r="E14" s="43"/>
      <c r="F14" s="43"/>
      <c r="G14" s="43"/>
      <c r="H14" s="43"/>
      <c r="I14" s="43"/>
      <c r="J14" s="43"/>
      <c r="K14" s="43"/>
    </row>
  </sheetData>
  <sheetProtection algorithmName="SHA-512" hashValue="yNvAE7x045jhdyKzy7VcieXpcw+B50u+h944RkD/IrWZc8moOoo/bqjfcqvV5+mVEXClfTF9fzZag839R/gcxA==" saltValue="cDsVl1OJnnzMaSlRwmlZPQ==" spinCount="100000" sheet="1" objects="1" scenarios="1"/>
  <mergeCells count="2">
    <mergeCell ref="B3:K3"/>
    <mergeCell ref="B4:K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42A5-249E-4DE6-A17F-18E25BD6B0EC}">
  <sheetPr codeName="Hoja14"/>
  <dimension ref="B3:Q63"/>
  <sheetViews>
    <sheetView showGridLines="0" zoomScaleNormal="100" workbookViewId="0">
      <selection activeCell="F9" sqref="F9"/>
    </sheetView>
  </sheetViews>
  <sheetFormatPr baseColWidth="10" defaultColWidth="11.42578125" defaultRowHeight="14.25" x14ac:dyDescent="0.2"/>
  <cols>
    <col min="1" max="1" width="5.7109375" style="44" customWidth="1"/>
    <col min="2" max="2" width="45.5703125" style="44" customWidth="1"/>
    <col min="3" max="3" width="15.7109375" style="44" customWidth="1"/>
    <col min="4" max="4" width="41.7109375" style="44" customWidth="1"/>
    <col min="5" max="5" width="26.5703125" style="44" customWidth="1"/>
    <col min="6" max="6" width="26.7109375" style="44" customWidth="1"/>
    <col min="7" max="7" width="36" style="44" bestFit="1" customWidth="1"/>
    <col min="8" max="9" width="18.7109375" style="44" customWidth="1"/>
    <col min="10" max="10" width="20.28515625" style="44" customWidth="1"/>
    <col min="11" max="11" width="39" style="44" customWidth="1"/>
    <col min="12" max="14" width="18.7109375" style="44" customWidth="1"/>
    <col min="15" max="15" width="34.5703125" style="44" customWidth="1"/>
    <col min="16" max="16" width="15.7109375" style="44" customWidth="1"/>
    <col min="17" max="17" width="36.7109375" style="44" customWidth="1"/>
    <col min="18" max="16384" width="11.42578125" style="44"/>
  </cols>
  <sheetData>
    <row r="3" spans="2:17" ht="18" x14ac:dyDescent="0.2">
      <c r="B3" s="181" t="s">
        <v>594</v>
      </c>
      <c r="C3" s="163"/>
      <c r="D3" s="163"/>
      <c r="E3" s="163"/>
      <c r="F3" s="163"/>
      <c r="G3" s="79"/>
      <c r="I3" s="80"/>
      <c r="J3" s="48"/>
      <c r="K3" s="48"/>
      <c r="L3" s="50"/>
      <c r="M3" s="163"/>
      <c r="N3" s="163"/>
      <c r="O3" s="50"/>
      <c r="P3" s="163"/>
      <c r="Q3" s="163"/>
    </row>
    <row r="4" spans="2:17" ht="15" x14ac:dyDescent="0.2">
      <c r="B4" s="81"/>
      <c r="C4" s="81"/>
      <c r="D4" s="81"/>
      <c r="E4" s="81"/>
      <c r="F4" s="81"/>
      <c r="G4" s="81"/>
    </row>
    <row r="5" spans="2:17" ht="15" x14ac:dyDescent="0.2">
      <c r="B5" s="187" t="s">
        <v>570</v>
      </c>
      <c r="C5" s="175"/>
      <c r="D5" s="188"/>
      <c r="E5" s="178" t="s">
        <v>595</v>
      </c>
      <c r="F5" s="179"/>
      <c r="G5" s="180"/>
      <c r="H5" s="193" t="s">
        <v>596</v>
      </c>
      <c r="I5" s="194"/>
      <c r="J5" s="194"/>
      <c r="K5" s="194"/>
      <c r="L5" s="194"/>
      <c r="M5" s="194"/>
      <c r="N5" s="194"/>
      <c r="O5" s="194"/>
      <c r="P5" s="194"/>
      <c r="Q5" s="195"/>
    </row>
    <row r="6" spans="2:17" ht="15" x14ac:dyDescent="0.2">
      <c r="B6" s="189"/>
      <c r="C6" s="189"/>
      <c r="D6" s="190"/>
      <c r="E6" s="182" t="s">
        <v>585</v>
      </c>
      <c r="F6" s="183"/>
      <c r="G6" s="184"/>
      <c r="H6" s="199" t="s">
        <v>597</v>
      </c>
      <c r="I6" s="200"/>
      <c r="J6" s="200"/>
      <c r="K6" s="198"/>
      <c r="L6" s="196" t="s">
        <v>598</v>
      </c>
      <c r="M6" s="197"/>
      <c r="N6" s="197"/>
      <c r="O6" s="198"/>
      <c r="P6" s="185" t="s">
        <v>599</v>
      </c>
      <c r="Q6" s="191" t="s">
        <v>600</v>
      </c>
    </row>
    <row r="7" spans="2:17" ht="30.2" customHeight="1" x14ac:dyDescent="0.2">
      <c r="B7" s="64" t="s">
        <v>601</v>
      </c>
      <c r="C7" s="82" t="s">
        <v>602</v>
      </c>
      <c r="D7" s="64" t="s">
        <v>1</v>
      </c>
      <c r="E7" s="63" t="s">
        <v>603</v>
      </c>
      <c r="F7" s="63" t="s">
        <v>604</v>
      </c>
      <c r="G7" s="63" t="s">
        <v>605</v>
      </c>
      <c r="H7" s="83" t="s">
        <v>606</v>
      </c>
      <c r="I7" s="83" t="s">
        <v>607</v>
      </c>
      <c r="J7" s="83" t="s">
        <v>608</v>
      </c>
      <c r="K7" s="83" t="s">
        <v>609</v>
      </c>
      <c r="L7" s="84" t="s">
        <v>606</v>
      </c>
      <c r="M7" s="84" t="s">
        <v>607</v>
      </c>
      <c r="N7" s="84" t="s">
        <v>608</v>
      </c>
      <c r="O7" s="84" t="s">
        <v>609</v>
      </c>
      <c r="P7" s="186"/>
      <c r="Q7" s="192"/>
    </row>
    <row r="8" spans="2:17" ht="165.2" customHeight="1" x14ac:dyDescent="0.2">
      <c r="B8" s="85" t="str">
        <f>CONCATENATE('PLAN DE ACCIÓN'!E10,'PLAN DE ACCIÓN SIN LISTADO'!E10)</f>
        <v>Indebida aplicación de las normas y directrices en la celebración y ejecución de los contratos de prestación de servicios profesionales y de apoyo a la gestión</v>
      </c>
      <c r="C8" s="85" t="str">
        <f>CONCATENATE('PLAN DE ACCIÓN'!L10,'PLAN DE ACCIÓN SIN LISTADO'!J10)</f>
        <v>1</v>
      </c>
      <c r="D8" s="85" t="str">
        <f>CONCATENATE('PLAN DE ACCIÓN'!M10,'PLAN DE ACCIÓN SIN LISTADO'!K10,'PLAN DE ACCIÓN'!N10,'PLAN DE ACCIÓN SIN LISTADO'!L10)</f>
        <v>Capacitación virtual</v>
      </c>
      <c r="E8" s="118" t="s">
        <v>2224</v>
      </c>
      <c r="F8" s="118" t="s">
        <v>2225</v>
      </c>
      <c r="G8" s="87" t="str">
        <f>+IF(AND(E8&lt;&gt;"",F8&lt;&gt;""),"( "&amp;E8&amp;" / "&amp;F8&amp;" ) * 100","(Numerador / Denominador )*100")</f>
        <v>( Número de capacitaciones ejecutadas en un (1) año / Número de capacitaciones programadas un (1) año ) * 100</v>
      </c>
      <c r="H8" s="88"/>
      <c r="I8" s="88"/>
      <c r="J8" s="89" t="str">
        <f>IFERROR(H8/I8,"")</f>
        <v/>
      </c>
      <c r="K8" s="90"/>
      <c r="L8" s="91"/>
      <c r="M8" s="91"/>
      <c r="N8" s="92" t="str">
        <f>IFERROR(L8/M8,"")</f>
        <v/>
      </c>
      <c r="O8" s="93"/>
      <c r="P8" s="92" t="str">
        <f>+IFERROR(AVERAGE(J8,N8),"")</f>
        <v/>
      </c>
      <c r="Q8" s="94"/>
    </row>
    <row r="9" spans="2:17" ht="165.2" customHeight="1" x14ac:dyDescent="0.2">
      <c r="B9" s="85" t="str">
        <f>CONCATENATE('PLAN DE ACCIÓN'!E11,'PLAN DE ACCIÓN SIN LISTADO'!E11)</f>
        <v>Falta de seguimiento oportuno por parte de los supervisores, a la ejecución de los contratos, de acuerdo con las normas expedidas para tal fin.</v>
      </c>
      <c r="C9" s="85" t="str">
        <f>CONCATENATE('PLAN DE ACCIÓN'!L11,'PLAN DE ACCIÓN SIN LISTADO'!J11)</f>
        <v>1</v>
      </c>
      <c r="D9" s="85" t="str">
        <f>CONCATENATE('PLAN DE ACCIÓN'!M11,'PLAN DE ACCIÓN SIN LISTADO'!K11,'PLAN DE ACCIÓN'!N11,'PLAN DE ACCIÓN SIN LISTADO'!L11)</f>
        <v xml:space="preserve">Otro (escríbala en la siguiente columna)1.Capacitación virtual o presencial
   </v>
      </c>
      <c r="E9" s="118" t="s">
        <v>2226</v>
      </c>
      <c r="F9" s="118" t="s">
        <v>2225</v>
      </c>
      <c r="G9" s="87" t="str">
        <f t="shared" ref="G9:G37" si="0">+IF(AND(E9&lt;&gt;"",F9&lt;&gt;""),"( "&amp;E9&amp;" / "&amp;F9&amp;" ) * 100","(Numerador / Denominador )*100")</f>
        <v>( Número de capacitaciones ejecutadas un (1) año / Número de capacitaciones programadas un (1) año ) * 100</v>
      </c>
      <c r="H9" s="88"/>
      <c r="I9" s="88"/>
      <c r="J9" s="89" t="str">
        <f t="shared" ref="J9:J37" si="1">IFERROR(H9/I9,"")</f>
        <v/>
      </c>
      <c r="K9" s="90"/>
      <c r="L9" s="91"/>
      <c r="M9" s="91"/>
      <c r="N9" s="92" t="str">
        <f t="shared" ref="N9:N37" si="2">IFERROR(L9/M9,"")</f>
        <v/>
      </c>
      <c r="O9" s="93"/>
      <c r="P9" s="92" t="str">
        <f t="shared" ref="P9:P37" si="3">+IFERROR(AVERAGE(J9,N9),"")</f>
        <v/>
      </c>
      <c r="Q9" s="94"/>
    </row>
    <row r="10" spans="2:17" ht="165.2" customHeight="1" x14ac:dyDescent="0.2">
      <c r="B10" s="85" t="str">
        <f>CONCATENATE('PLAN DE ACCIÓN'!E12,'PLAN DE ACCIÓN SIN LISTADO'!E12)</f>
        <v/>
      </c>
      <c r="C10" s="85" t="str">
        <f>CONCATENATE('PLAN DE ACCIÓN'!L12,'PLAN DE ACCIÓN SIN LISTADO'!J12)</f>
        <v>2</v>
      </c>
      <c r="D10" s="85" t="str">
        <f>CONCATENATE('PLAN DE ACCIÓN'!M12,'PLAN DE ACCIÓN SIN LISTADO'!K12,'PLAN DE ACCIÓN'!N12,'PLAN DE ACCIÓN SIN LISTADO'!L12)</f>
        <v>Otro (escríbala en la siguiente columna)2.Instructivo actualizado (Tanto de deberes de seguimiento, como de buenas prácticas), que le sea entregado al servidor público cada vez que sea designado como supervisor.</v>
      </c>
      <c r="E10" s="118" t="s">
        <v>2215</v>
      </c>
      <c r="F10" s="118" t="s">
        <v>2214</v>
      </c>
      <c r="G10" s="87" t="str">
        <f t="shared" si="0"/>
        <v>( Documento elaborado / Documento planeado a elaborar ) * 100</v>
      </c>
      <c r="H10" s="88"/>
      <c r="I10" s="88"/>
      <c r="J10" s="89" t="str">
        <f t="shared" si="1"/>
        <v/>
      </c>
      <c r="K10" s="90"/>
      <c r="L10" s="91"/>
      <c r="M10" s="91"/>
      <c r="N10" s="92" t="str">
        <f t="shared" si="2"/>
        <v/>
      </c>
      <c r="O10" s="93"/>
      <c r="P10" s="92" t="str">
        <f t="shared" si="3"/>
        <v/>
      </c>
      <c r="Q10" s="94"/>
    </row>
    <row r="11" spans="2:17" ht="165.2" customHeight="1" x14ac:dyDescent="0.2">
      <c r="B11" s="85" t="str">
        <f>CONCATENATE('PLAN DE ACCIÓN'!E13,'PLAN DE ACCIÓN SIN LISTADO'!E13)</f>
        <v/>
      </c>
      <c r="C11" s="85" t="str">
        <f>CONCATENATE('PLAN DE ACCIÓN'!L13,'PLAN DE ACCIÓN SIN LISTADO'!J13)</f>
        <v>3</v>
      </c>
      <c r="D11" s="120" t="str">
        <f>CONCATENATE('PLAN DE ACCIÓN'!M13,'PLAN DE ACCIÓN SIN LISTADO'!K13,'PLAN DE ACCIÓN'!N13,'PLAN DE ACCIÓN SIN LISTADO'!L13)</f>
        <v>Otro (escríbala en la siguiente columna)3. Adicionar columna en el formato de presentación de informes de ejecución contractual, para que el supervisor pueda realizar las observaciones que considere pertinentes,firmar el informe y en caso de evidenciar un posible incumplimiento en alguno de los contratos a su cargo, informar de inmediato al ordenador del gasto para que adelante las acciones legales pertinentes.</v>
      </c>
      <c r="E11" s="86" t="s">
        <v>2217</v>
      </c>
      <c r="F11" s="86" t="s">
        <v>2223</v>
      </c>
      <c r="G11" s="121" t="str">
        <f t="shared" si="0"/>
        <v>( Documento ajustado (formato de presentación informe de ejecución contractual) / Documento que se planea ajustar (formato de presentación informe de ejecución contractual) ) * 100</v>
      </c>
      <c r="H11" s="88"/>
      <c r="I11" s="88"/>
      <c r="J11" s="89" t="str">
        <f t="shared" si="1"/>
        <v/>
      </c>
      <c r="K11" s="90"/>
      <c r="L11" s="91"/>
      <c r="M11" s="91"/>
      <c r="N11" s="92" t="str">
        <f t="shared" si="2"/>
        <v/>
      </c>
      <c r="O11" s="93"/>
      <c r="P11" s="92" t="str">
        <f t="shared" si="3"/>
        <v/>
      </c>
      <c r="Q11" s="94"/>
    </row>
    <row r="12" spans="2:17" ht="165.2" customHeight="1" x14ac:dyDescent="0.2">
      <c r="B12" s="85" t="str">
        <f>CONCATENATE('PLAN DE ACCIÓN'!E14,'PLAN DE ACCIÓN SIN LISTADO'!E14)</f>
        <v>Falta de lineamientos para resolver recursos presentados a los conceptos o pronunciamientos expedidos por la Contaduría General de la Nación, cuando las entidades obligadas a presentar información financiera, no comparten la postura jurídica de la CGN.</v>
      </c>
      <c r="C12" s="85" t="str">
        <f>CONCATENATE('PLAN DE ACCIÓN'!L14,'PLAN DE ACCIÓN SIN LISTADO'!J14)</f>
        <v>1</v>
      </c>
      <c r="D12" s="85" t="str">
        <f>CONCATENATE('PLAN DE ACCIÓN'!M14,'PLAN DE ACCIÓN SIN LISTADO'!K14,'PLAN DE ACCIÓN'!N14,'PLAN DE ACCIÓN SIN LISTADO'!L14)</f>
        <v xml:space="preserve">Otro (escríbala en la siguiente columna)1. Crear instructivo fijando lineamientos </v>
      </c>
      <c r="E12" s="118" t="s">
        <v>2215</v>
      </c>
      <c r="F12" s="118" t="s">
        <v>2214</v>
      </c>
      <c r="G12" s="87" t="str">
        <f t="shared" si="0"/>
        <v>( Documento elaborado / Documento planeado a elaborar ) * 100</v>
      </c>
      <c r="H12" s="88"/>
      <c r="I12" s="88"/>
      <c r="J12" s="89" t="str">
        <f t="shared" si="1"/>
        <v/>
      </c>
      <c r="K12" s="90"/>
      <c r="L12" s="91"/>
      <c r="M12" s="91"/>
      <c r="N12" s="92" t="str">
        <f t="shared" si="2"/>
        <v/>
      </c>
      <c r="O12" s="93"/>
      <c r="P12" s="92" t="str">
        <f t="shared" si="3"/>
        <v/>
      </c>
      <c r="Q12" s="94"/>
    </row>
    <row r="13" spans="2:17" ht="165.2" customHeight="1" x14ac:dyDescent="0.2">
      <c r="B13" s="85" t="str">
        <f>CONCATENATE('PLAN DE ACCIÓN'!E15,'PLAN DE ACCIÓN SIN LISTADO'!E15)</f>
        <v/>
      </c>
      <c r="C13" s="85" t="str">
        <f>CONCATENATE('PLAN DE ACCIÓN'!L15,'PLAN DE ACCIÓN SIN LISTADO'!J15)</f>
        <v/>
      </c>
      <c r="D13" s="85" t="str">
        <f>CONCATENATE('PLAN DE ACCIÓN'!M15,'PLAN DE ACCIÓN SIN LISTADO'!K15,'PLAN DE ACCIÓN'!N15,'PLAN DE ACCIÓN SIN LISTADO'!L15)</f>
        <v/>
      </c>
      <c r="E13" s="118"/>
      <c r="F13" s="118"/>
      <c r="G13" s="87" t="str">
        <f t="shared" si="0"/>
        <v>(Numerador / Denominador )*100</v>
      </c>
      <c r="H13" s="88"/>
      <c r="I13" s="88"/>
      <c r="J13" s="89" t="str">
        <f t="shared" si="1"/>
        <v/>
      </c>
      <c r="K13" s="90"/>
      <c r="L13" s="91"/>
      <c r="M13" s="91"/>
      <c r="N13" s="92" t="str">
        <f t="shared" si="2"/>
        <v/>
      </c>
      <c r="O13" s="93"/>
      <c r="P13" s="92" t="str">
        <f t="shared" si="3"/>
        <v/>
      </c>
      <c r="Q13" s="94"/>
    </row>
    <row r="14" spans="2:17" ht="165.2" customHeight="1" x14ac:dyDescent="0.2">
      <c r="B14" s="85" t="str">
        <f>CONCATENATE('PLAN DE ACCIÓN'!E16,'PLAN DE ACCIÓN SIN LISTADO'!E16)</f>
        <v/>
      </c>
      <c r="C14" s="85" t="str">
        <f>CONCATENATE('PLAN DE ACCIÓN'!L16,'PLAN DE ACCIÓN SIN LISTADO'!J16)</f>
        <v/>
      </c>
      <c r="D14" s="85" t="str">
        <f>CONCATENATE('PLAN DE ACCIÓN'!M16,'PLAN DE ACCIÓN SIN LISTADO'!K16,'PLAN DE ACCIÓN'!N16,'PLAN DE ACCIÓN SIN LISTADO'!L16)</f>
        <v/>
      </c>
      <c r="E14" s="86"/>
      <c r="F14" s="86"/>
      <c r="G14" s="87" t="str">
        <f t="shared" si="0"/>
        <v>(Numerador / Denominador )*100</v>
      </c>
      <c r="H14" s="88"/>
      <c r="I14" s="88"/>
      <c r="J14" s="89" t="str">
        <f t="shared" si="1"/>
        <v/>
      </c>
      <c r="K14" s="90"/>
      <c r="L14" s="91"/>
      <c r="M14" s="91"/>
      <c r="N14" s="92" t="str">
        <f t="shared" si="2"/>
        <v/>
      </c>
      <c r="O14" s="93"/>
      <c r="P14" s="92" t="str">
        <f t="shared" si="3"/>
        <v/>
      </c>
      <c r="Q14" s="94"/>
    </row>
    <row r="15" spans="2:17" ht="165.2" customHeight="1" x14ac:dyDescent="0.2">
      <c r="B15" s="85" t="str">
        <f>CONCATENATE('PLAN DE ACCIÓN'!E17,'PLAN DE ACCIÓN SIN LISTADO'!E17)</f>
        <v/>
      </c>
      <c r="C15" s="85" t="str">
        <f>CONCATENATE('PLAN DE ACCIÓN'!L17,'PLAN DE ACCIÓN SIN LISTADO'!J17)</f>
        <v/>
      </c>
      <c r="D15" s="85" t="str">
        <f>CONCATENATE('PLAN DE ACCIÓN'!M17,'PLAN DE ACCIÓN SIN LISTADO'!K17,'PLAN DE ACCIÓN'!N17,'PLAN DE ACCIÓN SIN LISTADO'!L17)</f>
        <v/>
      </c>
      <c r="E15" s="86"/>
      <c r="F15" s="86"/>
      <c r="G15" s="87" t="str">
        <f t="shared" si="0"/>
        <v>(Numerador / Denominador )*100</v>
      </c>
      <c r="H15" s="88"/>
      <c r="I15" s="88"/>
      <c r="J15" s="89" t="str">
        <f t="shared" si="1"/>
        <v/>
      </c>
      <c r="K15" s="90"/>
      <c r="L15" s="91"/>
      <c r="M15" s="91"/>
      <c r="N15" s="92" t="str">
        <f t="shared" si="2"/>
        <v/>
      </c>
      <c r="O15" s="93"/>
      <c r="P15" s="92" t="str">
        <f t="shared" si="3"/>
        <v/>
      </c>
      <c r="Q15" s="94"/>
    </row>
    <row r="16" spans="2:17" ht="165.2" customHeight="1" x14ac:dyDescent="0.2">
      <c r="B16" s="85" t="str">
        <f>CONCATENATE('PLAN DE ACCIÓN'!E18,'PLAN DE ACCIÓN SIN LISTADO'!E18)</f>
        <v/>
      </c>
      <c r="C16" s="85" t="str">
        <f>CONCATENATE('PLAN DE ACCIÓN'!L18,'PLAN DE ACCIÓN SIN LISTADO'!J18)</f>
        <v/>
      </c>
      <c r="D16" s="85" t="str">
        <f>CONCATENATE('PLAN DE ACCIÓN'!M18,'PLAN DE ACCIÓN SIN LISTADO'!K18,'PLAN DE ACCIÓN'!N18,'PLAN DE ACCIÓN SIN LISTADO'!L18)</f>
        <v/>
      </c>
      <c r="E16" s="86"/>
      <c r="F16" s="86"/>
      <c r="G16" s="87" t="str">
        <f t="shared" si="0"/>
        <v>(Numerador / Denominador )*100</v>
      </c>
      <c r="H16" s="88"/>
      <c r="I16" s="88"/>
      <c r="J16" s="89" t="str">
        <f t="shared" si="1"/>
        <v/>
      </c>
      <c r="K16" s="90"/>
      <c r="L16" s="91"/>
      <c r="M16" s="91"/>
      <c r="N16" s="92" t="str">
        <f t="shared" si="2"/>
        <v/>
      </c>
      <c r="O16" s="93"/>
      <c r="P16" s="92" t="str">
        <f t="shared" si="3"/>
        <v/>
      </c>
      <c r="Q16" s="94"/>
    </row>
    <row r="17" spans="2:17" ht="165.2" customHeight="1" x14ac:dyDescent="0.2">
      <c r="B17" s="85" t="str">
        <f>CONCATENATE('PLAN DE ACCIÓN'!E19,'PLAN DE ACCIÓN SIN LISTADO'!E19)</f>
        <v/>
      </c>
      <c r="C17" s="85" t="str">
        <f>CONCATENATE('PLAN DE ACCIÓN'!L19,'PLAN DE ACCIÓN SIN LISTADO'!J19)</f>
        <v/>
      </c>
      <c r="D17" s="85" t="str">
        <f>CONCATENATE('PLAN DE ACCIÓN'!M19,'PLAN DE ACCIÓN SIN LISTADO'!K19,'PLAN DE ACCIÓN'!N19,'PLAN DE ACCIÓN SIN LISTADO'!L19)</f>
        <v/>
      </c>
      <c r="E17" s="86"/>
      <c r="F17" s="86"/>
      <c r="G17" s="87" t="str">
        <f t="shared" si="0"/>
        <v>(Numerador / Denominador )*100</v>
      </c>
      <c r="H17" s="88"/>
      <c r="I17" s="88"/>
      <c r="J17" s="89" t="str">
        <f t="shared" si="1"/>
        <v/>
      </c>
      <c r="K17" s="90"/>
      <c r="L17" s="91"/>
      <c r="M17" s="91"/>
      <c r="N17" s="92" t="str">
        <f t="shared" si="2"/>
        <v/>
      </c>
      <c r="O17" s="93"/>
      <c r="P17" s="92" t="str">
        <f t="shared" si="3"/>
        <v/>
      </c>
      <c r="Q17" s="94"/>
    </row>
    <row r="18" spans="2:17" ht="165.2" customHeight="1" x14ac:dyDescent="0.2">
      <c r="B18" s="85" t="str">
        <f>CONCATENATE('PLAN DE ACCIÓN'!E20,'PLAN DE ACCIÓN SIN LISTADO'!E20)</f>
        <v/>
      </c>
      <c r="C18" s="85" t="str">
        <f>CONCATENATE('PLAN DE ACCIÓN'!L20,'PLAN DE ACCIÓN SIN LISTADO'!J20)</f>
        <v/>
      </c>
      <c r="D18" s="85" t="str">
        <f>CONCATENATE('PLAN DE ACCIÓN'!M20,'PLAN DE ACCIÓN SIN LISTADO'!K20,'PLAN DE ACCIÓN'!N20,'PLAN DE ACCIÓN SIN LISTADO'!L20)</f>
        <v/>
      </c>
      <c r="E18" s="86"/>
      <c r="F18" s="86"/>
      <c r="G18" s="87" t="str">
        <f t="shared" si="0"/>
        <v>(Numerador / Denominador )*100</v>
      </c>
      <c r="H18" s="88"/>
      <c r="I18" s="88"/>
      <c r="J18" s="89" t="str">
        <f t="shared" si="1"/>
        <v/>
      </c>
      <c r="K18" s="90"/>
      <c r="L18" s="91"/>
      <c r="M18" s="91"/>
      <c r="N18" s="92" t="str">
        <f t="shared" si="2"/>
        <v/>
      </c>
      <c r="O18" s="93"/>
      <c r="P18" s="92" t="str">
        <f t="shared" si="3"/>
        <v/>
      </c>
      <c r="Q18" s="94"/>
    </row>
    <row r="19" spans="2:17" ht="165.2" customHeight="1" x14ac:dyDescent="0.2">
      <c r="B19" s="85" t="str">
        <f>CONCATENATE('PLAN DE ACCIÓN'!E21,'PLAN DE ACCIÓN SIN LISTADO'!E21)</f>
        <v/>
      </c>
      <c r="C19" s="85" t="str">
        <f>CONCATENATE('PLAN DE ACCIÓN'!L21,'PLAN DE ACCIÓN SIN LISTADO'!J21)</f>
        <v/>
      </c>
      <c r="D19" s="85" t="str">
        <f>CONCATENATE('PLAN DE ACCIÓN'!M21,'PLAN DE ACCIÓN SIN LISTADO'!K21,'PLAN DE ACCIÓN'!N21,'PLAN DE ACCIÓN SIN LISTADO'!L21)</f>
        <v/>
      </c>
      <c r="E19" s="86"/>
      <c r="F19" s="86"/>
      <c r="G19" s="87" t="str">
        <f t="shared" si="0"/>
        <v>(Numerador / Denominador )*100</v>
      </c>
      <c r="H19" s="88"/>
      <c r="I19" s="88"/>
      <c r="J19" s="89" t="str">
        <f t="shared" si="1"/>
        <v/>
      </c>
      <c r="K19" s="90"/>
      <c r="L19" s="91"/>
      <c r="M19" s="91"/>
      <c r="N19" s="92" t="str">
        <f t="shared" si="2"/>
        <v/>
      </c>
      <c r="O19" s="93"/>
      <c r="P19" s="92" t="str">
        <f t="shared" si="3"/>
        <v/>
      </c>
      <c r="Q19" s="94"/>
    </row>
    <row r="20" spans="2:17" ht="165.2" customHeight="1" x14ac:dyDescent="0.2">
      <c r="B20" s="85" t="str">
        <f>CONCATENATE('PLAN DE ACCIÓN'!E22,'PLAN DE ACCIÓN SIN LISTADO'!E22)</f>
        <v/>
      </c>
      <c r="C20" s="85" t="str">
        <f>CONCATENATE('PLAN DE ACCIÓN'!L22,'PLAN DE ACCIÓN SIN LISTADO'!J22)</f>
        <v/>
      </c>
      <c r="D20" s="85" t="str">
        <f>CONCATENATE('PLAN DE ACCIÓN'!M22,'PLAN DE ACCIÓN SIN LISTADO'!K22,'PLAN DE ACCIÓN'!N22,'PLAN DE ACCIÓN SIN LISTADO'!L22)</f>
        <v/>
      </c>
      <c r="E20" s="86"/>
      <c r="F20" s="86"/>
      <c r="G20" s="87" t="str">
        <f t="shared" si="0"/>
        <v>(Numerador / Denominador )*100</v>
      </c>
      <c r="H20" s="88"/>
      <c r="I20" s="88"/>
      <c r="J20" s="89" t="str">
        <f t="shared" si="1"/>
        <v/>
      </c>
      <c r="K20" s="90"/>
      <c r="L20" s="91"/>
      <c r="M20" s="91"/>
      <c r="N20" s="92" t="str">
        <f t="shared" si="2"/>
        <v/>
      </c>
      <c r="O20" s="93"/>
      <c r="P20" s="92" t="str">
        <f t="shared" si="3"/>
        <v/>
      </c>
      <c r="Q20" s="94"/>
    </row>
    <row r="21" spans="2:17" ht="165.2" customHeight="1" x14ac:dyDescent="0.2">
      <c r="B21" s="85" t="str">
        <f>CONCATENATE('PLAN DE ACCIÓN'!E23,'PLAN DE ACCIÓN SIN LISTADO'!E23)</f>
        <v/>
      </c>
      <c r="C21" s="85" t="str">
        <f>CONCATENATE('PLAN DE ACCIÓN'!L23,'PLAN DE ACCIÓN SIN LISTADO'!J23)</f>
        <v/>
      </c>
      <c r="D21" s="85" t="str">
        <f>CONCATENATE('PLAN DE ACCIÓN'!M23,'PLAN DE ACCIÓN SIN LISTADO'!K23,'PLAN DE ACCIÓN'!N23,'PLAN DE ACCIÓN SIN LISTADO'!L23)</f>
        <v/>
      </c>
      <c r="E21" s="86"/>
      <c r="F21" s="86"/>
      <c r="G21" s="87" t="str">
        <f t="shared" si="0"/>
        <v>(Numerador / Denominador )*100</v>
      </c>
      <c r="H21" s="88"/>
      <c r="I21" s="88"/>
      <c r="J21" s="89" t="str">
        <f t="shared" si="1"/>
        <v/>
      </c>
      <c r="K21" s="90"/>
      <c r="L21" s="91"/>
      <c r="M21" s="91"/>
      <c r="N21" s="92" t="str">
        <f t="shared" si="2"/>
        <v/>
      </c>
      <c r="O21" s="93"/>
      <c r="P21" s="92" t="str">
        <f t="shared" si="3"/>
        <v/>
      </c>
      <c r="Q21" s="94"/>
    </row>
    <row r="22" spans="2:17" ht="165.2" customHeight="1" x14ac:dyDescent="0.2">
      <c r="B22" s="85" t="str">
        <f>CONCATENATE('PLAN DE ACCIÓN'!E24,'PLAN DE ACCIÓN SIN LISTADO'!E24)</f>
        <v/>
      </c>
      <c r="C22" s="85" t="str">
        <f>CONCATENATE('PLAN DE ACCIÓN'!L24,'PLAN DE ACCIÓN SIN LISTADO'!J24)</f>
        <v/>
      </c>
      <c r="D22" s="85" t="str">
        <f>CONCATENATE('PLAN DE ACCIÓN'!M24,'PLAN DE ACCIÓN SIN LISTADO'!K24,'PLAN DE ACCIÓN'!N24,'PLAN DE ACCIÓN SIN LISTADO'!L24)</f>
        <v/>
      </c>
      <c r="E22" s="86"/>
      <c r="F22" s="86"/>
      <c r="G22" s="87" t="str">
        <f t="shared" si="0"/>
        <v>(Numerador / Denominador )*100</v>
      </c>
      <c r="H22" s="88"/>
      <c r="I22" s="88"/>
      <c r="J22" s="89" t="str">
        <f t="shared" si="1"/>
        <v/>
      </c>
      <c r="K22" s="90"/>
      <c r="L22" s="91"/>
      <c r="M22" s="91"/>
      <c r="N22" s="92" t="str">
        <f t="shared" si="2"/>
        <v/>
      </c>
      <c r="O22" s="93"/>
      <c r="P22" s="92" t="str">
        <f t="shared" si="3"/>
        <v/>
      </c>
      <c r="Q22" s="94"/>
    </row>
    <row r="23" spans="2:17" ht="165.2" customHeight="1" x14ac:dyDescent="0.2">
      <c r="B23" s="85" t="str">
        <f>CONCATENATE('PLAN DE ACCIÓN'!E25,'PLAN DE ACCIÓN SIN LISTADO'!E25)</f>
        <v/>
      </c>
      <c r="C23" s="85" t="str">
        <f>CONCATENATE('PLAN DE ACCIÓN'!L25,'PLAN DE ACCIÓN SIN LISTADO'!J25)</f>
        <v/>
      </c>
      <c r="D23" s="85" t="str">
        <f>CONCATENATE('PLAN DE ACCIÓN'!M25,'PLAN DE ACCIÓN SIN LISTADO'!K25,'PLAN DE ACCIÓN'!N25,'PLAN DE ACCIÓN SIN LISTADO'!L25)</f>
        <v/>
      </c>
      <c r="E23" s="86"/>
      <c r="F23" s="86"/>
      <c r="G23" s="87" t="str">
        <f t="shared" si="0"/>
        <v>(Numerador / Denominador )*100</v>
      </c>
      <c r="H23" s="88"/>
      <c r="I23" s="88"/>
      <c r="J23" s="89" t="str">
        <f t="shared" si="1"/>
        <v/>
      </c>
      <c r="K23" s="90"/>
      <c r="L23" s="91"/>
      <c r="M23" s="91"/>
      <c r="N23" s="92" t="str">
        <f t="shared" si="2"/>
        <v/>
      </c>
      <c r="O23" s="93"/>
      <c r="P23" s="92" t="str">
        <f t="shared" si="3"/>
        <v/>
      </c>
      <c r="Q23" s="94"/>
    </row>
    <row r="24" spans="2:17" ht="165.2" customHeight="1" x14ac:dyDescent="0.2">
      <c r="B24" s="85" t="str">
        <f>CONCATENATE('PLAN DE ACCIÓN'!E26,'PLAN DE ACCIÓN SIN LISTADO'!E26)</f>
        <v/>
      </c>
      <c r="C24" s="85" t="str">
        <f>CONCATENATE('PLAN DE ACCIÓN'!L26,'PLAN DE ACCIÓN SIN LISTADO'!J26)</f>
        <v/>
      </c>
      <c r="D24" s="85" t="str">
        <f>CONCATENATE('PLAN DE ACCIÓN'!M26,'PLAN DE ACCIÓN SIN LISTADO'!K26,'PLAN DE ACCIÓN'!N26,'PLAN DE ACCIÓN SIN LISTADO'!L26)</f>
        <v/>
      </c>
      <c r="E24" s="86"/>
      <c r="F24" s="86"/>
      <c r="G24" s="87" t="str">
        <f t="shared" si="0"/>
        <v>(Numerador / Denominador )*100</v>
      </c>
      <c r="H24" s="88"/>
      <c r="I24" s="88"/>
      <c r="J24" s="89" t="str">
        <f t="shared" si="1"/>
        <v/>
      </c>
      <c r="K24" s="90"/>
      <c r="L24" s="91"/>
      <c r="M24" s="91"/>
      <c r="N24" s="92" t="str">
        <f t="shared" si="2"/>
        <v/>
      </c>
      <c r="O24" s="93"/>
      <c r="P24" s="92" t="str">
        <f t="shared" si="3"/>
        <v/>
      </c>
      <c r="Q24" s="94"/>
    </row>
    <row r="25" spans="2:17" ht="165.2" customHeight="1" x14ac:dyDescent="0.2">
      <c r="B25" s="85" t="str">
        <f>CONCATENATE('PLAN DE ACCIÓN'!E27,'PLAN DE ACCIÓN SIN LISTADO'!E27)</f>
        <v/>
      </c>
      <c r="C25" s="85" t="str">
        <f>CONCATENATE('PLAN DE ACCIÓN'!L27,'PLAN DE ACCIÓN SIN LISTADO'!J27)</f>
        <v/>
      </c>
      <c r="D25" s="85" t="str">
        <f>CONCATENATE('PLAN DE ACCIÓN'!M27,'PLAN DE ACCIÓN SIN LISTADO'!K27,'PLAN DE ACCIÓN'!N27,'PLAN DE ACCIÓN SIN LISTADO'!L27)</f>
        <v/>
      </c>
      <c r="E25" s="86"/>
      <c r="F25" s="86"/>
      <c r="G25" s="87" t="str">
        <f t="shared" si="0"/>
        <v>(Numerador / Denominador )*100</v>
      </c>
      <c r="H25" s="88"/>
      <c r="I25" s="88"/>
      <c r="J25" s="89" t="str">
        <f t="shared" si="1"/>
        <v/>
      </c>
      <c r="K25" s="90"/>
      <c r="L25" s="91"/>
      <c r="M25" s="91"/>
      <c r="N25" s="92" t="str">
        <f t="shared" si="2"/>
        <v/>
      </c>
      <c r="O25" s="93"/>
      <c r="P25" s="92" t="str">
        <f t="shared" si="3"/>
        <v/>
      </c>
      <c r="Q25" s="94"/>
    </row>
    <row r="26" spans="2:17" ht="165.2" customHeight="1" x14ac:dyDescent="0.2">
      <c r="B26" s="85" t="str">
        <f>CONCATENATE('PLAN DE ACCIÓN'!E28,'PLAN DE ACCIÓN SIN LISTADO'!E28)</f>
        <v/>
      </c>
      <c r="C26" s="85" t="str">
        <f>CONCATENATE('PLAN DE ACCIÓN'!L28,'PLAN DE ACCIÓN SIN LISTADO'!J28)</f>
        <v/>
      </c>
      <c r="D26" s="85" t="str">
        <f>CONCATENATE('PLAN DE ACCIÓN'!M28,'PLAN DE ACCIÓN SIN LISTADO'!K28,'PLAN DE ACCIÓN'!N28,'PLAN DE ACCIÓN SIN LISTADO'!L28)</f>
        <v/>
      </c>
      <c r="E26" s="86"/>
      <c r="F26" s="86"/>
      <c r="G26" s="87" t="str">
        <f t="shared" si="0"/>
        <v>(Numerador / Denominador )*100</v>
      </c>
      <c r="H26" s="88"/>
      <c r="I26" s="88"/>
      <c r="J26" s="89" t="str">
        <f t="shared" si="1"/>
        <v/>
      </c>
      <c r="K26" s="90"/>
      <c r="L26" s="91"/>
      <c r="M26" s="91"/>
      <c r="N26" s="92" t="str">
        <f t="shared" si="2"/>
        <v/>
      </c>
      <c r="O26" s="93"/>
      <c r="P26" s="92" t="str">
        <f t="shared" si="3"/>
        <v/>
      </c>
      <c r="Q26" s="94"/>
    </row>
    <row r="27" spans="2:17" ht="165.2" customHeight="1" x14ac:dyDescent="0.2">
      <c r="B27" s="85" t="str">
        <f>CONCATENATE('PLAN DE ACCIÓN'!E29,'PLAN DE ACCIÓN SIN LISTADO'!E29)</f>
        <v/>
      </c>
      <c r="C27" s="85" t="str">
        <f>CONCATENATE('PLAN DE ACCIÓN'!L29,'PLAN DE ACCIÓN SIN LISTADO'!J29)</f>
        <v/>
      </c>
      <c r="D27" s="85" t="str">
        <f>CONCATENATE('PLAN DE ACCIÓN'!M29,'PLAN DE ACCIÓN SIN LISTADO'!K29,'PLAN DE ACCIÓN'!N29,'PLAN DE ACCIÓN SIN LISTADO'!L29)</f>
        <v/>
      </c>
      <c r="E27" s="86"/>
      <c r="F27" s="86"/>
      <c r="G27" s="87" t="str">
        <f t="shared" si="0"/>
        <v>(Numerador / Denominador )*100</v>
      </c>
      <c r="H27" s="88"/>
      <c r="I27" s="88"/>
      <c r="J27" s="89" t="str">
        <f t="shared" si="1"/>
        <v/>
      </c>
      <c r="K27" s="90"/>
      <c r="L27" s="91"/>
      <c r="M27" s="91"/>
      <c r="N27" s="92" t="str">
        <f t="shared" si="2"/>
        <v/>
      </c>
      <c r="O27" s="93"/>
      <c r="P27" s="92" t="str">
        <f t="shared" si="3"/>
        <v/>
      </c>
      <c r="Q27" s="94"/>
    </row>
    <row r="28" spans="2:17" ht="165.2" customHeight="1" x14ac:dyDescent="0.2">
      <c r="B28" s="85" t="str">
        <f>CONCATENATE('PLAN DE ACCIÓN'!E30,'PLAN DE ACCIÓN SIN LISTADO'!E30)</f>
        <v/>
      </c>
      <c r="C28" s="85" t="str">
        <f>CONCATENATE('PLAN DE ACCIÓN'!L30,'PLAN DE ACCIÓN SIN LISTADO'!J30)</f>
        <v/>
      </c>
      <c r="D28" s="85" t="str">
        <f>CONCATENATE('PLAN DE ACCIÓN'!M30,'PLAN DE ACCIÓN SIN LISTADO'!K30,'PLAN DE ACCIÓN'!N30,'PLAN DE ACCIÓN SIN LISTADO'!L30)</f>
        <v/>
      </c>
      <c r="E28" s="86"/>
      <c r="F28" s="86"/>
      <c r="G28" s="87" t="str">
        <f t="shared" si="0"/>
        <v>(Numerador / Denominador )*100</v>
      </c>
      <c r="H28" s="88"/>
      <c r="I28" s="88"/>
      <c r="J28" s="89" t="str">
        <f t="shared" si="1"/>
        <v/>
      </c>
      <c r="K28" s="90"/>
      <c r="L28" s="91"/>
      <c r="M28" s="91"/>
      <c r="N28" s="92" t="str">
        <f t="shared" si="2"/>
        <v/>
      </c>
      <c r="O28" s="93"/>
      <c r="P28" s="92" t="str">
        <f t="shared" si="3"/>
        <v/>
      </c>
      <c r="Q28" s="94"/>
    </row>
    <row r="29" spans="2:17" ht="165.2" customHeight="1" x14ac:dyDescent="0.2">
      <c r="B29" s="85" t="str">
        <f>CONCATENATE('PLAN DE ACCIÓN'!E31,'PLAN DE ACCIÓN SIN LISTADO'!E31)</f>
        <v/>
      </c>
      <c r="C29" s="85" t="str">
        <f>CONCATENATE('PLAN DE ACCIÓN'!L31,'PLAN DE ACCIÓN SIN LISTADO'!J31)</f>
        <v/>
      </c>
      <c r="D29" s="85" t="str">
        <f>CONCATENATE('PLAN DE ACCIÓN'!M31,'PLAN DE ACCIÓN SIN LISTADO'!K31,'PLAN DE ACCIÓN'!N31,'PLAN DE ACCIÓN SIN LISTADO'!L31)</f>
        <v/>
      </c>
      <c r="E29" s="86"/>
      <c r="F29" s="86"/>
      <c r="G29" s="87" t="str">
        <f t="shared" si="0"/>
        <v>(Numerador / Denominador )*100</v>
      </c>
      <c r="H29" s="88"/>
      <c r="I29" s="88"/>
      <c r="J29" s="89" t="str">
        <f t="shared" si="1"/>
        <v/>
      </c>
      <c r="K29" s="90"/>
      <c r="L29" s="91"/>
      <c r="M29" s="91"/>
      <c r="N29" s="92" t="str">
        <f t="shared" si="2"/>
        <v/>
      </c>
      <c r="O29" s="93"/>
      <c r="P29" s="92" t="str">
        <f t="shared" si="3"/>
        <v/>
      </c>
      <c r="Q29" s="94"/>
    </row>
    <row r="30" spans="2:17" ht="165.2" customHeight="1" x14ac:dyDescent="0.2">
      <c r="B30" s="85" t="str">
        <f>CONCATENATE('PLAN DE ACCIÓN'!E32,'PLAN DE ACCIÓN SIN LISTADO'!E32)</f>
        <v/>
      </c>
      <c r="C30" s="85" t="str">
        <f>CONCATENATE('PLAN DE ACCIÓN'!L32,'PLAN DE ACCIÓN SIN LISTADO'!J32)</f>
        <v/>
      </c>
      <c r="D30" s="85" t="str">
        <f>CONCATENATE('PLAN DE ACCIÓN'!M32,'PLAN DE ACCIÓN SIN LISTADO'!K32,'PLAN DE ACCIÓN'!N32,'PLAN DE ACCIÓN SIN LISTADO'!L32)</f>
        <v/>
      </c>
      <c r="E30" s="86"/>
      <c r="F30" s="86"/>
      <c r="G30" s="87" t="str">
        <f t="shared" si="0"/>
        <v>(Numerador / Denominador )*100</v>
      </c>
      <c r="H30" s="88"/>
      <c r="I30" s="88"/>
      <c r="J30" s="89" t="str">
        <f t="shared" si="1"/>
        <v/>
      </c>
      <c r="K30" s="90"/>
      <c r="L30" s="91"/>
      <c r="M30" s="91"/>
      <c r="N30" s="92" t="str">
        <f t="shared" si="2"/>
        <v/>
      </c>
      <c r="O30" s="93"/>
      <c r="P30" s="92" t="str">
        <f t="shared" si="3"/>
        <v/>
      </c>
      <c r="Q30" s="94"/>
    </row>
    <row r="31" spans="2:17" ht="165.2" customHeight="1" x14ac:dyDescent="0.2">
      <c r="B31" s="85" t="str">
        <f>CONCATENATE('PLAN DE ACCIÓN'!E33,'PLAN DE ACCIÓN SIN LISTADO'!E33)</f>
        <v/>
      </c>
      <c r="C31" s="85" t="str">
        <f>CONCATENATE('PLAN DE ACCIÓN'!L33,'PLAN DE ACCIÓN SIN LISTADO'!J33)</f>
        <v/>
      </c>
      <c r="D31" s="85" t="str">
        <f>CONCATENATE('PLAN DE ACCIÓN'!M33,'PLAN DE ACCIÓN SIN LISTADO'!K33,'PLAN DE ACCIÓN'!N33,'PLAN DE ACCIÓN SIN LISTADO'!L33)</f>
        <v/>
      </c>
      <c r="E31" s="86"/>
      <c r="F31" s="86"/>
      <c r="G31" s="87" t="str">
        <f t="shared" si="0"/>
        <v>(Numerador / Denominador )*100</v>
      </c>
      <c r="H31" s="88"/>
      <c r="I31" s="88"/>
      <c r="J31" s="89" t="str">
        <f t="shared" si="1"/>
        <v/>
      </c>
      <c r="K31" s="90"/>
      <c r="L31" s="91"/>
      <c r="M31" s="91"/>
      <c r="N31" s="92" t="str">
        <f t="shared" si="2"/>
        <v/>
      </c>
      <c r="O31" s="93"/>
      <c r="P31" s="92" t="str">
        <f t="shared" si="3"/>
        <v/>
      </c>
      <c r="Q31" s="94"/>
    </row>
    <row r="32" spans="2:17" ht="165.2" customHeight="1" x14ac:dyDescent="0.2">
      <c r="B32" s="85" t="str">
        <f>CONCATENATE('PLAN DE ACCIÓN'!E34,'PLAN DE ACCIÓN SIN LISTADO'!E34)</f>
        <v/>
      </c>
      <c r="C32" s="85" t="str">
        <f>CONCATENATE('PLAN DE ACCIÓN'!L34,'PLAN DE ACCIÓN SIN LISTADO'!J34)</f>
        <v/>
      </c>
      <c r="D32" s="85" t="str">
        <f>CONCATENATE('PLAN DE ACCIÓN'!M34,'PLAN DE ACCIÓN SIN LISTADO'!K34,'PLAN DE ACCIÓN'!N34,'PLAN DE ACCIÓN SIN LISTADO'!L34)</f>
        <v/>
      </c>
      <c r="E32" s="86"/>
      <c r="F32" s="86"/>
      <c r="G32" s="87" t="str">
        <f t="shared" si="0"/>
        <v>(Numerador / Denominador )*100</v>
      </c>
      <c r="H32" s="88"/>
      <c r="I32" s="88"/>
      <c r="J32" s="89" t="str">
        <f t="shared" si="1"/>
        <v/>
      </c>
      <c r="K32" s="90"/>
      <c r="L32" s="91"/>
      <c r="M32" s="91"/>
      <c r="N32" s="92" t="str">
        <f t="shared" si="2"/>
        <v/>
      </c>
      <c r="O32" s="93"/>
      <c r="P32" s="92" t="str">
        <f t="shared" si="3"/>
        <v/>
      </c>
      <c r="Q32" s="94"/>
    </row>
    <row r="33" spans="2:17" ht="165.2" customHeight="1" x14ac:dyDescent="0.2">
      <c r="B33" s="85" t="str">
        <f>CONCATENATE('PLAN DE ACCIÓN'!E35,'PLAN DE ACCIÓN SIN LISTADO'!E35)</f>
        <v/>
      </c>
      <c r="C33" s="85" t="str">
        <f>CONCATENATE('PLAN DE ACCIÓN'!L35,'PLAN DE ACCIÓN SIN LISTADO'!J35)</f>
        <v/>
      </c>
      <c r="D33" s="85" t="str">
        <f>CONCATENATE('PLAN DE ACCIÓN'!M35,'PLAN DE ACCIÓN SIN LISTADO'!K35,'PLAN DE ACCIÓN'!N35,'PLAN DE ACCIÓN SIN LISTADO'!L35)</f>
        <v/>
      </c>
      <c r="E33" s="86"/>
      <c r="F33" s="86"/>
      <c r="G33" s="87" t="str">
        <f t="shared" si="0"/>
        <v>(Numerador / Denominador )*100</v>
      </c>
      <c r="H33" s="88"/>
      <c r="I33" s="88"/>
      <c r="J33" s="89" t="str">
        <f t="shared" si="1"/>
        <v/>
      </c>
      <c r="K33" s="90"/>
      <c r="L33" s="91"/>
      <c r="M33" s="91"/>
      <c r="N33" s="92" t="str">
        <f t="shared" si="2"/>
        <v/>
      </c>
      <c r="O33" s="93"/>
      <c r="P33" s="92" t="str">
        <f t="shared" si="3"/>
        <v/>
      </c>
      <c r="Q33" s="94"/>
    </row>
    <row r="34" spans="2:17" ht="165.2" customHeight="1" x14ac:dyDescent="0.2">
      <c r="B34" s="85" t="str">
        <f>CONCATENATE('PLAN DE ACCIÓN'!E36,'PLAN DE ACCIÓN SIN LISTADO'!E36)</f>
        <v/>
      </c>
      <c r="C34" s="85" t="str">
        <f>CONCATENATE('PLAN DE ACCIÓN'!L36,'PLAN DE ACCIÓN SIN LISTADO'!J36)</f>
        <v/>
      </c>
      <c r="D34" s="85" t="str">
        <f>CONCATENATE('PLAN DE ACCIÓN'!M36,'PLAN DE ACCIÓN SIN LISTADO'!K36,'PLAN DE ACCIÓN'!N36,'PLAN DE ACCIÓN SIN LISTADO'!L36)</f>
        <v/>
      </c>
      <c r="E34" s="86"/>
      <c r="F34" s="86"/>
      <c r="G34" s="87" t="str">
        <f t="shared" si="0"/>
        <v>(Numerador / Denominador )*100</v>
      </c>
      <c r="H34" s="88"/>
      <c r="I34" s="88"/>
      <c r="J34" s="89" t="str">
        <f t="shared" si="1"/>
        <v/>
      </c>
      <c r="K34" s="90"/>
      <c r="L34" s="91"/>
      <c r="M34" s="91"/>
      <c r="N34" s="92" t="str">
        <f t="shared" si="2"/>
        <v/>
      </c>
      <c r="O34" s="93"/>
      <c r="P34" s="92" t="str">
        <f t="shared" si="3"/>
        <v/>
      </c>
      <c r="Q34" s="94"/>
    </row>
    <row r="35" spans="2:17" ht="165.2" customHeight="1" x14ac:dyDescent="0.2">
      <c r="B35" s="85" t="str">
        <f>CONCATENATE('PLAN DE ACCIÓN'!E37,'PLAN DE ACCIÓN SIN LISTADO'!E37)</f>
        <v/>
      </c>
      <c r="C35" s="85" t="str">
        <f>CONCATENATE('PLAN DE ACCIÓN'!L37,'PLAN DE ACCIÓN SIN LISTADO'!J37)</f>
        <v/>
      </c>
      <c r="D35" s="85" t="str">
        <f>CONCATENATE('PLAN DE ACCIÓN'!M37,'PLAN DE ACCIÓN SIN LISTADO'!K37,'PLAN DE ACCIÓN'!N37,'PLAN DE ACCIÓN SIN LISTADO'!L37)</f>
        <v/>
      </c>
      <c r="E35" s="86"/>
      <c r="F35" s="86"/>
      <c r="G35" s="87" t="str">
        <f t="shared" si="0"/>
        <v>(Numerador / Denominador )*100</v>
      </c>
      <c r="H35" s="88"/>
      <c r="I35" s="88"/>
      <c r="J35" s="89" t="str">
        <f t="shared" si="1"/>
        <v/>
      </c>
      <c r="K35" s="90"/>
      <c r="L35" s="91"/>
      <c r="M35" s="91"/>
      <c r="N35" s="92" t="str">
        <f t="shared" si="2"/>
        <v/>
      </c>
      <c r="O35" s="93"/>
      <c r="P35" s="92" t="str">
        <f t="shared" si="3"/>
        <v/>
      </c>
      <c r="Q35" s="94"/>
    </row>
    <row r="36" spans="2:17" ht="165.2" customHeight="1" x14ac:dyDescent="0.2">
      <c r="B36" s="85" t="str">
        <f>CONCATENATE('PLAN DE ACCIÓN'!E38,'PLAN DE ACCIÓN SIN LISTADO'!E38)</f>
        <v/>
      </c>
      <c r="C36" s="85" t="str">
        <f>CONCATENATE('PLAN DE ACCIÓN'!L38,'PLAN DE ACCIÓN SIN LISTADO'!J38)</f>
        <v/>
      </c>
      <c r="D36" s="85" t="str">
        <f>CONCATENATE('PLAN DE ACCIÓN'!M38,'PLAN DE ACCIÓN SIN LISTADO'!K38,'PLAN DE ACCIÓN'!N38,'PLAN DE ACCIÓN SIN LISTADO'!L38)</f>
        <v/>
      </c>
      <c r="E36" s="86"/>
      <c r="F36" s="86"/>
      <c r="G36" s="87" t="str">
        <f t="shared" si="0"/>
        <v>(Numerador / Denominador )*100</v>
      </c>
      <c r="H36" s="88"/>
      <c r="I36" s="88"/>
      <c r="J36" s="89" t="str">
        <f t="shared" si="1"/>
        <v/>
      </c>
      <c r="K36" s="90"/>
      <c r="L36" s="91"/>
      <c r="M36" s="91"/>
      <c r="N36" s="92" t="str">
        <f t="shared" si="2"/>
        <v/>
      </c>
      <c r="O36" s="93"/>
      <c r="P36" s="92" t="str">
        <f t="shared" si="3"/>
        <v/>
      </c>
      <c r="Q36" s="94"/>
    </row>
    <row r="37" spans="2:17" ht="165.2" customHeight="1" x14ac:dyDescent="0.2">
      <c r="B37" s="85" t="str">
        <f>CONCATENATE('PLAN DE ACCIÓN'!E39,'PLAN DE ACCIÓN SIN LISTADO'!E39)</f>
        <v/>
      </c>
      <c r="C37" s="85" t="str">
        <f>CONCATENATE('PLAN DE ACCIÓN'!L39,'PLAN DE ACCIÓN SIN LISTADO'!J39)</f>
        <v/>
      </c>
      <c r="D37" s="85" t="str">
        <f>CONCATENATE('PLAN DE ACCIÓN'!M39,'PLAN DE ACCIÓN SIN LISTADO'!K39,'PLAN DE ACCIÓN'!N39,'PLAN DE ACCIÓN SIN LISTADO'!L39)</f>
        <v/>
      </c>
      <c r="E37" s="86"/>
      <c r="F37" s="86"/>
      <c r="G37" s="87" t="str">
        <f t="shared" si="0"/>
        <v>(Numerador / Denominador )*100</v>
      </c>
      <c r="H37" s="88"/>
      <c r="I37" s="88"/>
      <c r="J37" s="89" t="str">
        <f t="shared" si="1"/>
        <v/>
      </c>
      <c r="K37" s="90"/>
      <c r="L37" s="91"/>
      <c r="M37" s="91"/>
      <c r="N37" s="92" t="str">
        <f t="shared" si="2"/>
        <v/>
      </c>
      <c r="O37" s="93"/>
      <c r="P37" s="92" t="str">
        <f t="shared" si="3"/>
        <v/>
      </c>
      <c r="Q37" s="94"/>
    </row>
    <row r="63" spans="10:16" hidden="1" x14ac:dyDescent="0.2">
      <c r="J63" s="95" t="str">
        <f>IFERROR(AVERAGE(J8:J37),"")</f>
        <v/>
      </c>
      <c r="K63" s="95"/>
      <c r="N63" s="95" t="str">
        <f>IFERROR(AVERAGE(N8:N37),"")</f>
        <v/>
      </c>
      <c r="O63" s="95"/>
      <c r="P63" s="95" t="str">
        <f>IFERROR(AVERAGE(P8:P37),"")</f>
        <v/>
      </c>
    </row>
  </sheetData>
  <sheetProtection algorithmName="SHA-512" hashValue="27syOHyP2v5T4/F/G6TtbTKhsZc2TwD7uNVcFTBrLaveTaI1HOsczSruk5w65qn69kQtUGdRu9VAmwiAU+qjGw==" saltValue="IV8fEBJ225GPv/FLySkN5g==" spinCount="100000" sheet="1" scenarios="1" formatCells="0"/>
  <mergeCells count="11">
    <mergeCell ref="Q6:Q7"/>
    <mergeCell ref="H5:Q5"/>
    <mergeCell ref="L6:O6"/>
    <mergeCell ref="H6:K6"/>
    <mergeCell ref="M3:N3"/>
    <mergeCell ref="P3:Q3"/>
    <mergeCell ref="E5:G5"/>
    <mergeCell ref="B3:F3"/>
    <mergeCell ref="E6:G6"/>
    <mergeCell ref="P6:P7"/>
    <mergeCell ref="B5:D6"/>
  </mergeCells>
  <conditionalFormatting sqref="J8:J37">
    <cfRule type="cellIs" dxfId="26" priority="9" operator="equal">
      <formula>""</formula>
    </cfRule>
    <cfRule type="cellIs" dxfId="25" priority="10" operator="between">
      <formula>0.33</formula>
      <formula>0.67</formula>
    </cfRule>
    <cfRule type="cellIs" dxfId="24" priority="11" operator="lessThan">
      <formula>0.33</formula>
    </cfRule>
    <cfRule type="cellIs" dxfId="23" priority="12" operator="greaterThan">
      <formula>0.67</formula>
    </cfRule>
  </conditionalFormatting>
  <conditionalFormatting sqref="N8:N37">
    <cfRule type="cellIs" dxfId="22" priority="5" operator="equal">
      <formula>""</formula>
    </cfRule>
    <cfRule type="cellIs" dxfId="21" priority="6" operator="between">
      <formula>0.33</formula>
      <formula>0.67</formula>
    </cfRule>
    <cfRule type="cellIs" dxfId="20" priority="7" operator="lessThan">
      <formula>0.33</formula>
    </cfRule>
    <cfRule type="cellIs" dxfId="19" priority="8" operator="greaterThan">
      <formula>0.67</formula>
    </cfRule>
  </conditionalFormatting>
  <conditionalFormatting sqref="P8:P37">
    <cfRule type="cellIs" dxfId="18" priority="1" operator="equal">
      <formula>""</formula>
    </cfRule>
    <cfRule type="cellIs" dxfId="17" priority="2" operator="between">
      <formula>0.33</formula>
      <formula>0.67</formula>
    </cfRule>
    <cfRule type="cellIs" dxfId="16" priority="3" operator="lessThan">
      <formula>0.33</formula>
    </cfRule>
    <cfRule type="cellIs" dxfId="15" priority="4" operator="greaterThan">
      <formula>0.67</formula>
    </cfRule>
  </conditionalFormatting>
  <dataValidations xWindow="535" yWindow="466" count="9">
    <dataValidation allowBlank="1" showInputMessage="1" showErrorMessage="1" prompt="Se calcula automáticamente el porcentaje de avance, una vez se ingresen los valores del numerador y denominador." sqref="N7:N37 J7:J37" xr:uid="{0C265818-5575-4861-9713-6E73EAD4F721}"/>
    <dataValidation allowBlank="1" showInputMessage="1" showErrorMessage="1" prompt="Esta información se carga automáticamente del PLAN DE ACCIÓN " sqref="B8:D37" xr:uid="{778AF91A-EACD-444B-8902-41C4C74392A4}"/>
    <dataValidation allowBlank="1" showInputMessage="1" showErrorMessage="1" prompt="Describa el numerador" sqref="E7:E37" xr:uid="{076C17DB-6B3C-4AA6-9BC7-4D93383D5CA7}"/>
    <dataValidation allowBlank="1" showInputMessage="1" showErrorMessage="1" prompt="Describa el denominador" sqref="F7:F37" xr:uid="{CAA25742-784E-4193-8995-0EEA3EF680C3}"/>
    <dataValidation allowBlank="1" showInputMessage="1" showErrorMessage="1" prompt="Se calcula automáticamente, promediando los resultados del año 1 y el año 2" sqref="Q6:Q7 P6:P37" xr:uid="{ED81ABA4-3D47-45E7-B862-FBA805169027}"/>
    <dataValidation allowBlank="1" showInputMessage="1" showErrorMessage="1" prompt="Escriba el valor numérico del numerador" sqref="H7:H37 L7:L37" xr:uid="{DC58246D-8F52-44CD-B0A0-D4992289B9FF}"/>
    <dataValidation allowBlank="1" showInputMessage="1" showErrorMessage="1" prompt="Escriba el valor numérico del denominador" sqref="I7:I37 M7:M37" xr:uid="{A252A005-066D-4BC1-88F9-F5AB690F5230}"/>
    <dataValidation allowBlank="1" showInputMessage="1" showErrorMessage="1" prompt="La fórmula se llena automáticamente con la información ingresada en la descripción del numerador y el denominador. Se multiplica por 100 para obtener un porcentaje. " sqref="G7" xr:uid="{63B8E427-CC36-4FE5-BF95-4241B7F258AF}"/>
    <dataValidation allowBlank="1" showInputMessage="1" showErrorMessage="1" prompt="Explique brevemente el valor del resultado" sqref="K7:K37 O7:O37" xr:uid="{A62A0266-7D5E-4FBB-B19C-3DFAA065ACE5}"/>
  </dataValidations>
  <hyperlinks>
    <hyperlink ref="E6:G6" location="'INDICADOR DE GESTIÓN'!A1" display="Ayuda" xr:uid="{E2E131DD-5F80-4659-A4F3-2B76F3F724C9}"/>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0D5A-C298-437F-8114-799959D86D64}">
  <sheetPr codeName="Hoja15"/>
  <dimension ref="B3:Q56"/>
  <sheetViews>
    <sheetView showGridLines="0" topLeftCell="B9" zoomScale="90" zoomScaleNormal="90" workbookViewId="0">
      <selection activeCell="H9" sqref="H9"/>
    </sheetView>
  </sheetViews>
  <sheetFormatPr baseColWidth="10" defaultColWidth="11.42578125" defaultRowHeight="14.25" x14ac:dyDescent="0.2"/>
  <cols>
    <col min="1" max="1" width="5.7109375" style="44" customWidth="1"/>
    <col min="2" max="2" width="72.140625" style="44" customWidth="1"/>
    <col min="3" max="3" width="11.42578125" style="44" customWidth="1"/>
    <col min="4" max="4" width="52.28515625" style="44" customWidth="1"/>
    <col min="5" max="6" width="35.7109375" style="44" customWidth="1"/>
    <col min="7" max="7" width="38.140625" style="44" customWidth="1"/>
    <col min="8" max="10" width="20.7109375" style="44" customWidth="1"/>
    <col min="11" max="11" width="41.28515625" style="44" customWidth="1"/>
    <col min="12" max="14" width="20.7109375" style="44" customWidth="1"/>
    <col min="15" max="15" width="37.5703125" style="44" customWidth="1"/>
    <col min="16" max="16" width="16.85546875" style="44" customWidth="1"/>
    <col min="17" max="17" width="34.85546875" style="44" customWidth="1"/>
    <col min="18" max="16384" width="11.42578125" style="44"/>
  </cols>
  <sheetData>
    <row r="3" spans="2:17" ht="18" x14ac:dyDescent="0.2">
      <c r="B3" s="181" t="s">
        <v>610</v>
      </c>
      <c r="C3" s="181"/>
      <c r="D3" s="181"/>
      <c r="F3" s="80"/>
      <c r="G3" s="48"/>
    </row>
    <row r="4" spans="2:17" ht="18" x14ac:dyDescent="0.2">
      <c r="B4" s="79"/>
      <c r="C4" s="79"/>
      <c r="D4" s="79"/>
    </row>
    <row r="5" spans="2:17" ht="18" x14ac:dyDescent="0.2">
      <c r="B5" s="62" t="s">
        <v>570</v>
      </c>
      <c r="C5" s="96"/>
      <c r="D5" s="96"/>
      <c r="E5" s="202" t="s">
        <v>595</v>
      </c>
      <c r="F5" s="203"/>
      <c r="G5" s="204"/>
      <c r="H5" s="193" t="s">
        <v>596</v>
      </c>
      <c r="I5" s="194"/>
      <c r="J5" s="194"/>
      <c r="K5" s="194"/>
      <c r="L5" s="194"/>
      <c r="M5" s="194"/>
      <c r="N5" s="194"/>
      <c r="O5" s="194"/>
      <c r="P5" s="194"/>
      <c r="Q5" s="195"/>
    </row>
    <row r="6" spans="2:17" x14ac:dyDescent="0.2">
      <c r="E6" s="205" t="s">
        <v>585</v>
      </c>
      <c r="F6" s="206"/>
      <c r="G6" s="207"/>
      <c r="H6" s="199" t="s">
        <v>597</v>
      </c>
      <c r="I6" s="200"/>
      <c r="J6" s="200"/>
      <c r="K6" s="198"/>
      <c r="L6" s="196" t="s">
        <v>598</v>
      </c>
      <c r="M6" s="197"/>
      <c r="N6" s="197"/>
      <c r="O6" s="198"/>
      <c r="P6" s="208" t="s">
        <v>599</v>
      </c>
      <c r="Q6" s="201" t="s">
        <v>600</v>
      </c>
    </row>
    <row r="7" spans="2:17" ht="28.5" x14ac:dyDescent="0.2">
      <c r="B7" s="64" t="s">
        <v>573</v>
      </c>
      <c r="C7" s="64" t="s">
        <v>574</v>
      </c>
      <c r="D7" s="64" t="s">
        <v>0</v>
      </c>
      <c r="E7" s="63" t="s">
        <v>603</v>
      </c>
      <c r="F7" s="63" t="s">
        <v>604</v>
      </c>
      <c r="G7" s="64" t="s">
        <v>605</v>
      </c>
      <c r="H7" s="83" t="s">
        <v>606</v>
      </c>
      <c r="I7" s="83" t="s">
        <v>607</v>
      </c>
      <c r="J7" s="83" t="s">
        <v>608</v>
      </c>
      <c r="K7" s="83" t="s">
        <v>609</v>
      </c>
      <c r="L7" s="84" t="s">
        <v>606</v>
      </c>
      <c r="M7" s="84" t="s">
        <v>607</v>
      </c>
      <c r="N7" s="84" t="s">
        <v>608</v>
      </c>
      <c r="O7" s="84" t="s">
        <v>609</v>
      </c>
      <c r="P7" s="186"/>
      <c r="Q7" s="192"/>
    </row>
    <row r="8" spans="2:17" ht="165.2" customHeight="1" x14ac:dyDescent="0.2">
      <c r="B8" s="85" t="str">
        <f>CONCATENATE('PLAN DE ACCIÓN'!E10,'PLAN DE ACCIÓN SIN LISTADO'!E10)</f>
        <v>Indebida aplicación de las normas y directrices en la celebración y ejecución de los contratos de prestación de servicios profesionales y de apoyo a la gestión</v>
      </c>
      <c r="C8" s="85" t="str">
        <f>CONCATENATE('PLAN DE ACCIÓN'!F10,'PLAN DE ACCIÓN SIN LISTADO'!F10)</f>
        <v>1</v>
      </c>
      <c r="D8" s="85" t="str">
        <f>CONCATENATE('PLAN DE ACCIÓN'!G10,'PLAN DE ACCIÓN SIN LISTADO'!G10,'PLAN DE ACCIÓN'!H10,'PLAN DE ACCIÓN SIN LISTADO'!H10)</f>
        <v>Dar Instrucciones</v>
      </c>
      <c r="E8" s="118" t="s">
        <v>2221</v>
      </c>
      <c r="F8" s="118" t="s">
        <v>2222</v>
      </c>
      <c r="G8" s="87" t="str">
        <f>+IF(AND(E8&lt;&gt;"",F8&lt;&gt;""),"( "&amp;E8&amp;" / "&amp;F8&amp;" ) * 100","(Numerador / Denominador )*100")</f>
        <v>( Número de capacitaciones ejecutadas en (1) un año / Número de capacitaciones programadas en (1) un año ) * 100</v>
      </c>
      <c r="H8" s="88"/>
      <c r="I8" s="88"/>
      <c r="J8" s="92" t="str">
        <f>IFERROR(H8/I8,"")</f>
        <v/>
      </c>
      <c r="K8" s="90"/>
      <c r="L8" s="91"/>
      <c r="M8" s="91"/>
      <c r="N8" s="97" t="str">
        <f>IFERROR(L8/M8,"")</f>
        <v/>
      </c>
      <c r="O8" s="98"/>
      <c r="P8" s="97" t="str">
        <f>+IFERROR(AVERAGE(N8,J8),"")</f>
        <v/>
      </c>
      <c r="Q8" s="94"/>
    </row>
    <row r="9" spans="2:17" ht="165.2" customHeight="1" x14ac:dyDescent="0.2">
      <c r="B9" s="85" t="str">
        <f>CONCATENATE('PLAN DE ACCIÓN'!E11,'PLAN DE ACCIÓN SIN LISTADO'!E11)</f>
        <v>Falta de seguimiento oportuno por parte de los supervisores, a la ejecución de los contratos, de acuerdo con las normas expedidas para tal fin.</v>
      </c>
      <c r="C9" s="85" t="str">
        <f>CONCATENATE('PLAN DE ACCIÓN'!F11,'PLAN DE ACCIÓN SIN LISTADO'!F11)</f>
        <v>1</v>
      </c>
      <c r="D9" s="85" t="str">
        <f>CONCATENATE('PLAN DE ACCIÓN'!G11,'PLAN DE ACCIÓN SIN LISTADO'!G11,'PLAN DE ACCIÓN'!H11,'PLAN DE ACCIÓN SIN LISTADO'!H11)</f>
        <v>Dar Instrucciones</v>
      </c>
      <c r="E9" s="118" t="s">
        <v>2221</v>
      </c>
      <c r="F9" s="118" t="s">
        <v>2222</v>
      </c>
      <c r="G9" s="87" t="str">
        <f t="shared" ref="G9:G37" si="0">+IF(AND(E9&lt;&gt;"",F9&lt;&gt;""),"( "&amp;E9&amp;" / "&amp;F9&amp;" ) * 100","(Numerador / Denominador )*100")</f>
        <v>( Número de capacitaciones ejecutadas en (1) un año / Número de capacitaciones programadas en (1) un año ) * 100</v>
      </c>
      <c r="H9" s="88"/>
      <c r="I9" s="88"/>
      <c r="J9" s="92" t="str">
        <f t="shared" ref="J9:J37" si="1">IFERROR(H9/I9,"")</f>
        <v/>
      </c>
      <c r="K9" s="90"/>
      <c r="L9" s="91"/>
      <c r="M9" s="91"/>
      <c r="N9" s="97" t="str">
        <f t="shared" ref="N9:N37" si="2">IFERROR(L9/M9,"")</f>
        <v/>
      </c>
      <c r="O9" s="98"/>
      <c r="P9" s="97" t="str">
        <f t="shared" ref="P9:P37" si="3">+IFERROR(AVERAGE(N9,J9),"")</f>
        <v/>
      </c>
      <c r="Q9" s="94"/>
    </row>
    <row r="10" spans="2:17" ht="165.2" customHeight="1" x14ac:dyDescent="0.2">
      <c r="B10" s="85" t="str">
        <f>CONCATENATE('PLAN DE ACCIÓN'!E12,'PLAN DE ACCIÓN SIN LISTADO'!E12)</f>
        <v/>
      </c>
      <c r="C10" s="85" t="str">
        <f>CONCATENATE('PLAN DE ACCIÓN'!F12,'PLAN DE ACCIÓN SIN LISTADO'!F12)</f>
        <v/>
      </c>
      <c r="D10" s="85" t="str">
        <f>CONCATENATE('PLAN DE ACCIÓN'!G12,'PLAN DE ACCIÓN SIN LISTADO'!G12,'PLAN DE ACCIÓN'!H12,'PLAN DE ACCIÓN SIN LISTADO'!H12)</f>
        <v/>
      </c>
      <c r="E10" s="118" t="s">
        <v>2215</v>
      </c>
      <c r="F10" s="118" t="s">
        <v>2214</v>
      </c>
      <c r="G10" s="87" t="str">
        <f t="shared" si="0"/>
        <v>( Documento elaborado / Documento planeado a elaborar ) * 100</v>
      </c>
      <c r="H10" s="88"/>
      <c r="I10" s="88"/>
      <c r="J10" s="92" t="str">
        <f t="shared" si="1"/>
        <v/>
      </c>
      <c r="K10" s="90"/>
      <c r="L10" s="91"/>
      <c r="M10" s="91"/>
      <c r="N10" s="97" t="str">
        <f t="shared" si="2"/>
        <v/>
      </c>
      <c r="O10" s="98"/>
      <c r="P10" s="97" t="str">
        <f t="shared" si="3"/>
        <v/>
      </c>
      <c r="Q10" s="94"/>
    </row>
    <row r="11" spans="2:17" ht="165.2" customHeight="1" x14ac:dyDescent="0.2">
      <c r="B11" s="85" t="str">
        <f>CONCATENATE('PLAN DE ACCIÓN'!E13,'PLAN DE ACCIÓN SIN LISTADO'!E13)</f>
        <v/>
      </c>
      <c r="C11" s="85" t="str">
        <f>CONCATENATE('PLAN DE ACCIÓN'!F13,'PLAN DE ACCIÓN SIN LISTADO'!F13)</f>
        <v/>
      </c>
      <c r="D11" s="85" t="str">
        <f>CONCATENATE('PLAN DE ACCIÓN'!G13,'PLAN DE ACCIÓN SIN LISTADO'!G13,'PLAN DE ACCIÓN'!H13,'PLAN DE ACCIÓN SIN LISTADO'!H13)</f>
        <v/>
      </c>
      <c r="E11" s="86" t="s">
        <v>2217</v>
      </c>
      <c r="F11" s="86" t="s">
        <v>2216</v>
      </c>
      <c r="G11" s="87" t="str">
        <f t="shared" si="0"/>
        <v>( Documento ajustado (formato de presentación informe de ejecución contractual) / Documento que se planea Ajustar (formato de presentación informe de ejecución contractual) ) * 100</v>
      </c>
      <c r="H11" s="88"/>
      <c r="I11" s="88"/>
      <c r="J11" s="92" t="str">
        <f t="shared" si="1"/>
        <v/>
      </c>
      <c r="K11" s="90"/>
      <c r="L11" s="91"/>
      <c r="M11" s="91"/>
      <c r="N11" s="97" t="str">
        <f t="shared" si="2"/>
        <v/>
      </c>
      <c r="O11" s="98"/>
      <c r="P11" s="97" t="str">
        <f t="shared" si="3"/>
        <v/>
      </c>
      <c r="Q11" s="94"/>
    </row>
    <row r="12" spans="2:17" ht="165.2" customHeight="1" x14ac:dyDescent="0.2">
      <c r="B12" s="85" t="str">
        <f>CONCATENATE('PLAN DE ACCIÓN'!E14,'PLAN DE ACCIÓN SIN LISTADO'!E14)</f>
        <v>Falta de lineamientos para resolver recursos presentados a los conceptos o pronunciamientos expedidos por la Contaduría General de la Nación, cuando las entidades obligadas a presentar información financiera, no comparten la postura jurídica de la CGN.</v>
      </c>
      <c r="C12" s="85" t="str">
        <f>CONCATENATE('PLAN DE ACCIÓN'!F14,'PLAN DE ACCIÓN SIN LISTADO'!F14)</f>
        <v>1</v>
      </c>
      <c r="D12" s="85" t="str">
        <f>CONCATENATE('PLAN DE ACCIÓN'!G14,'PLAN DE ACCIÓN SIN LISTADO'!G14,'PLAN DE ACCIÓN'!H14,'PLAN DE ACCIÓN SIN LISTADO'!H14)</f>
        <v>Fijar Lineamientos</v>
      </c>
      <c r="E12" s="86" t="s">
        <v>2217</v>
      </c>
      <c r="F12" s="86" t="s">
        <v>2216</v>
      </c>
      <c r="G12" s="87" t="str">
        <f t="shared" si="0"/>
        <v>( Documento ajustado (formato de presentación informe de ejecución contractual) / Documento que se planea Ajustar (formato de presentación informe de ejecución contractual) ) * 100</v>
      </c>
      <c r="H12" s="88"/>
      <c r="I12" s="88"/>
      <c r="J12" s="92" t="str">
        <f t="shared" si="1"/>
        <v/>
      </c>
      <c r="K12" s="90"/>
      <c r="L12" s="91"/>
      <c r="M12" s="91"/>
      <c r="N12" s="97" t="str">
        <f t="shared" si="2"/>
        <v/>
      </c>
      <c r="O12" s="98"/>
      <c r="P12" s="97" t="str">
        <f t="shared" si="3"/>
        <v/>
      </c>
      <c r="Q12" s="94"/>
    </row>
    <row r="13" spans="2:17" ht="165.2" customHeight="1" x14ac:dyDescent="0.2">
      <c r="B13" s="85" t="str">
        <f>CONCATENATE('PLAN DE ACCIÓN'!E15,'PLAN DE ACCIÓN SIN LISTADO'!E15)</f>
        <v/>
      </c>
      <c r="C13" s="85" t="str">
        <f>CONCATENATE('PLAN DE ACCIÓN'!F15,'PLAN DE ACCIÓN SIN LISTADO'!F15)</f>
        <v/>
      </c>
      <c r="D13" s="85" t="str">
        <f>CONCATENATE('PLAN DE ACCIÓN'!G15,'PLAN DE ACCIÓN SIN LISTADO'!G15,'PLAN DE ACCIÓN'!H15,'PLAN DE ACCIÓN SIN LISTADO'!H15)</f>
        <v/>
      </c>
      <c r="E13" s="86"/>
      <c r="F13" s="86"/>
      <c r="G13" s="87" t="str">
        <f t="shared" si="0"/>
        <v>(Numerador / Denominador )*100</v>
      </c>
      <c r="H13" s="88"/>
      <c r="I13" s="88"/>
      <c r="J13" s="92" t="str">
        <f t="shared" si="1"/>
        <v/>
      </c>
      <c r="K13" s="90"/>
      <c r="L13" s="91"/>
      <c r="M13" s="91"/>
      <c r="N13" s="97" t="str">
        <f t="shared" si="2"/>
        <v/>
      </c>
      <c r="O13" s="98"/>
      <c r="P13" s="97" t="str">
        <f t="shared" si="3"/>
        <v/>
      </c>
      <c r="Q13" s="94"/>
    </row>
    <row r="14" spans="2:17" ht="165.2" customHeight="1" x14ac:dyDescent="0.2">
      <c r="B14" s="85" t="str">
        <f>CONCATENATE('PLAN DE ACCIÓN'!E16,'PLAN DE ACCIÓN SIN LISTADO'!E16)</f>
        <v/>
      </c>
      <c r="C14" s="85" t="str">
        <f>CONCATENATE('PLAN DE ACCIÓN'!F16,'PLAN DE ACCIÓN SIN LISTADO'!F16)</f>
        <v/>
      </c>
      <c r="D14" s="85" t="str">
        <f>CONCATENATE('PLAN DE ACCIÓN'!G16,'PLAN DE ACCIÓN SIN LISTADO'!G16,'PLAN DE ACCIÓN'!H16,'PLAN DE ACCIÓN SIN LISTADO'!H16)</f>
        <v/>
      </c>
      <c r="E14" s="86"/>
      <c r="F14" s="86"/>
      <c r="G14" s="87" t="str">
        <f t="shared" si="0"/>
        <v>(Numerador / Denominador )*100</v>
      </c>
      <c r="H14" s="88"/>
      <c r="I14" s="88"/>
      <c r="J14" s="92" t="str">
        <f t="shared" si="1"/>
        <v/>
      </c>
      <c r="K14" s="90"/>
      <c r="L14" s="91"/>
      <c r="M14" s="91"/>
      <c r="N14" s="97" t="str">
        <f t="shared" si="2"/>
        <v/>
      </c>
      <c r="O14" s="98"/>
      <c r="P14" s="97" t="str">
        <f t="shared" si="3"/>
        <v/>
      </c>
      <c r="Q14" s="94"/>
    </row>
    <row r="15" spans="2:17" ht="165.2" customHeight="1" x14ac:dyDescent="0.2">
      <c r="B15" s="85" t="str">
        <f>CONCATENATE('PLAN DE ACCIÓN'!E17,'PLAN DE ACCIÓN SIN LISTADO'!E17)</f>
        <v/>
      </c>
      <c r="C15" s="85" t="str">
        <f>CONCATENATE('PLAN DE ACCIÓN'!F17,'PLAN DE ACCIÓN SIN LISTADO'!F17)</f>
        <v/>
      </c>
      <c r="D15" s="85" t="str">
        <f>CONCATENATE('PLAN DE ACCIÓN'!G17,'PLAN DE ACCIÓN SIN LISTADO'!G17,'PLAN DE ACCIÓN'!H17,'PLAN DE ACCIÓN SIN LISTADO'!H17)</f>
        <v/>
      </c>
      <c r="E15" s="86"/>
      <c r="F15" s="86"/>
      <c r="G15" s="87" t="str">
        <f t="shared" si="0"/>
        <v>(Numerador / Denominador )*100</v>
      </c>
      <c r="H15" s="88"/>
      <c r="I15" s="88"/>
      <c r="J15" s="92" t="str">
        <f t="shared" si="1"/>
        <v/>
      </c>
      <c r="K15" s="90"/>
      <c r="L15" s="91"/>
      <c r="M15" s="91"/>
      <c r="N15" s="97" t="str">
        <f t="shared" si="2"/>
        <v/>
      </c>
      <c r="O15" s="98"/>
      <c r="P15" s="97" t="str">
        <f t="shared" si="3"/>
        <v/>
      </c>
      <c r="Q15" s="94"/>
    </row>
    <row r="16" spans="2:17" ht="165.2" customHeight="1" x14ac:dyDescent="0.2">
      <c r="B16" s="85" t="str">
        <f>CONCATENATE('PLAN DE ACCIÓN'!E18,'PLAN DE ACCIÓN SIN LISTADO'!E18)</f>
        <v/>
      </c>
      <c r="C16" s="85" t="str">
        <f>CONCATENATE('PLAN DE ACCIÓN'!F18,'PLAN DE ACCIÓN SIN LISTADO'!F18)</f>
        <v/>
      </c>
      <c r="D16" s="85" t="str">
        <f>CONCATENATE('PLAN DE ACCIÓN'!G18,'PLAN DE ACCIÓN SIN LISTADO'!G18,'PLAN DE ACCIÓN'!H18,'PLAN DE ACCIÓN SIN LISTADO'!H18)</f>
        <v/>
      </c>
      <c r="E16" s="86"/>
      <c r="F16" s="86"/>
      <c r="G16" s="87" t="str">
        <f t="shared" si="0"/>
        <v>(Numerador / Denominador )*100</v>
      </c>
      <c r="H16" s="88"/>
      <c r="I16" s="88"/>
      <c r="J16" s="92" t="str">
        <f t="shared" si="1"/>
        <v/>
      </c>
      <c r="K16" s="90"/>
      <c r="L16" s="91"/>
      <c r="M16" s="91"/>
      <c r="N16" s="97" t="str">
        <f t="shared" si="2"/>
        <v/>
      </c>
      <c r="O16" s="98"/>
      <c r="P16" s="97" t="str">
        <f t="shared" si="3"/>
        <v/>
      </c>
      <c r="Q16" s="94"/>
    </row>
    <row r="17" spans="2:17" ht="165.2" customHeight="1" x14ac:dyDescent="0.2">
      <c r="B17" s="85" t="str">
        <f>CONCATENATE('PLAN DE ACCIÓN'!E19,'PLAN DE ACCIÓN SIN LISTADO'!E19)</f>
        <v/>
      </c>
      <c r="C17" s="85" t="str">
        <f>CONCATENATE('PLAN DE ACCIÓN'!F19,'PLAN DE ACCIÓN SIN LISTADO'!F19)</f>
        <v/>
      </c>
      <c r="D17" s="85" t="str">
        <f>CONCATENATE('PLAN DE ACCIÓN'!G19,'PLAN DE ACCIÓN SIN LISTADO'!G19,'PLAN DE ACCIÓN'!H19,'PLAN DE ACCIÓN SIN LISTADO'!H19)</f>
        <v/>
      </c>
      <c r="E17" s="86"/>
      <c r="F17" s="86"/>
      <c r="G17" s="87" t="str">
        <f t="shared" si="0"/>
        <v>(Numerador / Denominador )*100</v>
      </c>
      <c r="H17" s="88"/>
      <c r="I17" s="88"/>
      <c r="J17" s="92" t="str">
        <f t="shared" si="1"/>
        <v/>
      </c>
      <c r="K17" s="90"/>
      <c r="L17" s="91"/>
      <c r="M17" s="91"/>
      <c r="N17" s="97" t="str">
        <f t="shared" si="2"/>
        <v/>
      </c>
      <c r="O17" s="98"/>
      <c r="P17" s="97" t="str">
        <f t="shared" si="3"/>
        <v/>
      </c>
      <c r="Q17" s="94"/>
    </row>
    <row r="18" spans="2:17" ht="165.2" customHeight="1" x14ac:dyDescent="0.2">
      <c r="B18" s="85" t="str">
        <f>CONCATENATE('PLAN DE ACCIÓN'!E20,'PLAN DE ACCIÓN SIN LISTADO'!E20)</f>
        <v/>
      </c>
      <c r="C18" s="85" t="str">
        <f>CONCATENATE('PLAN DE ACCIÓN'!F20,'PLAN DE ACCIÓN SIN LISTADO'!F20)</f>
        <v/>
      </c>
      <c r="D18" s="85" t="str">
        <f>CONCATENATE('PLAN DE ACCIÓN'!G20,'PLAN DE ACCIÓN SIN LISTADO'!G20,'PLAN DE ACCIÓN'!H20,'PLAN DE ACCIÓN SIN LISTADO'!H20)</f>
        <v/>
      </c>
      <c r="E18" s="86"/>
      <c r="F18" s="86"/>
      <c r="G18" s="87" t="str">
        <f t="shared" si="0"/>
        <v>(Numerador / Denominador )*100</v>
      </c>
      <c r="H18" s="88"/>
      <c r="I18" s="88"/>
      <c r="J18" s="92" t="str">
        <f t="shared" si="1"/>
        <v/>
      </c>
      <c r="K18" s="90"/>
      <c r="L18" s="91"/>
      <c r="M18" s="91"/>
      <c r="N18" s="97" t="str">
        <f t="shared" si="2"/>
        <v/>
      </c>
      <c r="O18" s="98"/>
      <c r="P18" s="97" t="str">
        <f t="shared" si="3"/>
        <v/>
      </c>
      <c r="Q18" s="94"/>
    </row>
    <row r="19" spans="2:17" ht="165.2" customHeight="1" x14ac:dyDescent="0.2">
      <c r="B19" s="85" t="str">
        <f>CONCATENATE('PLAN DE ACCIÓN'!E21,'PLAN DE ACCIÓN SIN LISTADO'!E21)</f>
        <v/>
      </c>
      <c r="C19" s="85" t="str">
        <f>CONCATENATE('PLAN DE ACCIÓN'!F21,'PLAN DE ACCIÓN SIN LISTADO'!F21)</f>
        <v/>
      </c>
      <c r="D19" s="85" t="str">
        <f>CONCATENATE('PLAN DE ACCIÓN'!G21,'PLAN DE ACCIÓN SIN LISTADO'!G21,'PLAN DE ACCIÓN'!H21,'PLAN DE ACCIÓN SIN LISTADO'!H21)</f>
        <v/>
      </c>
      <c r="E19" s="86"/>
      <c r="F19" s="86"/>
      <c r="G19" s="87" t="str">
        <f t="shared" si="0"/>
        <v>(Numerador / Denominador )*100</v>
      </c>
      <c r="H19" s="88"/>
      <c r="I19" s="88"/>
      <c r="J19" s="92" t="str">
        <f t="shared" si="1"/>
        <v/>
      </c>
      <c r="K19" s="90"/>
      <c r="L19" s="91"/>
      <c r="M19" s="91"/>
      <c r="N19" s="97" t="str">
        <f t="shared" si="2"/>
        <v/>
      </c>
      <c r="O19" s="98"/>
      <c r="P19" s="97" t="str">
        <f t="shared" si="3"/>
        <v/>
      </c>
      <c r="Q19" s="94"/>
    </row>
    <row r="20" spans="2:17" ht="165.2" customHeight="1" x14ac:dyDescent="0.2">
      <c r="B20" s="85" t="str">
        <f>CONCATENATE('PLAN DE ACCIÓN'!E22,'PLAN DE ACCIÓN SIN LISTADO'!E22)</f>
        <v/>
      </c>
      <c r="C20" s="85" t="str">
        <f>CONCATENATE('PLAN DE ACCIÓN'!F22,'PLAN DE ACCIÓN SIN LISTADO'!F22)</f>
        <v/>
      </c>
      <c r="D20" s="85" t="str">
        <f>CONCATENATE('PLAN DE ACCIÓN'!G22,'PLAN DE ACCIÓN SIN LISTADO'!G22,'PLAN DE ACCIÓN'!H22,'PLAN DE ACCIÓN SIN LISTADO'!H22)</f>
        <v/>
      </c>
      <c r="E20" s="86"/>
      <c r="F20" s="86"/>
      <c r="G20" s="87" t="str">
        <f t="shared" si="0"/>
        <v>(Numerador / Denominador )*100</v>
      </c>
      <c r="H20" s="88"/>
      <c r="I20" s="88"/>
      <c r="J20" s="92" t="str">
        <f t="shared" si="1"/>
        <v/>
      </c>
      <c r="K20" s="90"/>
      <c r="L20" s="91"/>
      <c r="M20" s="91"/>
      <c r="N20" s="97" t="str">
        <f t="shared" si="2"/>
        <v/>
      </c>
      <c r="O20" s="98"/>
      <c r="P20" s="97" t="str">
        <f t="shared" si="3"/>
        <v/>
      </c>
      <c r="Q20" s="94"/>
    </row>
    <row r="21" spans="2:17" ht="165.2" customHeight="1" x14ac:dyDescent="0.2">
      <c r="B21" s="85" t="str">
        <f>CONCATENATE('PLAN DE ACCIÓN'!E23,'PLAN DE ACCIÓN SIN LISTADO'!E23)</f>
        <v/>
      </c>
      <c r="C21" s="85" t="str">
        <f>CONCATENATE('PLAN DE ACCIÓN'!F23,'PLAN DE ACCIÓN SIN LISTADO'!F23)</f>
        <v/>
      </c>
      <c r="D21" s="85" t="str">
        <f>CONCATENATE('PLAN DE ACCIÓN'!G23,'PLAN DE ACCIÓN SIN LISTADO'!G23,'PLAN DE ACCIÓN'!H23,'PLAN DE ACCIÓN SIN LISTADO'!H23)</f>
        <v/>
      </c>
      <c r="E21" s="86"/>
      <c r="F21" s="86"/>
      <c r="G21" s="87" t="str">
        <f t="shared" si="0"/>
        <v>(Numerador / Denominador )*100</v>
      </c>
      <c r="H21" s="88"/>
      <c r="I21" s="88"/>
      <c r="J21" s="92" t="str">
        <f t="shared" si="1"/>
        <v/>
      </c>
      <c r="K21" s="90"/>
      <c r="L21" s="91"/>
      <c r="M21" s="91"/>
      <c r="N21" s="97" t="str">
        <f t="shared" si="2"/>
        <v/>
      </c>
      <c r="O21" s="98"/>
      <c r="P21" s="97" t="str">
        <f t="shared" si="3"/>
        <v/>
      </c>
      <c r="Q21" s="94"/>
    </row>
    <row r="22" spans="2:17" ht="165.2" customHeight="1" x14ac:dyDescent="0.2">
      <c r="B22" s="85" t="str">
        <f>CONCATENATE('PLAN DE ACCIÓN'!E24,'PLAN DE ACCIÓN SIN LISTADO'!E24)</f>
        <v/>
      </c>
      <c r="C22" s="85" t="str">
        <f>CONCATENATE('PLAN DE ACCIÓN'!F24,'PLAN DE ACCIÓN SIN LISTADO'!F24)</f>
        <v/>
      </c>
      <c r="D22" s="85" t="str">
        <f>CONCATENATE('PLAN DE ACCIÓN'!G24,'PLAN DE ACCIÓN SIN LISTADO'!G24,'PLAN DE ACCIÓN'!H24,'PLAN DE ACCIÓN SIN LISTADO'!H24)</f>
        <v/>
      </c>
      <c r="E22" s="86"/>
      <c r="F22" s="86"/>
      <c r="G22" s="87" t="str">
        <f t="shared" si="0"/>
        <v>(Numerador / Denominador )*100</v>
      </c>
      <c r="H22" s="88"/>
      <c r="I22" s="88"/>
      <c r="J22" s="92" t="str">
        <f t="shared" si="1"/>
        <v/>
      </c>
      <c r="K22" s="90"/>
      <c r="L22" s="91"/>
      <c r="M22" s="91"/>
      <c r="N22" s="97" t="str">
        <f t="shared" si="2"/>
        <v/>
      </c>
      <c r="O22" s="98"/>
      <c r="P22" s="97" t="str">
        <f t="shared" si="3"/>
        <v/>
      </c>
      <c r="Q22" s="94"/>
    </row>
    <row r="23" spans="2:17" ht="165.2" customHeight="1" x14ac:dyDescent="0.2">
      <c r="B23" s="85" t="str">
        <f>CONCATENATE('PLAN DE ACCIÓN'!E25,'PLAN DE ACCIÓN SIN LISTADO'!E25)</f>
        <v/>
      </c>
      <c r="C23" s="85" t="str">
        <f>CONCATENATE('PLAN DE ACCIÓN'!F25,'PLAN DE ACCIÓN SIN LISTADO'!F25)</f>
        <v/>
      </c>
      <c r="D23" s="85" t="str">
        <f>CONCATENATE('PLAN DE ACCIÓN'!G25,'PLAN DE ACCIÓN SIN LISTADO'!G25,'PLAN DE ACCIÓN'!H25,'PLAN DE ACCIÓN SIN LISTADO'!H25)</f>
        <v/>
      </c>
      <c r="E23" s="86"/>
      <c r="F23" s="86"/>
      <c r="G23" s="87" t="str">
        <f t="shared" si="0"/>
        <v>(Numerador / Denominador )*100</v>
      </c>
      <c r="H23" s="88"/>
      <c r="I23" s="88"/>
      <c r="J23" s="92" t="str">
        <f t="shared" si="1"/>
        <v/>
      </c>
      <c r="K23" s="90"/>
      <c r="L23" s="91"/>
      <c r="M23" s="91"/>
      <c r="N23" s="97" t="str">
        <f t="shared" si="2"/>
        <v/>
      </c>
      <c r="O23" s="98"/>
      <c r="P23" s="97" t="str">
        <f t="shared" si="3"/>
        <v/>
      </c>
      <c r="Q23" s="94"/>
    </row>
    <row r="24" spans="2:17" ht="165.2" customHeight="1" x14ac:dyDescent="0.2">
      <c r="B24" s="85" t="str">
        <f>CONCATENATE('PLAN DE ACCIÓN'!E26,'PLAN DE ACCIÓN SIN LISTADO'!E26)</f>
        <v/>
      </c>
      <c r="C24" s="85" t="str">
        <f>CONCATENATE('PLAN DE ACCIÓN'!F26,'PLAN DE ACCIÓN SIN LISTADO'!F26)</f>
        <v/>
      </c>
      <c r="D24" s="85" t="str">
        <f>CONCATENATE('PLAN DE ACCIÓN'!G26,'PLAN DE ACCIÓN SIN LISTADO'!G26,'PLAN DE ACCIÓN'!H26,'PLAN DE ACCIÓN SIN LISTADO'!H26)</f>
        <v/>
      </c>
      <c r="E24" s="86"/>
      <c r="F24" s="86"/>
      <c r="G24" s="87" t="str">
        <f t="shared" si="0"/>
        <v>(Numerador / Denominador )*100</v>
      </c>
      <c r="H24" s="88"/>
      <c r="I24" s="88"/>
      <c r="J24" s="92" t="str">
        <f t="shared" si="1"/>
        <v/>
      </c>
      <c r="K24" s="90"/>
      <c r="L24" s="91"/>
      <c r="M24" s="91"/>
      <c r="N24" s="97" t="str">
        <f t="shared" si="2"/>
        <v/>
      </c>
      <c r="O24" s="98"/>
      <c r="P24" s="97" t="str">
        <f t="shared" si="3"/>
        <v/>
      </c>
      <c r="Q24" s="94"/>
    </row>
    <row r="25" spans="2:17" ht="165.2" customHeight="1" x14ac:dyDescent="0.2">
      <c r="B25" s="85" t="str">
        <f>CONCATENATE('PLAN DE ACCIÓN'!E27,'PLAN DE ACCIÓN SIN LISTADO'!E27)</f>
        <v/>
      </c>
      <c r="C25" s="85" t="str">
        <f>CONCATENATE('PLAN DE ACCIÓN'!F27,'PLAN DE ACCIÓN SIN LISTADO'!F27)</f>
        <v/>
      </c>
      <c r="D25" s="85" t="str">
        <f>CONCATENATE('PLAN DE ACCIÓN'!G27,'PLAN DE ACCIÓN SIN LISTADO'!G27,'PLAN DE ACCIÓN'!H27,'PLAN DE ACCIÓN SIN LISTADO'!H27)</f>
        <v/>
      </c>
      <c r="E25" s="86"/>
      <c r="F25" s="86"/>
      <c r="G25" s="87" t="str">
        <f t="shared" si="0"/>
        <v>(Numerador / Denominador )*100</v>
      </c>
      <c r="H25" s="88"/>
      <c r="I25" s="88"/>
      <c r="J25" s="92" t="str">
        <f t="shared" si="1"/>
        <v/>
      </c>
      <c r="K25" s="90"/>
      <c r="L25" s="91"/>
      <c r="M25" s="91"/>
      <c r="N25" s="97" t="str">
        <f t="shared" si="2"/>
        <v/>
      </c>
      <c r="O25" s="98"/>
      <c r="P25" s="97" t="str">
        <f t="shared" si="3"/>
        <v/>
      </c>
      <c r="Q25" s="94"/>
    </row>
    <row r="26" spans="2:17" ht="165.2" customHeight="1" x14ac:dyDescent="0.2">
      <c r="B26" s="85" t="str">
        <f>CONCATENATE('PLAN DE ACCIÓN'!E28,'PLAN DE ACCIÓN SIN LISTADO'!E28)</f>
        <v/>
      </c>
      <c r="C26" s="85" t="str">
        <f>CONCATENATE('PLAN DE ACCIÓN'!F28,'PLAN DE ACCIÓN SIN LISTADO'!F28)</f>
        <v/>
      </c>
      <c r="D26" s="85" t="str">
        <f>CONCATENATE('PLAN DE ACCIÓN'!G28,'PLAN DE ACCIÓN SIN LISTADO'!G28,'PLAN DE ACCIÓN'!H28,'PLAN DE ACCIÓN SIN LISTADO'!H28)</f>
        <v/>
      </c>
      <c r="E26" s="86"/>
      <c r="F26" s="86"/>
      <c r="G26" s="87" t="str">
        <f t="shared" si="0"/>
        <v>(Numerador / Denominador )*100</v>
      </c>
      <c r="H26" s="88"/>
      <c r="I26" s="88"/>
      <c r="J26" s="92" t="str">
        <f t="shared" si="1"/>
        <v/>
      </c>
      <c r="K26" s="90"/>
      <c r="L26" s="91"/>
      <c r="M26" s="91"/>
      <c r="N26" s="97" t="str">
        <f t="shared" si="2"/>
        <v/>
      </c>
      <c r="O26" s="98"/>
      <c r="P26" s="97" t="str">
        <f t="shared" si="3"/>
        <v/>
      </c>
      <c r="Q26" s="94"/>
    </row>
    <row r="27" spans="2:17" ht="165.2" customHeight="1" x14ac:dyDescent="0.2">
      <c r="B27" s="85" t="str">
        <f>CONCATENATE('PLAN DE ACCIÓN'!E29,'PLAN DE ACCIÓN SIN LISTADO'!E29)</f>
        <v/>
      </c>
      <c r="C27" s="85" t="str">
        <f>CONCATENATE('PLAN DE ACCIÓN'!F29,'PLAN DE ACCIÓN SIN LISTADO'!F29)</f>
        <v/>
      </c>
      <c r="D27" s="85" t="str">
        <f>CONCATENATE('PLAN DE ACCIÓN'!G29,'PLAN DE ACCIÓN SIN LISTADO'!G29,'PLAN DE ACCIÓN'!H29,'PLAN DE ACCIÓN SIN LISTADO'!H29)</f>
        <v/>
      </c>
      <c r="E27" s="86"/>
      <c r="F27" s="86"/>
      <c r="G27" s="87" t="str">
        <f t="shared" si="0"/>
        <v>(Numerador / Denominador )*100</v>
      </c>
      <c r="H27" s="88"/>
      <c r="I27" s="88"/>
      <c r="J27" s="92" t="str">
        <f t="shared" si="1"/>
        <v/>
      </c>
      <c r="K27" s="90"/>
      <c r="L27" s="91"/>
      <c r="M27" s="91"/>
      <c r="N27" s="97" t="str">
        <f t="shared" si="2"/>
        <v/>
      </c>
      <c r="O27" s="98"/>
      <c r="P27" s="97" t="str">
        <f t="shared" si="3"/>
        <v/>
      </c>
      <c r="Q27" s="94"/>
    </row>
    <row r="28" spans="2:17" ht="165.2" customHeight="1" x14ac:dyDescent="0.2">
      <c r="B28" s="85" t="str">
        <f>CONCATENATE('PLAN DE ACCIÓN'!E30,'PLAN DE ACCIÓN SIN LISTADO'!E30)</f>
        <v/>
      </c>
      <c r="C28" s="85" t="str">
        <f>CONCATENATE('PLAN DE ACCIÓN'!F30,'PLAN DE ACCIÓN SIN LISTADO'!F30)</f>
        <v/>
      </c>
      <c r="D28" s="85" t="str">
        <f>CONCATENATE('PLAN DE ACCIÓN'!G30,'PLAN DE ACCIÓN SIN LISTADO'!G30,'PLAN DE ACCIÓN'!H30,'PLAN DE ACCIÓN SIN LISTADO'!H30)</f>
        <v/>
      </c>
      <c r="E28" s="86"/>
      <c r="F28" s="86"/>
      <c r="G28" s="87" t="str">
        <f t="shared" si="0"/>
        <v>(Numerador / Denominador )*100</v>
      </c>
      <c r="H28" s="88"/>
      <c r="I28" s="88"/>
      <c r="J28" s="92" t="str">
        <f t="shared" si="1"/>
        <v/>
      </c>
      <c r="K28" s="90"/>
      <c r="L28" s="91"/>
      <c r="M28" s="91"/>
      <c r="N28" s="97" t="str">
        <f t="shared" si="2"/>
        <v/>
      </c>
      <c r="O28" s="98"/>
      <c r="P28" s="97" t="str">
        <f t="shared" si="3"/>
        <v/>
      </c>
      <c r="Q28" s="94"/>
    </row>
    <row r="29" spans="2:17" ht="165.2" customHeight="1" x14ac:dyDescent="0.2">
      <c r="B29" s="85" t="str">
        <f>CONCATENATE('PLAN DE ACCIÓN'!E31,'PLAN DE ACCIÓN SIN LISTADO'!E31)</f>
        <v/>
      </c>
      <c r="C29" s="85" t="str">
        <f>CONCATENATE('PLAN DE ACCIÓN'!F31,'PLAN DE ACCIÓN SIN LISTADO'!F31)</f>
        <v/>
      </c>
      <c r="D29" s="85" t="str">
        <f>CONCATENATE('PLAN DE ACCIÓN'!G31,'PLAN DE ACCIÓN SIN LISTADO'!G31,'PLAN DE ACCIÓN'!H31,'PLAN DE ACCIÓN SIN LISTADO'!H31)</f>
        <v/>
      </c>
      <c r="E29" s="86"/>
      <c r="F29" s="86"/>
      <c r="G29" s="87" t="str">
        <f t="shared" si="0"/>
        <v>(Numerador / Denominador )*100</v>
      </c>
      <c r="H29" s="88"/>
      <c r="I29" s="88"/>
      <c r="J29" s="92" t="str">
        <f t="shared" si="1"/>
        <v/>
      </c>
      <c r="K29" s="90"/>
      <c r="L29" s="91"/>
      <c r="M29" s="91"/>
      <c r="N29" s="97" t="str">
        <f t="shared" si="2"/>
        <v/>
      </c>
      <c r="O29" s="98"/>
      <c r="P29" s="97" t="str">
        <f t="shared" si="3"/>
        <v/>
      </c>
      <c r="Q29" s="94"/>
    </row>
    <row r="30" spans="2:17" ht="165.2" customHeight="1" x14ac:dyDescent="0.2">
      <c r="B30" s="85" t="str">
        <f>CONCATENATE('PLAN DE ACCIÓN'!E32,'PLAN DE ACCIÓN SIN LISTADO'!E32)</f>
        <v/>
      </c>
      <c r="C30" s="85" t="str">
        <f>CONCATENATE('PLAN DE ACCIÓN'!F32,'PLAN DE ACCIÓN SIN LISTADO'!F32)</f>
        <v/>
      </c>
      <c r="D30" s="85" t="str">
        <f>CONCATENATE('PLAN DE ACCIÓN'!G32,'PLAN DE ACCIÓN SIN LISTADO'!G32,'PLAN DE ACCIÓN'!H32,'PLAN DE ACCIÓN SIN LISTADO'!H32)</f>
        <v/>
      </c>
      <c r="E30" s="86"/>
      <c r="F30" s="86"/>
      <c r="G30" s="87" t="str">
        <f t="shared" si="0"/>
        <v>(Numerador / Denominador )*100</v>
      </c>
      <c r="H30" s="88"/>
      <c r="I30" s="88"/>
      <c r="J30" s="92" t="str">
        <f t="shared" si="1"/>
        <v/>
      </c>
      <c r="K30" s="90"/>
      <c r="L30" s="91"/>
      <c r="M30" s="91"/>
      <c r="N30" s="97" t="str">
        <f t="shared" si="2"/>
        <v/>
      </c>
      <c r="O30" s="98"/>
      <c r="P30" s="97" t="str">
        <f t="shared" si="3"/>
        <v/>
      </c>
      <c r="Q30" s="94"/>
    </row>
    <row r="31" spans="2:17" ht="165.2" customHeight="1" x14ac:dyDescent="0.2">
      <c r="B31" s="85" t="str">
        <f>CONCATENATE('PLAN DE ACCIÓN'!E33,'PLAN DE ACCIÓN SIN LISTADO'!E33)</f>
        <v/>
      </c>
      <c r="C31" s="85" t="str">
        <f>CONCATENATE('PLAN DE ACCIÓN'!F33,'PLAN DE ACCIÓN SIN LISTADO'!F33)</f>
        <v/>
      </c>
      <c r="D31" s="85" t="str">
        <f>CONCATENATE('PLAN DE ACCIÓN'!G33,'PLAN DE ACCIÓN SIN LISTADO'!G33,'PLAN DE ACCIÓN'!H33,'PLAN DE ACCIÓN SIN LISTADO'!H33)</f>
        <v/>
      </c>
      <c r="E31" s="86"/>
      <c r="F31" s="86"/>
      <c r="G31" s="87" t="str">
        <f t="shared" si="0"/>
        <v>(Numerador / Denominador )*100</v>
      </c>
      <c r="H31" s="88"/>
      <c r="I31" s="88"/>
      <c r="J31" s="92" t="str">
        <f t="shared" si="1"/>
        <v/>
      </c>
      <c r="K31" s="90"/>
      <c r="L31" s="91"/>
      <c r="M31" s="91"/>
      <c r="N31" s="97" t="str">
        <f t="shared" si="2"/>
        <v/>
      </c>
      <c r="O31" s="98"/>
      <c r="P31" s="97" t="str">
        <f t="shared" si="3"/>
        <v/>
      </c>
      <c r="Q31" s="94"/>
    </row>
    <row r="32" spans="2:17" ht="165.2" customHeight="1" x14ac:dyDescent="0.2">
      <c r="B32" s="85" t="str">
        <f>CONCATENATE('PLAN DE ACCIÓN'!E34,'PLAN DE ACCIÓN SIN LISTADO'!E34)</f>
        <v/>
      </c>
      <c r="C32" s="85" t="str">
        <f>CONCATENATE('PLAN DE ACCIÓN'!F34,'PLAN DE ACCIÓN SIN LISTADO'!F34)</f>
        <v/>
      </c>
      <c r="D32" s="85" t="str">
        <f>CONCATENATE('PLAN DE ACCIÓN'!G34,'PLAN DE ACCIÓN SIN LISTADO'!G34,'PLAN DE ACCIÓN'!H34,'PLAN DE ACCIÓN SIN LISTADO'!H34)</f>
        <v/>
      </c>
      <c r="E32" s="86"/>
      <c r="F32" s="86"/>
      <c r="G32" s="87" t="str">
        <f t="shared" si="0"/>
        <v>(Numerador / Denominador )*100</v>
      </c>
      <c r="H32" s="88"/>
      <c r="I32" s="88"/>
      <c r="J32" s="92" t="str">
        <f t="shared" si="1"/>
        <v/>
      </c>
      <c r="K32" s="90"/>
      <c r="L32" s="91"/>
      <c r="M32" s="91"/>
      <c r="N32" s="97" t="str">
        <f t="shared" si="2"/>
        <v/>
      </c>
      <c r="O32" s="98"/>
      <c r="P32" s="97" t="str">
        <f t="shared" si="3"/>
        <v/>
      </c>
      <c r="Q32" s="94"/>
    </row>
    <row r="33" spans="2:17" ht="165.2" customHeight="1" x14ac:dyDescent="0.2">
      <c r="B33" s="85" t="str">
        <f>CONCATENATE('PLAN DE ACCIÓN'!E35,'PLAN DE ACCIÓN SIN LISTADO'!E35)</f>
        <v/>
      </c>
      <c r="C33" s="85" t="str">
        <f>CONCATENATE('PLAN DE ACCIÓN'!F35,'PLAN DE ACCIÓN SIN LISTADO'!F35)</f>
        <v/>
      </c>
      <c r="D33" s="85" t="str">
        <f>CONCATENATE('PLAN DE ACCIÓN'!G35,'PLAN DE ACCIÓN SIN LISTADO'!G35,'PLAN DE ACCIÓN'!H35,'PLAN DE ACCIÓN SIN LISTADO'!H35)</f>
        <v/>
      </c>
      <c r="E33" s="86"/>
      <c r="F33" s="86"/>
      <c r="G33" s="87" t="str">
        <f t="shared" si="0"/>
        <v>(Numerador / Denominador )*100</v>
      </c>
      <c r="H33" s="88"/>
      <c r="I33" s="88"/>
      <c r="J33" s="92" t="str">
        <f t="shared" si="1"/>
        <v/>
      </c>
      <c r="K33" s="90"/>
      <c r="L33" s="91"/>
      <c r="M33" s="91"/>
      <c r="N33" s="97" t="str">
        <f t="shared" si="2"/>
        <v/>
      </c>
      <c r="O33" s="98"/>
      <c r="P33" s="97" t="str">
        <f t="shared" si="3"/>
        <v/>
      </c>
      <c r="Q33" s="94"/>
    </row>
    <row r="34" spans="2:17" ht="165.2" customHeight="1" x14ac:dyDescent="0.2">
      <c r="B34" s="85" t="str">
        <f>CONCATENATE('PLAN DE ACCIÓN'!E36,'PLAN DE ACCIÓN SIN LISTADO'!E36)</f>
        <v/>
      </c>
      <c r="C34" s="85" t="str">
        <f>CONCATENATE('PLAN DE ACCIÓN'!F36,'PLAN DE ACCIÓN SIN LISTADO'!F36)</f>
        <v/>
      </c>
      <c r="D34" s="85" t="str">
        <f>CONCATENATE('PLAN DE ACCIÓN'!G36,'PLAN DE ACCIÓN SIN LISTADO'!G36,'PLAN DE ACCIÓN'!H36,'PLAN DE ACCIÓN SIN LISTADO'!H36)</f>
        <v/>
      </c>
      <c r="E34" s="86"/>
      <c r="F34" s="86"/>
      <c r="G34" s="87" t="str">
        <f t="shared" si="0"/>
        <v>(Numerador / Denominador )*100</v>
      </c>
      <c r="H34" s="88"/>
      <c r="I34" s="88"/>
      <c r="J34" s="92" t="str">
        <f t="shared" si="1"/>
        <v/>
      </c>
      <c r="K34" s="90"/>
      <c r="L34" s="91"/>
      <c r="M34" s="91"/>
      <c r="N34" s="97" t="str">
        <f t="shared" si="2"/>
        <v/>
      </c>
      <c r="O34" s="98"/>
      <c r="P34" s="97" t="str">
        <f t="shared" si="3"/>
        <v/>
      </c>
      <c r="Q34" s="94"/>
    </row>
    <row r="35" spans="2:17" ht="165.2" customHeight="1" x14ac:dyDescent="0.2">
      <c r="B35" s="85" t="str">
        <f>CONCATENATE('PLAN DE ACCIÓN'!E37,'PLAN DE ACCIÓN SIN LISTADO'!E37)</f>
        <v/>
      </c>
      <c r="C35" s="85" t="str">
        <f>CONCATENATE('PLAN DE ACCIÓN'!F37,'PLAN DE ACCIÓN SIN LISTADO'!F37)</f>
        <v/>
      </c>
      <c r="D35" s="85" t="str">
        <f>CONCATENATE('PLAN DE ACCIÓN'!G37,'PLAN DE ACCIÓN SIN LISTADO'!G37,'PLAN DE ACCIÓN'!H37,'PLAN DE ACCIÓN SIN LISTADO'!H37)</f>
        <v/>
      </c>
      <c r="E35" s="86"/>
      <c r="F35" s="86"/>
      <c r="G35" s="87" t="str">
        <f t="shared" si="0"/>
        <v>(Numerador / Denominador )*100</v>
      </c>
      <c r="H35" s="88"/>
      <c r="I35" s="88"/>
      <c r="J35" s="92" t="str">
        <f t="shared" si="1"/>
        <v/>
      </c>
      <c r="K35" s="90"/>
      <c r="L35" s="91"/>
      <c r="M35" s="91"/>
      <c r="N35" s="97" t="str">
        <f t="shared" si="2"/>
        <v/>
      </c>
      <c r="O35" s="98"/>
      <c r="P35" s="97" t="str">
        <f t="shared" si="3"/>
        <v/>
      </c>
      <c r="Q35" s="94"/>
    </row>
    <row r="36" spans="2:17" ht="165.2" customHeight="1" x14ac:dyDescent="0.2">
      <c r="B36" s="85" t="str">
        <f>CONCATENATE('PLAN DE ACCIÓN'!E38,'PLAN DE ACCIÓN SIN LISTADO'!E38)</f>
        <v/>
      </c>
      <c r="C36" s="85" t="str">
        <f>CONCATENATE('PLAN DE ACCIÓN'!F38,'PLAN DE ACCIÓN SIN LISTADO'!F38)</f>
        <v/>
      </c>
      <c r="D36" s="85" t="str">
        <f>CONCATENATE('PLAN DE ACCIÓN'!G38,'PLAN DE ACCIÓN SIN LISTADO'!G38,'PLAN DE ACCIÓN'!H38,'PLAN DE ACCIÓN SIN LISTADO'!H38)</f>
        <v/>
      </c>
      <c r="E36" s="86"/>
      <c r="F36" s="86"/>
      <c r="G36" s="87" t="str">
        <f t="shared" si="0"/>
        <v>(Numerador / Denominador )*100</v>
      </c>
      <c r="H36" s="88"/>
      <c r="I36" s="88"/>
      <c r="J36" s="92" t="str">
        <f t="shared" si="1"/>
        <v/>
      </c>
      <c r="K36" s="90"/>
      <c r="L36" s="91"/>
      <c r="M36" s="91"/>
      <c r="N36" s="97" t="str">
        <f t="shared" si="2"/>
        <v/>
      </c>
      <c r="O36" s="98"/>
      <c r="P36" s="97" t="str">
        <f t="shared" si="3"/>
        <v/>
      </c>
      <c r="Q36" s="94"/>
    </row>
    <row r="37" spans="2:17" ht="165.2" customHeight="1" x14ac:dyDescent="0.2">
      <c r="B37" s="85" t="str">
        <f>CONCATENATE('PLAN DE ACCIÓN'!E39,'PLAN DE ACCIÓN SIN LISTADO'!E39)</f>
        <v/>
      </c>
      <c r="C37" s="85" t="str">
        <f>CONCATENATE('PLAN DE ACCIÓN'!F39,'PLAN DE ACCIÓN SIN LISTADO'!F39)</f>
        <v/>
      </c>
      <c r="D37" s="85" t="str">
        <f>CONCATENATE('PLAN DE ACCIÓN'!G39,'PLAN DE ACCIÓN SIN LISTADO'!G39,'PLAN DE ACCIÓN'!H39,'PLAN DE ACCIÓN SIN LISTADO'!H39)</f>
        <v/>
      </c>
      <c r="E37" s="86"/>
      <c r="F37" s="86"/>
      <c r="G37" s="87" t="str">
        <f t="shared" si="0"/>
        <v>(Numerador / Denominador )*100</v>
      </c>
      <c r="H37" s="88"/>
      <c r="I37" s="88"/>
      <c r="J37" s="92" t="str">
        <f t="shared" si="1"/>
        <v/>
      </c>
      <c r="K37" s="90"/>
      <c r="L37" s="91"/>
      <c r="M37" s="91"/>
      <c r="N37" s="97" t="str">
        <f t="shared" si="2"/>
        <v/>
      </c>
      <c r="O37" s="98"/>
      <c r="P37" s="97" t="str">
        <f t="shared" si="3"/>
        <v/>
      </c>
      <c r="Q37" s="94"/>
    </row>
    <row r="56" spans="10:16" x14ac:dyDescent="0.2">
      <c r="J56" s="95" t="str">
        <f>+IFERROR(AVERAGE(J8:J37),"")</f>
        <v/>
      </c>
      <c r="K56" s="95"/>
      <c r="L56" s="95"/>
      <c r="M56" s="95"/>
      <c r="N56" s="95" t="str">
        <f>+IFERROR(AVERAGE(N8:N37),"")</f>
        <v/>
      </c>
      <c r="O56" s="95"/>
      <c r="P56" s="95" t="str">
        <f>+IFERROR(AVERAGE(P8:P37),"")</f>
        <v/>
      </c>
    </row>
  </sheetData>
  <mergeCells count="8">
    <mergeCell ref="Q6:Q7"/>
    <mergeCell ref="H5:Q5"/>
    <mergeCell ref="B3:D3"/>
    <mergeCell ref="E5:G5"/>
    <mergeCell ref="E6:G6"/>
    <mergeCell ref="P6:P7"/>
    <mergeCell ref="H6:K6"/>
    <mergeCell ref="L6:O6"/>
  </mergeCells>
  <conditionalFormatting sqref="J8:J37">
    <cfRule type="cellIs" dxfId="14" priority="21" operator="equal">
      <formula>""</formula>
    </cfRule>
    <cfRule type="cellIs" dxfId="13" priority="22" operator="between">
      <formula>0.33</formula>
      <formula>0.67</formula>
    </cfRule>
    <cfRule type="cellIs" dxfId="12" priority="23" operator="lessThan">
      <formula>0.33</formula>
    </cfRule>
    <cfRule type="cellIs" dxfId="11" priority="24" operator="greaterThan">
      <formula>0.67</formula>
    </cfRule>
  </conditionalFormatting>
  <conditionalFormatting sqref="N8:N37">
    <cfRule type="cellIs" dxfId="10" priority="17" operator="equal">
      <formula>""</formula>
    </cfRule>
    <cfRule type="cellIs" dxfId="9" priority="18" operator="between">
      <formula>0.33</formula>
      <formula>0.67</formula>
    </cfRule>
    <cfRule type="cellIs" dxfId="8" priority="19" operator="lessThan">
      <formula>0.33</formula>
    </cfRule>
    <cfRule type="cellIs" dxfId="7" priority="20" operator="greaterThan">
      <formula>0.67</formula>
    </cfRule>
  </conditionalFormatting>
  <conditionalFormatting sqref="P8:P37">
    <cfRule type="cellIs" dxfId="6" priority="13" operator="equal">
      <formula>""</formula>
    </cfRule>
    <cfRule type="cellIs" dxfId="5" priority="14" operator="between">
      <formula>0.33</formula>
      <formula>0.67</formula>
    </cfRule>
    <cfRule type="cellIs" dxfId="4" priority="15" operator="lessThan">
      <formula>0.33</formula>
    </cfRule>
    <cfRule type="cellIs" dxfId="3" priority="16" operator="greaterThan">
      <formula>0.67</formula>
    </cfRule>
  </conditionalFormatting>
  <dataValidations count="10">
    <dataValidation allowBlank="1" showInputMessage="1" showErrorMessage="1" prompt="Se calcula automáticamente, promediando los resultados del año 1 y el año 2" sqref="Q6:Q7 P6:P37" xr:uid="{CAAF3684-1973-4916-8E86-BB86B72BECAC}"/>
    <dataValidation allowBlank="1" showInputMessage="1" showErrorMessage="1" prompt="Se calcula automáticamente el porcentaje de avance, una vez se ingresen los valores del numerado y denominador" sqref="J7:J37 O7 N7:N37" xr:uid="{FBFF2036-C0F1-4340-9B15-10B7BA19CB9F}"/>
    <dataValidation allowBlank="1" showInputMessage="1" showErrorMessage="1" prompt="Escriba el valor numérico del denominador" sqref="I7:I37 M7:M37" xr:uid="{D4C898F5-4CB3-4AA8-94B7-C5C0B3C1A91F}"/>
    <dataValidation allowBlank="1" showInputMessage="1" showErrorMessage="1" prompt="Escriba el valor numérico del numerador" sqref="H7:H37 L7:L37" xr:uid="{775EA965-4870-46B7-B787-3933CE4D071C}"/>
    <dataValidation allowBlank="1" showInputMessage="1" showErrorMessage="1" prompt="La formula se llena automáticamente con la información ingresada en la descripción del numerador y el denominador.  Se multiplica por 100 para obtener un porcentaje." sqref="G7" xr:uid="{0F0E22E5-8916-4297-A5CB-D51DBCF30BD0}"/>
    <dataValidation allowBlank="1" showInputMessage="1" showErrorMessage="1" prompt="Describa el numerador" sqref="E7:E37" xr:uid="{00F62CE0-F1E3-4DC1-B01D-99D41D8B8945}"/>
    <dataValidation allowBlank="1" showInputMessage="1" showErrorMessage="1" prompt="Describa el denominador" sqref="F7:F37" xr:uid="{9E7B3D5A-DD4A-460C-8A15-3C9306448CFE}"/>
    <dataValidation allowBlank="1" showInputMessage="1" showErrorMessage="1" prompt="Esta información se carga automáticamente del PLAN DE ACCIÓN " sqref="B8:D37" xr:uid="{2F6391A6-3788-4B6B-BBCE-C527F66E3A53}"/>
    <dataValidation allowBlank="1" showInputMessage="1" showErrorMessage="1" prompt="Brevemente, expliqué el valor del resultado." sqref="K7:K37" xr:uid="{996C0E45-300C-463E-837C-BE84E3B7D5F2}"/>
    <dataValidation allowBlank="1" showInputMessage="1" showErrorMessage="1" prompt="Brevemente, explique el valor del resultado" sqref="O8:O37" xr:uid="{C1426415-BD6F-4AF2-AD43-B07EB32C76C8}"/>
  </dataValidations>
  <hyperlinks>
    <hyperlink ref="E6:G6" location="'INDICADOR DE RESULTADO'!A1" display="Ayuda" xr:uid="{1FFA210A-24A4-4A42-9054-46E36855F01D}"/>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8704-F168-4C24-B07A-3AEBEADDD90A}">
  <sheetPr codeName="Hoja16"/>
  <dimension ref="B3:M66"/>
  <sheetViews>
    <sheetView showGridLines="0" zoomScale="90" zoomScaleNormal="90" workbookViewId="0">
      <selection activeCell="B8" sqref="B8"/>
    </sheetView>
  </sheetViews>
  <sheetFormatPr baseColWidth="10" defaultColWidth="11.42578125" defaultRowHeight="14.25" x14ac:dyDescent="0.2"/>
  <cols>
    <col min="1" max="1" width="5.7109375" style="44" customWidth="1"/>
    <col min="2" max="2" width="87.42578125" style="44" customWidth="1"/>
    <col min="3" max="3" width="57.28515625" style="44" customWidth="1"/>
    <col min="4" max="6" width="25.7109375" style="44" customWidth="1"/>
    <col min="7" max="7" width="51.28515625" style="44" customWidth="1"/>
    <col min="8" max="10" width="25.7109375" style="44" customWidth="1"/>
    <col min="11" max="11" width="50.7109375" style="44" customWidth="1"/>
    <col min="12" max="12" width="20.42578125" style="44" customWidth="1"/>
    <col min="13" max="13" width="50.85546875" style="44" customWidth="1"/>
    <col min="14" max="16384" width="11.42578125" style="44"/>
  </cols>
  <sheetData>
    <row r="3" spans="2:13" ht="18" x14ac:dyDescent="0.2">
      <c r="B3" s="181" t="s">
        <v>611</v>
      </c>
      <c r="C3" s="181"/>
      <c r="D3" s="151"/>
      <c r="E3" s="80"/>
      <c r="F3" s="48"/>
      <c r="G3" s="48"/>
    </row>
    <row r="4" spans="2:13" ht="15" x14ac:dyDescent="0.2">
      <c r="B4" s="81"/>
      <c r="C4" s="81"/>
      <c r="E4" s="99"/>
      <c r="F4" s="99"/>
      <c r="G4" s="99"/>
    </row>
    <row r="5" spans="2:13" ht="15" x14ac:dyDescent="0.2">
      <c r="B5" s="62" t="s">
        <v>570</v>
      </c>
      <c r="C5" s="100"/>
      <c r="D5" s="193" t="s">
        <v>596</v>
      </c>
      <c r="E5" s="194"/>
      <c r="F5" s="194"/>
      <c r="G5" s="194"/>
      <c r="H5" s="194"/>
      <c r="I5" s="194"/>
      <c r="J5" s="194"/>
      <c r="K5" s="194"/>
      <c r="L5" s="194"/>
      <c r="M5" s="195"/>
    </row>
    <row r="6" spans="2:13" ht="15" x14ac:dyDescent="0.2">
      <c r="C6" s="101" t="s">
        <v>585</v>
      </c>
      <c r="D6" s="212" t="s">
        <v>597</v>
      </c>
      <c r="E6" s="213"/>
      <c r="F6" s="213"/>
      <c r="G6" s="211"/>
      <c r="H6" s="209" t="s">
        <v>598</v>
      </c>
      <c r="I6" s="210"/>
      <c r="J6" s="210"/>
      <c r="K6" s="211"/>
      <c r="L6" s="185" t="s">
        <v>612</v>
      </c>
      <c r="M6" s="191" t="s">
        <v>600</v>
      </c>
    </row>
    <row r="7" spans="2:13" ht="42.75" x14ac:dyDescent="0.2">
      <c r="B7" s="64" t="s">
        <v>613</v>
      </c>
      <c r="C7" s="64" t="s">
        <v>605</v>
      </c>
      <c r="D7" s="83" t="s">
        <v>2169</v>
      </c>
      <c r="E7" s="83" t="s">
        <v>2168</v>
      </c>
      <c r="F7" s="83" t="s">
        <v>608</v>
      </c>
      <c r="G7" s="83" t="s">
        <v>609</v>
      </c>
      <c r="H7" s="84" t="s">
        <v>2170</v>
      </c>
      <c r="I7" s="84" t="s">
        <v>2171</v>
      </c>
      <c r="J7" s="84" t="s">
        <v>608</v>
      </c>
      <c r="K7" s="84" t="s">
        <v>609</v>
      </c>
      <c r="L7" s="186"/>
      <c r="M7" s="192"/>
    </row>
    <row r="8" spans="2:13" ht="50.1" customHeight="1" x14ac:dyDescent="0.2">
      <c r="B8" s="102"/>
      <c r="C8" s="87" t="s">
        <v>614</v>
      </c>
      <c r="D8" s="88"/>
      <c r="E8" s="88"/>
      <c r="F8" s="97" t="str">
        <f t="shared" ref="F8:F16" si="0">+IFERROR((D8-E8)/E8,"")</f>
        <v/>
      </c>
      <c r="G8" s="103"/>
      <c r="H8" s="91"/>
      <c r="I8" s="104" t="str">
        <f t="shared" ref="I8:I16" si="1">+IF(D8="","",D8)</f>
        <v/>
      </c>
      <c r="J8" s="97" t="str">
        <f t="shared" ref="J8:J16" si="2">IF(H8="","",IFERROR((H8-I8)/I8,""))</f>
        <v/>
      </c>
      <c r="K8" s="93"/>
      <c r="L8" s="97" t="str">
        <f t="shared" ref="L8:L16" si="3">IF(H8="",F8,IFERROR(AVERAGE(J8,F8),""))</f>
        <v/>
      </c>
      <c r="M8" s="94"/>
    </row>
    <row r="9" spans="2:13" ht="50.1" customHeight="1" x14ac:dyDescent="0.2">
      <c r="B9" s="102" t="str">
        <f>CONCATENATE('PLAN DE ACCIÓN'!C11,'PLAN DE ACCIÓN SIN LISTADO'!C11)</f>
        <v>Incumplimiento contrato</v>
      </c>
      <c r="C9" s="87" t="s">
        <v>615</v>
      </c>
      <c r="D9" s="88"/>
      <c r="E9" s="88"/>
      <c r="F9" s="97" t="str">
        <f t="shared" si="0"/>
        <v/>
      </c>
      <c r="G9" s="103"/>
      <c r="H9" s="91"/>
      <c r="I9" s="104" t="str">
        <f t="shared" si="1"/>
        <v/>
      </c>
      <c r="J9" s="97" t="str">
        <f t="shared" si="2"/>
        <v/>
      </c>
      <c r="K9" s="93"/>
      <c r="L9" s="97" t="str">
        <f t="shared" si="3"/>
        <v/>
      </c>
      <c r="M9" s="94"/>
    </row>
    <row r="10" spans="2:13" ht="50.1" customHeight="1" x14ac:dyDescent="0.2">
      <c r="B10" s="102" t="str">
        <f>CONCATENATE('PLAN DE ACCIÓN'!C12,'PLAN DE ACCIÓN SIN LISTADO'!C12)</f>
        <v/>
      </c>
      <c r="C10" s="87" t="s">
        <v>616</v>
      </c>
      <c r="D10" s="88"/>
      <c r="E10" s="88"/>
      <c r="F10" s="97" t="str">
        <f t="shared" si="0"/>
        <v/>
      </c>
      <c r="G10" s="103"/>
      <c r="H10" s="91"/>
      <c r="I10" s="104" t="str">
        <f t="shared" si="1"/>
        <v/>
      </c>
      <c r="J10" s="97" t="str">
        <f t="shared" si="2"/>
        <v/>
      </c>
      <c r="K10" s="93"/>
      <c r="L10" s="97" t="str">
        <f t="shared" si="3"/>
        <v/>
      </c>
      <c r="M10" s="94"/>
    </row>
    <row r="11" spans="2:13" ht="50.1" customHeight="1" x14ac:dyDescent="0.2">
      <c r="B11" s="102" t="str">
        <f>CONCATENATE('PLAN DE ACCIÓN'!C13,'PLAN DE ACCIÓN SIN LISTADO'!C13)</f>
        <v/>
      </c>
      <c r="C11" s="87" t="s">
        <v>617</v>
      </c>
      <c r="D11" s="88"/>
      <c r="E11" s="88"/>
      <c r="F11" s="97" t="str">
        <f t="shared" si="0"/>
        <v/>
      </c>
      <c r="G11" s="103"/>
      <c r="H11" s="91"/>
      <c r="I11" s="104" t="str">
        <f t="shared" si="1"/>
        <v/>
      </c>
      <c r="J11" s="97" t="str">
        <f t="shared" si="2"/>
        <v/>
      </c>
      <c r="K11" s="93"/>
      <c r="L11" s="97" t="str">
        <f t="shared" si="3"/>
        <v/>
      </c>
      <c r="M11" s="94"/>
    </row>
    <row r="12" spans="2:13" ht="50.1" customHeight="1" x14ac:dyDescent="0.2">
      <c r="B12" s="102" t="str">
        <f>CONCATENATE('PLAN DE ACCIÓN'!C14,'PLAN DE ACCIÓN SIN LISTADO'!C14)</f>
        <v>Habilitación recurso de apelación a concepto con fuerza vinculante</v>
      </c>
      <c r="C12" s="87" t="s">
        <v>618</v>
      </c>
      <c r="D12" s="88"/>
      <c r="E12" s="88"/>
      <c r="F12" s="97" t="str">
        <f t="shared" si="0"/>
        <v/>
      </c>
      <c r="G12" s="103"/>
      <c r="H12" s="91"/>
      <c r="I12" s="104" t="str">
        <f t="shared" si="1"/>
        <v/>
      </c>
      <c r="J12" s="97" t="str">
        <f t="shared" si="2"/>
        <v/>
      </c>
      <c r="K12" s="93"/>
      <c r="L12" s="97" t="str">
        <f t="shared" si="3"/>
        <v/>
      </c>
      <c r="M12" s="94"/>
    </row>
    <row r="13" spans="2:13" ht="50.1" customHeight="1" x14ac:dyDescent="0.2">
      <c r="B13" s="102" t="str">
        <f>CONCATENATE('PLAN DE ACCIÓN'!C15,'PLAN DE ACCIÓN SIN LISTADO'!C15)</f>
        <v/>
      </c>
      <c r="C13" s="87" t="s">
        <v>619</v>
      </c>
      <c r="D13" s="88"/>
      <c r="E13" s="88"/>
      <c r="F13" s="97" t="str">
        <f t="shared" si="0"/>
        <v/>
      </c>
      <c r="G13" s="103"/>
      <c r="H13" s="91"/>
      <c r="I13" s="104" t="str">
        <f t="shared" si="1"/>
        <v/>
      </c>
      <c r="J13" s="97" t="str">
        <f t="shared" si="2"/>
        <v/>
      </c>
      <c r="K13" s="93"/>
      <c r="L13" s="97" t="str">
        <f t="shared" si="3"/>
        <v/>
      </c>
      <c r="M13" s="94"/>
    </row>
    <row r="14" spans="2:13" ht="50.1" customHeight="1" x14ac:dyDescent="0.2">
      <c r="B14" s="102" t="str">
        <f>CONCATENATE('PLAN DE ACCIÓN'!C16,'PLAN DE ACCIÓN SIN LISTADO'!C16)</f>
        <v/>
      </c>
      <c r="C14" s="87" t="s">
        <v>620</v>
      </c>
      <c r="D14" s="88"/>
      <c r="E14" s="88"/>
      <c r="F14" s="97" t="str">
        <f t="shared" si="0"/>
        <v/>
      </c>
      <c r="G14" s="103"/>
      <c r="H14" s="91"/>
      <c r="I14" s="104" t="str">
        <f t="shared" si="1"/>
        <v/>
      </c>
      <c r="J14" s="97" t="str">
        <f t="shared" si="2"/>
        <v/>
      </c>
      <c r="K14" s="93"/>
      <c r="L14" s="97" t="str">
        <f t="shared" si="3"/>
        <v/>
      </c>
      <c r="M14" s="94"/>
    </row>
    <row r="15" spans="2:13" ht="50.1" customHeight="1" x14ac:dyDescent="0.2">
      <c r="B15" s="102" t="str">
        <f>CONCATENATE('PLAN DE ACCIÓN'!C17,'PLAN DE ACCIÓN SIN LISTADO'!C17)</f>
        <v/>
      </c>
      <c r="C15" s="87" t="s">
        <v>621</v>
      </c>
      <c r="D15" s="88"/>
      <c r="E15" s="88"/>
      <c r="F15" s="97" t="str">
        <f t="shared" si="0"/>
        <v/>
      </c>
      <c r="G15" s="103"/>
      <c r="H15" s="91"/>
      <c r="I15" s="104" t="str">
        <f t="shared" si="1"/>
        <v/>
      </c>
      <c r="J15" s="97" t="str">
        <f t="shared" si="2"/>
        <v/>
      </c>
      <c r="K15" s="93"/>
      <c r="L15" s="97" t="str">
        <f t="shared" si="3"/>
        <v/>
      </c>
      <c r="M15" s="94"/>
    </row>
    <row r="16" spans="2:13" ht="50.1" customHeight="1" x14ac:dyDescent="0.2">
      <c r="B16" s="102" t="str">
        <f>CONCATENATE('PLAN DE ACCIÓN'!C18,'PLAN DE ACCIÓN SIN LISTADO'!C18)</f>
        <v/>
      </c>
      <c r="C16" s="87" t="s">
        <v>622</v>
      </c>
      <c r="D16" s="88"/>
      <c r="E16" s="88"/>
      <c r="F16" s="97" t="str">
        <f t="shared" si="0"/>
        <v/>
      </c>
      <c r="G16" s="103"/>
      <c r="H16" s="91"/>
      <c r="I16" s="104" t="str">
        <f t="shared" si="1"/>
        <v/>
      </c>
      <c r="J16" s="97" t="str">
        <f t="shared" si="2"/>
        <v/>
      </c>
      <c r="K16" s="93"/>
      <c r="L16" s="97" t="str">
        <f t="shared" si="3"/>
        <v/>
      </c>
      <c r="M16" s="94"/>
    </row>
    <row r="17" spans="2:13" ht="50.1" customHeight="1" x14ac:dyDescent="0.2">
      <c r="B17" s="102" t="str">
        <f>CONCATENATE('PLAN DE ACCIÓN'!C19,'PLAN DE ACCIÓN SIN LISTADO'!C19)</f>
        <v/>
      </c>
      <c r="C17" s="87" t="s">
        <v>623</v>
      </c>
      <c r="D17" s="88"/>
      <c r="E17" s="88"/>
      <c r="F17" s="97" t="str">
        <f t="shared" ref="F17:F36" si="4">+IFERROR((D17-E17)/E17,"")</f>
        <v/>
      </c>
      <c r="G17" s="103"/>
      <c r="H17" s="91"/>
      <c r="I17" s="104" t="str">
        <f t="shared" ref="I17:I36" si="5">+IF(D17="","",D17)</f>
        <v/>
      </c>
      <c r="J17" s="97" t="str">
        <f t="shared" ref="J17:J36" si="6">IF(H17="","",IFERROR((H17-I17)/I17,""))</f>
        <v/>
      </c>
      <c r="K17" s="93"/>
      <c r="L17" s="97" t="str">
        <f t="shared" ref="L17:L36" si="7">IF(H17="",F17,IFERROR(AVERAGE(J17,F17),""))</f>
        <v/>
      </c>
      <c r="M17" s="94"/>
    </row>
    <row r="18" spans="2:13" ht="50.1" customHeight="1" x14ac:dyDescent="0.2">
      <c r="B18" s="102" t="str">
        <f>CONCATENATE('PLAN DE ACCIÓN'!C20,'PLAN DE ACCIÓN SIN LISTADO'!C20)</f>
        <v/>
      </c>
      <c r="C18" s="87" t="s">
        <v>624</v>
      </c>
      <c r="D18" s="88"/>
      <c r="E18" s="88"/>
      <c r="F18" s="97" t="str">
        <f t="shared" si="4"/>
        <v/>
      </c>
      <c r="G18" s="103"/>
      <c r="H18" s="91"/>
      <c r="I18" s="104" t="str">
        <f t="shared" si="5"/>
        <v/>
      </c>
      <c r="J18" s="97" t="str">
        <f t="shared" si="6"/>
        <v/>
      </c>
      <c r="K18" s="93"/>
      <c r="L18" s="97" t="str">
        <f t="shared" si="7"/>
        <v/>
      </c>
      <c r="M18" s="94"/>
    </row>
    <row r="19" spans="2:13" ht="50.1" customHeight="1" x14ac:dyDescent="0.2">
      <c r="B19" s="102" t="str">
        <f>CONCATENATE('PLAN DE ACCIÓN'!C21,'PLAN DE ACCIÓN SIN LISTADO'!C21)</f>
        <v/>
      </c>
      <c r="C19" s="87" t="s">
        <v>625</v>
      </c>
      <c r="D19" s="88"/>
      <c r="E19" s="88"/>
      <c r="F19" s="97" t="str">
        <f t="shared" si="4"/>
        <v/>
      </c>
      <c r="G19" s="103"/>
      <c r="H19" s="91"/>
      <c r="I19" s="104" t="str">
        <f t="shared" si="5"/>
        <v/>
      </c>
      <c r="J19" s="97" t="str">
        <f t="shared" si="6"/>
        <v/>
      </c>
      <c r="K19" s="93"/>
      <c r="L19" s="97" t="str">
        <f t="shared" si="7"/>
        <v/>
      </c>
      <c r="M19" s="94"/>
    </row>
    <row r="20" spans="2:13" ht="50.1" customHeight="1" x14ac:dyDescent="0.2">
      <c r="B20" s="102" t="str">
        <f>CONCATENATE('PLAN DE ACCIÓN'!C22,'PLAN DE ACCIÓN SIN LISTADO'!C22)</f>
        <v/>
      </c>
      <c r="C20" s="87" t="s">
        <v>626</v>
      </c>
      <c r="D20" s="88"/>
      <c r="E20" s="88"/>
      <c r="F20" s="97" t="str">
        <f t="shared" si="4"/>
        <v/>
      </c>
      <c r="G20" s="103"/>
      <c r="H20" s="91"/>
      <c r="I20" s="104" t="str">
        <f t="shared" si="5"/>
        <v/>
      </c>
      <c r="J20" s="97" t="str">
        <f t="shared" si="6"/>
        <v/>
      </c>
      <c r="K20" s="93"/>
      <c r="L20" s="97" t="str">
        <f t="shared" si="7"/>
        <v/>
      </c>
      <c r="M20" s="94"/>
    </row>
    <row r="21" spans="2:13" ht="50.1" customHeight="1" x14ac:dyDescent="0.2">
      <c r="B21" s="102" t="str">
        <f>CONCATENATE('PLAN DE ACCIÓN'!C23,'PLAN DE ACCIÓN SIN LISTADO'!C23)</f>
        <v/>
      </c>
      <c r="C21" s="87" t="s">
        <v>627</v>
      </c>
      <c r="D21" s="88"/>
      <c r="E21" s="88"/>
      <c r="F21" s="97" t="str">
        <f t="shared" si="4"/>
        <v/>
      </c>
      <c r="G21" s="103"/>
      <c r="H21" s="91"/>
      <c r="I21" s="104" t="str">
        <f t="shared" si="5"/>
        <v/>
      </c>
      <c r="J21" s="97" t="str">
        <f t="shared" si="6"/>
        <v/>
      </c>
      <c r="K21" s="93"/>
      <c r="L21" s="97" t="str">
        <f t="shared" si="7"/>
        <v/>
      </c>
      <c r="M21" s="94"/>
    </row>
    <row r="22" spans="2:13" ht="50.1" customHeight="1" x14ac:dyDescent="0.2">
      <c r="B22" s="102" t="str">
        <f>CONCATENATE('PLAN DE ACCIÓN'!C24,'PLAN DE ACCIÓN SIN LISTADO'!C24)</f>
        <v/>
      </c>
      <c r="C22" s="87" t="s">
        <v>628</v>
      </c>
      <c r="D22" s="88"/>
      <c r="E22" s="88"/>
      <c r="F22" s="97" t="str">
        <f t="shared" si="4"/>
        <v/>
      </c>
      <c r="G22" s="103"/>
      <c r="H22" s="91"/>
      <c r="I22" s="104" t="str">
        <f t="shared" si="5"/>
        <v/>
      </c>
      <c r="J22" s="97" t="str">
        <f t="shared" si="6"/>
        <v/>
      </c>
      <c r="K22" s="93"/>
      <c r="L22" s="97" t="str">
        <f t="shared" si="7"/>
        <v/>
      </c>
      <c r="M22" s="94"/>
    </row>
    <row r="23" spans="2:13" ht="50.1" customHeight="1" x14ac:dyDescent="0.2">
      <c r="B23" s="102" t="str">
        <f>CONCATENATE('PLAN DE ACCIÓN'!C25,'PLAN DE ACCIÓN SIN LISTADO'!C25)</f>
        <v/>
      </c>
      <c r="C23" s="87" t="s">
        <v>629</v>
      </c>
      <c r="D23" s="88"/>
      <c r="E23" s="88"/>
      <c r="F23" s="97" t="str">
        <f t="shared" si="4"/>
        <v/>
      </c>
      <c r="G23" s="103"/>
      <c r="H23" s="91"/>
      <c r="I23" s="104" t="str">
        <f t="shared" si="5"/>
        <v/>
      </c>
      <c r="J23" s="97" t="str">
        <f t="shared" si="6"/>
        <v/>
      </c>
      <c r="K23" s="93"/>
      <c r="L23" s="97" t="str">
        <f t="shared" si="7"/>
        <v/>
      </c>
      <c r="M23" s="94"/>
    </row>
    <row r="24" spans="2:13" ht="50.1" customHeight="1" x14ac:dyDescent="0.2">
      <c r="B24" s="102" t="str">
        <f>CONCATENATE('PLAN DE ACCIÓN'!C26,'PLAN DE ACCIÓN SIN LISTADO'!C26)</f>
        <v/>
      </c>
      <c r="C24" s="87" t="s">
        <v>630</v>
      </c>
      <c r="D24" s="88"/>
      <c r="E24" s="88"/>
      <c r="F24" s="97" t="str">
        <f t="shared" si="4"/>
        <v/>
      </c>
      <c r="G24" s="103"/>
      <c r="H24" s="91"/>
      <c r="I24" s="104" t="str">
        <f t="shared" si="5"/>
        <v/>
      </c>
      <c r="J24" s="97" t="str">
        <f t="shared" si="6"/>
        <v/>
      </c>
      <c r="K24" s="93"/>
      <c r="L24" s="97" t="str">
        <f t="shared" si="7"/>
        <v/>
      </c>
      <c r="M24" s="94"/>
    </row>
    <row r="25" spans="2:13" ht="50.1" customHeight="1" x14ac:dyDescent="0.2">
      <c r="B25" s="102" t="str">
        <f>CONCATENATE('PLAN DE ACCIÓN'!C27,'PLAN DE ACCIÓN SIN LISTADO'!C27)</f>
        <v/>
      </c>
      <c r="C25" s="87" t="s">
        <v>631</v>
      </c>
      <c r="D25" s="88"/>
      <c r="E25" s="88"/>
      <c r="F25" s="97" t="str">
        <f t="shared" si="4"/>
        <v/>
      </c>
      <c r="G25" s="103"/>
      <c r="H25" s="91"/>
      <c r="I25" s="104" t="str">
        <f t="shared" si="5"/>
        <v/>
      </c>
      <c r="J25" s="97" t="str">
        <f t="shared" si="6"/>
        <v/>
      </c>
      <c r="K25" s="93"/>
      <c r="L25" s="97" t="str">
        <f t="shared" si="7"/>
        <v/>
      </c>
      <c r="M25" s="94"/>
    </row>
    <row r="26" spans="2:13" ht="50.1" customHeight="1" x14ac:dyDescent="0.2">
      <c r="B26" s="102" t="str">
        <f>CONCATENATE('PLAN DE ACCIÓN'!C28,'PLAN DE ACCIÓN SIN LISTADO'!C28)</f>
        <v/>
      </c>
      <c r="C26" s="87" t="s">
        <v>632</v>
      </c>
      <c r="D26" s="88"/>
      <c r="E26" s="88"/>
      <c r="F26" s="97" t="str">
        <f t="shared" si="4"/>
        <v/>
      </c>
      <c r="G26" s="103"/>
      <c r="H26" s="91"/>
      <c r="I26" s="104" t="str">
        <f t="shared" si="5"/>
        <v/>
      </c>
      <c r="J26" s="97" t="str">
        <f t="shared" si="6"/>
        <v/>
      </c>
      <c r="K26" s="93"/>
      <c r="L26" s="97" t="str">
        <f t="shared" si="7"/>
        <v/>
      </c>
      <c r="M26" s="94"/>
    </row>
    <row r="27" spans="2:13" ht="50.1" customHeight="1" x14ac:dyDescent="0.2">
      <c r="B27" s="102" t="str">
        <f>CONCATENATE('PLAN DE ACCIÓN'!C29,'PLAN DE ACCIÓN SIN LISTADO'!C29)</f>
        <v/>
      </c>
      <c r="C27" s="87" t="s">
        <v>633</v>
      </c>
      <c r="D27" s="88"/>
      <c r="E27" s="88"/>
      <c r="F27" s="97" t="str">
        <f t="shared" si="4"/>
        <v/>
      </c>
      <c r="G27" s="103"/>
      <c r="H27" s="91"/>
      <c r="I27" s="104" t="str">
        <f t="shared" si="5"/>
        <v/>
      </c>
      <c r="J27" s="97" t="str">
        <f t="shared" si="6"/>
        <v/>
      </c>
      <c r="K27" s="93"/>
      <c r="L27" s="97" t="str">
        <f t="shared" si="7"/>
        <v/>
      </c>
      <c r="M27" s="94"/>
    </row>
    <row r="28" spans="2:13" ht="50.1" customHeight="1" x14ac:dyDescent="0.2">
      <c r="B28" s="102" t="str">
        <f>CONCATENATE('PLAN DE ACCIÓN'!C30,'PLAN DE ACCIÓN SIN LISTADO'!C30)</f>
        <v/>
      </c>
      <c r="C28" s="87" t="s">
        <v>634</v>
      </c>
      <c r="D28" s="88"/>
      <c r="E28" s="88"/>
      <c r="F28" s="97" t="str">
        <f t="shared" si="4"/>
        <v/>
      </c>
      <c r="G28" s="103"/>
      <c r="H28" s="91"/>
      <c r="I28" s="104" t="str">
        <f t="shared" si="5"/>
        <v/>
      </c>
      <c r="J28" s="97" t="str">
        <f t="shared" si="6"/>
        <v/>
      </c>
      <c r="K28" s="93"/>
      <c r="L28" s="97" t="str">
        <f t="shared" si="7"/>
        <v/>
      </c>
      <c r="M28" s="94"/>
    </row>
    <row r="29" spans="2:13" ht="50.1" customHeight="1" x14ac:dyDescent="0.2">
      <c r="B29" s="102" t="str">
        <f>CONCATENATE('PLAN DE ACCIÓN'!C31,'PLAN DE ACCIÓN SIN LISTADO'!C31)</f>
        <v/>
      </c>
      <c r="C29" s="87" t="s">
        <v>635</v>
      </c>
      <c r="D29" s="88"/>
      <c r="E29" s="88"/>
      <c r="F29" s="97" t="str">
        <f t="shared" si="4"/>
        <v/>
      </c>
      <c r="G29" s="103"/>
      <c r="H29" s="91"/>
      <c r="I29" s="104" t="str">
        <f t="shared" si="5"/>
        <v/>
      </c>
      <c r="J29" s="97" t="str">
        <f t="shared" si="6"/>
        <v/>
      </c>
      <c r="K29" s="93"/>
      <c r="L29" s="97" t="str">
        <f t="shared" si="7"/>
        <v/>
      </c>
      <c r="M29" s="94"/>
    </row>
    <row r="30" spans="2:13" ht="50.1" customHeight="1" x14ac:dyDescent="0.2">
      <c r="B30" s="102" t="str">
        <f>CONCATENATE('PLAN DE ACCIÓN'!C32,'PLAN DE ACCIÓN SIN LISTADO'!C32)</f>
        <v/>
      </c>
      <c r="C30" s="87" t="s">
        <v>636</v>
      </c>
      <c r="D30" s="88"/>
      <c r="E30" s="88"/>
      <c r="F30" s="97" t="str">
        <f t="shared" si="4"/>
        <v/>
      </c>
      <c r="G30" s="103"/>
      <c r="H30" s="91"/>
      <c r="I30" s="104" t="str">
        <f t="shared" si="5"/>
        <v/>
      </c>
      <c r="J30" s="97" t="str">
        <f t="shared" si="6"/>
        <v/>
      </c>
      <c r="K30" s="93"/>
      <c r="L30" s="97" t="str">
        <f t="shared" si="7"/>
        <v/>
      </c>
      <c r="M30" s="94"/>
    </row>
    <row r="31" spans="2:13" ht="50.1" customHeight="1" x14ac:dyDescent="0.2">
      <c r="B31" s="102" t="str">
        <f>CONCATENATE('PLAN DE ACCIÓN'!C33,'PLAN DE ACCIÓN SIN LISTADO'!C33)</f>
        <v/>
      </c>
      <c r="C31" s="87" t="s">
        <v>637</v>
      </c>
      <c r="D31" s="88"/>
      <c r="E31" s="88"/>
      <c r="F31" s="97" t="str">
        <f t="shared" si="4"/>
        <v/>
      </c>
      <c r="G31" s="103"/>
      <c r="H31" s="91"/>
      <c r="I31" s="104" t="str">
        <f t="shared" si="5"/>
        <v/>
      </c>
      <c r="J31" s="97" t="str">
        <f t="shared" si="6"/>
        <v/>
      </c>
      <c r="K31" s="93"/>
      <c r="L31" s="97" t="str">
        <f t="shared" si="7"/>
        <v/>
      </c>
      <c r="M31" s="94"/>
    </row>
    <row r="32" spans="2:13" ht="50.1" customHeight="1" x14ac:dyDescent="0.2">
      <c r="B32" s="102" t="str">
        <f>CONCATENATE('PLAN DE ACCIÓN'!C34,'PLAN DE ACCIÓN SIN LISTADO'!C34)</f>
        <v/>
      </c>
      <c r="C32" s="87" t="s">
        <v>638</v>
      </c>
      <c r="D32" s="88"/>
      <c r="E32" s="88"/>
      <c r="F32" s="97" t="str">
        <f t="shared" si="4"/>
        <v/>
      </c>
      <c r="G32" s="103"/>
      <c r="H32" s="91"/>
      <c r="I32" s="104" t="str">
        <f t="shared" si="5"/>
        <v/>
      </c>
      <c r="J32" s="97" t="str">
        <f t="shared" si="6"/>
        <v/>
      </c>
      <c r="K32" s="93"/>
      <c r="L32" s="97" t="str">
        <f t="shared" si="7"/>
        <v/>
      </c>
      <c r="M32" s="94"/>
    </row>
    <row r="33" spans="2:13" ht="50.1" customHeight="1" x14ac:dyDescent="0.2">
      <c r="B33" s="102" t="str">
        <f>CONCATENATE('PLAN DE ACCIÓN'!C35,'PLAN DE ACCIÓN SIN LISTADO'!C35)</f>
        <v/>
      </c>
      <c r="C33" s="87" t="s">
        <v>639</v>
      </c>
      <c r="D33" s="88"/>
      <c r="E33" s="88"/>
      <c r="F33" s="97" t="str">
        <f t="shared" si="4"/>
        <v/>
      </c>
      <c r="G33" s="103"/>
      <c r="H33" s="91"/>
      <c r="I33" s="104" t="str">
        <f t="shared" si="5"/>
        <v/>
      </c>
      <c r="J33" s="97" t="str">
        <f t="shared" si="6"/>
        <v/>
      </c>
      <c r="K33" s="93"/>
      <c r="L33" s="97" t="str">
        <f t="shared" si="7"/>
        <v/>
      </c>
      <c r="M33" s="94"/>
    </row>
    <row r="34" spans="2:13" ht="50.1" customHeight="1" x14ac:dyDescent="0.2">
      <c r="B34" s="102" t="str">
        <f>CONCATENATE('PLAN DE ACCIÓN'!C36,'PLAN DE ACCIÓN SIN LISTADO'!C36)</f>
        <v/>
      </c>
      <c r="C34" s="87" t="s">
        <v>640</v>
      </c>
      <c r="D34" s="88"/>
      <c r="E34" s="88"/>
      <c r="F34" s="97" t="str">
        <f t="shared" si="4"/>
        <v/>
      </c>
      <c r="G34" s="103"/>
      <c r="H34" s="91"/>
      <c r="I34" s="104" t="str">
        <f t="shared" si="5"/>
        <v/>
      </c>
      <c r="J34" s="97" t="str">
        <f t="shared" si="6"/>
        <v/>
      </c>
      <c r="K34" s="93"/>
      <c r="L34" s="97" t="str">
        <f t="shared" si="7"/>
        <v/>
      </c>
      <c r="M34" s="94"/>
    </row>
    <row r="35" spans="2:13" ht="50.1" customHeight="1" x14ac:dyDescent="0.2">
      <c r="B35" s="102" t="str">
        <f>CONCATENATE('PLAN DE ACCIÓN'!C37,'PLAN DE ACCIÓN SIN LISTADO'!C37)</f>
        <v/>
      </c>
      <c r="C35" s="87" t="s">
        <v>641</v>
      </c>
      <c r="D35" s="88"/>
      <c r="E35" s="88"/>
      <c r="F35" s="97" t="str">
        <f t="shared" si="4"/>
        <v/>
      </c>
      <c r="G35" s="103"/>
      <c r="H35" s="91"/>
      <c r="I35" s="104" t="str">
        <f t="shared" si="5"/>
        <v/>
      </c>
      <c r="J35" s="97" t="str">
        <f t="shared" si="6"/>
        <v/>
      </c>
      <c r="K35" s="93"/>
      <c r="L35" s="97" t="str">
        <f t="shared" si="7"/>
        <v/>
      </c>
      <c r="M35" s="94"/>
    </row>
    <row r="36" spans="2:13" ht="50.1" customHeight="1" x14ac:dyDescent="0.2">
      <c r="B36" s="102" t="str">
        <f>CONCATENATE('PLAN DE ACCIÓN'!C38,'PLAN DE ACCIÓN SIN LISTADO'!C38)</f>
        <v/>
      </c>
      <c r="C36" s="87" t="s">
        <v>642</v>
      </c>
      <c r="D36" s="88"/>
      <c r="E36" s="88"/>
      <c r="F36" s="97" t="str">
        <f t="shared" si="4"/>
        <v/>
      </c>
      <c r="G36" s="103"/>
      <c r="H36" s="91"/>
      <c r="I36" s="104" t="str">
        <f t="shared" si="5"/>
        <v/>
      </c>
      <c r="J36" s="97" t="str">
        <f t="shared" si="6"/>
        <v/>
      </c>
      <c r="K36" s="93"/>
      <c r="L36" s="97" t="str">
        <f t="shared" si="7"/>
        <v/>
      </c>
      <c r="M36" s="94"/>
    </row>
    <row r="37" spans="2:13" ht="50.1" customHeight="1" x14ac:dyDescent="0.2">
      <c r="B37" s="102" t="str">
        <f>CONCATENATE('PLAN DE ACCIÓN'!C39,'PLAN DE ACCIÓN SIN LISTADO'!C39)</f>
        <v/>
      </c>
      <c r="C37" s="87" t="s">
        <v>633</v>
      </c>
      <c r="D37" s="88"/>
      <c r="E37" s="88"/>
      <c r="F37" s="97" t="str">
        <f>+IFERROR((D37-E37)/E37,"")</f>
        <v/>
      </c>
      <c r="G37" s="103"/>
      <c r="H37" s="91"/>
      <c r="I37" s="104" t="str">
        <f>+IF(D37="","",D37)</f>
        <v/>
      </c>
      <c r="J37" s="97" t="str">
        <f>IF(H37="","",IFERROR((H37-I37)/I37,""))</f>
        <v/>
      </c>
      <c r="K37" s="93"/>
      <c r="L37" s="97" t="str">
        <f>IF(H37="",F37,IFERROR(AVERAGE(J37,F37),""))</f>
        <v/>
      </c>
      <c r="M37" s="94"/>
    </row>
    <row r="66" spans="6:12" hidden="1" x14ac:dyDescent="0.2">
      <c r="F66" s="75" t="str">
        <f>+IFERROR(AVERAGE(F8:F37),"")</f>
        <v/>
      </c>
      <c r="G66" s="75"/>
      <c r="H66" s="75"/>
      <c r="I66" s="75"/>
      <c r="J66" s="75" t="str">
        <f>+IFERROR(AVERAGE(J8:J37),"")</f>
        <v/>
      </c>
      <c r="K66" s="75"/>
      <c r="L66" s="75" t="str">
        <f>+IFERROR(AVERAGE(L8:L37),"")</f>
        <v/>
      </c>
    </row>
  </sheetData>
  <sheetProtection algorithmName="SHA-512" hashValue="3VtCAyztutFe35ZA5wF0KxToX409sROVT1/9KENJEX6CA3byFzGrFAppqL8mhNEFCkYAjmS2MG6QolHCSSvWRA==" saltValue="86rb8ka0boUYifpSY3VHng==" spinCount="100000" sheet="1" scenarios="1" formatCells="0"/>
  <mergeCells count="6">
    <mergeCell ref="M6:M7"/>
    <mergeCell ref="D5:M5"/>
    <mergeCell ref="B3:D3"/>
    <mergeCell ref="L6:L7"/>
    <mergeCell ref="H6:K6"/>
    <mergeCell ref="D6:G6"/>
  </mergeCells>
  <conditionalFormatting sqref="F8:F37">
    <cfRule type="cellIs" dxfId="2"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 priority="2" operator="equal">
      <formula>""</formula>
    </cfRule>
    <cfRule type="colorScale" priority="3">
      <colorScale>
        <cfvo type="num" val="-1"/>
        <cfvo type="num" val="0"/>
        <cfvo type="num" val="1"/>
        <color rgb="FF63BE7B"/>
        <color rgb="FFFFEB84"/>
        <color rgb="FFF8696B"/>
      </colorScale>
    </cfRule>
  </conditionalFormatting>
  <conditionalFormatting sqref="L8:L37">
    <cfRule type="colorScale" priority="1">
      <colorScale>
        <cfvo type="num" val="-1"/>
        <cfvo type="num" val="0"/>
        <cfvo type="num" val="1"/>
        <color rgb="FF63BE7B"/>
        <color rgb="FFFFEB84"/>
        <color rgb="FFF8696B"/>
      </colorScale>
    </cfRule>
    <cfRule type="cellIs" dxfId="0" priority="5" operator="equal">
      <formula>""</formula>
    </cfRule>
  </conditionalFormatting>
  <dataValidations count="10">
    <dataValidation allowBlank="1" showInputMessage="1" showErrorMessage="1" prompt="Esta es la fórmula general para calcular los cambios en el número de demandas entre dos años" sqref="C7:C37" xr:uid="{84590F6C-E763-4278-A6C8-5B8C90EE8B26}"/>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xr:uid="{BDB992CB-607F-41D4-85F4-493A6E31BD0C}"/>
    <dataValidation allowBlank="1" showInputMessage="1" showErrorMessage="1" prompt="Escriba el número de demandas de esa causa registradas al finalizar el año de implementación 2 en eKOGUI." sqref="H7:H37" xr:uid="{77734B43-B8B0-42E7-BBE5-A524EFE9F1A0}"/>
    <dataValidation allowBlank="1" showInputMessage="1" showErrorMessage="1" prompt="El campo se diligencia automáticamente con la información registrada para el año de implementación 1." sqref="I7:I37" xr:uid="{0028537B-3981-4F80-9064-9D506DA58857}"/>
    <dataValidation allowBlank="1" showInputMessage="1" showErrorMessage="1" prompt="Se calcula automáticamente el cambio porcentual en las demandas de esa causa, una vez se ingrese los valores de las demandas para cada año." sqref="K8:K37 F7:F37 J7:J37" xr:uid="{DC6AB334-63F0-4A35-A395-4B3A078283C6}"/>
    <dataValidation allowBlank="1" showInputMessage="1" showErrorMessage="1" prompt="Escriba el número de demandas de esa causa registradas al finalizar el año de formulación de la política en eKOGUI." sqref="E7:E37" xr:uid="{900CE529-1ABF-42CF-8B4A-2FD75A8176E3}"/>
    <dataValidation allowBlank="1" showInputMessage="1" showErrorMessage="1" prompt="Escriba el número de demandas de esa causa registradas al finalizal el año 1 de implementación en eKOGUI." sqref="D7:D37" xr:uid="{B5731565-6539-4BA4-BDC3-E09F8C4C5EE7}"/>
    <dataValidation allowBlank="1" showInputMessage="1" showErrorMessage="1" prompt="Explique brevemente el resultado" sqref="G7:G37" xr:uid="{80D803A8-5FF7-4FFA-AD3B-703BFD3B676E}"/>
    <dataValidation allowBlank="1" showInputMessage="1" showErrorMessage="1" prompt="Se calcula automáticamente el porcentaje de avance, una vez se ingresen los valores del numerado y denominador" sqref="K7" xr:uid="{0EE0E198-A166-47BD-9764-89AEB2E3A814}"/>
    <dataValidation allowBlank="1" showInputMessage="1" showErrorMessage="1" prompt="Se calcula automáticamente, promediando los resultados del año 1 y el año 2" sqref="M6:M7" xr:uid="{3F6A739E-8A81-4F11-B472-14AF2B2540AA}"/>
  </dataValidations>
  <hyperlinks>
    <hyperlink ref="C6" location="'INDICADOR DE IMPACTO'!A1" display="Ayuda" xr:uid="{E3709A26-BCC0-4519-8070-877BE0EAE454}"/>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6AAF-979C-47E2-BA2A-9211AEB4D39C}">
  <sheetPr codeName="Hoja17"/>
  <dimension ref="A3:AH28"/>
  <sheetViews>
    <sheetView showGridLines="0" showRowColHeaders="0" zoomScaleNormal="100" workbookViewId="0"/>
  </sheetViews>
  <sheetFormatPr baseColWidth="10" defaultColWidth="11.42578125" defaultRowHeight="14.25" x14ac:dyDescent="0.2"/>
  <cols>
    <col min="1" max="1" width="5.85546875" style="44" customWidth="1"/>
    <col min="2" max="2" width="43" style="44" customWidth="1"/>
    <col min="3" max="3" width="35.5703125" style="44" customWidth="1"/>
    <col min="4" max="4" width="36.28515625" style="44" customWidth="1"/>
    <col min="5" max="5" width="19.7109375" style="44" customWidth="1"/>
    <col min="6" max="7" width="18.7109375" style="44" customWidth="1"/>
    <col min="8" max="8" width="15.7109375" style="44" customWidth="1"/>
    <col min="9" max="16384" width="11.42578125" style="44"/>
  </cols>
  <sheetData>
    <row r="3" spans="1:34" ht="18" x14ac:dyDescent="0.2">
      <c r="A3" s="105"/>
      <c r="B3" s="181" t="s">
        <v>643</v>
      </c>
      <c r="C3" s="163"/>
      <c r="D3" s="163"/>
      <c r="E3" s="163"/>
      <c r="F3" s="163"/>
      <c r="G3" s="163"/>
      <c r="H3" s="163"/>
      <c r="I3" s="163"/>
      <c r="AA3" s="75"/>
      <c r="AB3" s="75"/>
      <c r="AC3" s="75"/>
      <c r="AD3" s="75"/>
      <c r="AE3" s="75"/>
      <c r="AF3" s="75"/>
      <c r="AG3" s="75"/>
      <c r="AH3" s="75"/>
    </row>
    <row r="4" spans="1:34" x14ac:dyDescent="0.2">
      <c r="Z4" s="106" t="s">
        <v>644</v>
      </c>
      <c r="AA4" s="106">
        <v>20</v>
      </c>
      <c r="AB4" s="106"/>
      <c r="AC4" s="106"/>
      <c r="AD4" s="75"/>
      <c r="AE4" s="75"/>
      <c r="AF4" s="75"/>
      <c r="AG4" s="75"/>
      <c r="AH4" s="75"/>
    </row>
    <row r="5" spans="1:34" ht="15" x14ac:dyDescent="0.2">
      <c r="B5" s="107"/>
      <c r="C5" s="108" t="s">
        <v>645</v>
      </c>
      <c r="D5" s="108" t="s">
        <v>646</v>
      </c>
      <c r="E5" s="108" t="s">
        <v>647</v>
      </c>
      <c r="Z5" s="106" t="s">
        <v>648</v>
      </c>
      <c r="AA5" s="106">
        <v>20</v>
      </c>
      <c r="AB5" s="106"/>
      <c r="AC5" s="106"/>
      <c r="AD5" s="75"/>
      <c r="AE5" s="75"/>
      <c r="AF5" s="75"/>
      <c r="AG5" s="75"/>
      <c r="AH5" s="75"/>
    </row>
    <row r="6" spans="1:34" x14ac:dyDescent="0.2">
      <c r="B6" s="109" t="s">
        <v>649</v>
      </c>
      <c r="C6" s="110" t="str">
        <f>+'INDICADOR GESTIÓN - MECANISMO'!J63</f>
        <v/>
      </c>
      <c r="D6" s="110" t="str">
        <f>+'INDICADOR GESTIÓN - MECANISMO'!N63</f>
        <v/>
      </c>
      <c r="E6" s="110" t="str">
        <f>+'INDICADOR GESTIÓN - MECANISMO'!P63</f>
        <v/>
      </c>
      <c r="Z6" s="106" t="s">
        <v>650</v>
      </c>
      <c r="AA6" s="106">
        <v>20</v>
      </c>
      <c r="AB6" s="106"/>
      <c r="AC6" s="106"/>
      <c r="AD6" s="75"/>
      <c r="AE6" s="75"/>
      <c r="AF6" s="75"/>
      <c r="AG6" s="75"/>
      <c r="AH6" s="75"/>
    </row>
    <row r="7" spans="1:34" x14ac:dyDescent="0.2">
      <c r="B7" s="109" t="s">
        <v>651</v>
      </c>
      <c r="C7" s="110" t="str">
        <f>+'INDICADOR DE RESULTADO - MEDIDA'!J56</f>
        <v/>
      </c>
      <c r="D7" s="110" t="str">
        <f>+'INDICADOR DE RESULTADO - MEDIDA'!N56</f>
        <v/>
      </c>
      <c r="E7" s="110" t="str">
        <f>+'INDICADOR DE RESULTADO - MEDIDA'!P56</f>
        <v/>
      </c>
      <c r="Z7" s="106" t="s">
        <v>652</v>
      </c>
      <c r="AA7" s="106">
        <v>20</v>
      </c>
      <c r="AB7" s="106"/>
      <c r="AC7" s="106"/>
      <c r="AD7" s="75"/>
      <c r="AE7" s="75"/>
      <c r="AF7" s="75"/>
      <c r="AG7" s="75"/>
      <c r="AH7" s="75"/>
    </row>
    <row r="8" spans="1:34" x14ac:dyDescent="0.2">
      <c r="B8" s="109" t="s">
        <v>653</v>
      </c>
      <c r="C8" s="111" t="str">
        <f>+'INDICADOR IMPACTO-LITIGIO'!F66</f>
        <v/>
      </c>
      <c r="D8" s="111" t="str">
        <f>+'INDICADOR IMPACTO-LITIGIO'!J66</f>
        <v/>
      </c>
      <c r="E8" s="111" t="str">
        <f>+'INDICADOR IMPACTO-LITIGIO'!L66</f>
        <v/>
      </c>
      <c r="Z8" s="106" t="s">
        <v>654</v>
      </c>
      <c r="AA8" s="106">
        <v>20</v>
      </c>
      <c r="AB8" s="106"/>
      <c r="AC8" s="106"/>
      <c r="AD8" s="75"/>
      <c r="AE8" s="75"/>
      <c r="AF8" s="75"/>
      <c r="AG8" s="75"/>
      <c r="AH8" s="75"/>
    </row>
    <row r="9" spans="1:34" x14ac:dyDescent="0.2">
      <c r="Z9" s="106" t="s">
        <v>655</v>
      </c>
      <c r="AA9" s="106">
        <v>100</v>
      </c>
      <c r="AB9" s="106"/>
      <c r="AC9" s="106"/>
      <c r="AD9" s="75"/>
      <c r="AE9" s="75"/>
      <c r="AF9" s="75"/>
      <c r="AG9" s="75"/>
      <c r="AH9" s="75"/>
    </row>
    <row r="10" spans="1:34" x14ac:dyDescent="0.2">
      <c r="C10" s="75"/>
      <c r="G10" s="54"/>
      <c r="Z10" s="106"/>
      <c r="AA10" s="106"/>
      <c r="AB10" s="106"/>
      <c r="AC10" s="106"/>
      <c r="AD10" s="75"/>
      <c r="AE10" s="75"/>
      <c r="AF10" s="75"/>
      <c r="AG10" s="75"/>
      <c r="AH10" s="75"/>
    </row>
    <row r="11" spans="1:34" x14ac:dyDescent="0.2">
      <c r="E11" s="112"/>
      <c r="Z11" s="106" t="s">
        <v>656</v>
      </c>
      <c r="AA11" s="113" t="e">
        <f>+E6*100</f>
        <v>#VALUE!</v>
      </c>
      <c r="AB11" s="106"/>
      <c r="AC11" s="113" t="e">
        <f>+E7*100</f>
        <v>#VALUE!</v>
      </c>
      <c r="AD11" s="75"/>
      <c r="AE11" s="75"/>
      <c r="AF11" s="75"/>
      <c r="AG11" s="75"/>
      <c r="AH11" s="75"/>
    </row>
    <row r="12" spans="1:34" x14ac:dyDescent="0.2">
      <c r="Z12" s="106"/>
      <c r="AA12" s="106"/>
      <c r="AB12" s="106"/>
      <c r="AC12" s="106"/>
      <c r="AD12" s="75"/>
      <c r="AE12" s="75"/>
      <c r="AF12" s="75"/>
      <c r="AG12" s="75"/>
      <c r="AH12" s="75"/>
    </row>
    <row r="13" spans="1:34" x14ac:dyDescent="0.2">
      <c r="Z13" s="106" t="s">
        <v>657</v>
      </c>
      <c r="AA13" s="106" t="e">
        <f>AA11-AA14/2</f>
        <v>#VALUE!</v>
      </c>
      <c r="AB13" s="106"/>
      <c r="AC13" s="106" t="e">
        <f>AC11-AC14/2</f>
        <v>#VALUE!</v>
      </c>
      <c r="AD13" s="75"/>
      <c r="AE13" s="75"/>
      <c r="AF13" s="75"/>
      <c r="AG13" s="75"/>
      <c r="AH13" s="75"/>
    </row>
    <row r="14" spans="1:34" x14ac:dyDescent="0.2">
      <c r="Z14" s="106" t="s">
        <v>658</v>
      </c>
      <c r="AA14" s="106">
        <v>3</v>
      </c>
      <c r="AB14" s="106"/>
      <c r="AC14" s="106">
        <v>3</v>
      </c>
      <c r="AD14" s="75"/>
      <c r="AE14" s="75"/>
      <c r="AF14" s="75"/>
      <c r="AG14" s="75"/>
      <c r="AH14" s="75"/>
    </row>
    <row r="15" spans="1:34" x14ac:dyDescent="0.2">
      <c r="Z15" s="106" t="s">
        <v>659</v>
      </c>
      <c r="AA15" s="106" t="e">
        <f>SUM(AA4:AA9)-AA13-AA14</f>
        <v>#VALUE!</v>
      </c>
      <c r="AB15" s="106"/>
      <c r="AC15" s="106" t="e">
        <f>SUM(AA4:AA9)-AC13-AC14</f>
        <v>#VALUE!</v>
      </c>
      <c r="AD15" s="75"/>
      <c r="AE15" s="75"/>
      <c r="AF15" s="75"/>
      <c r="AG15" s="75"/>
      <c r="AH15" s="75"/>
    </row>
    <row r="16" spans="1:34" x14ac:dyDescent="0.2">
      <c r="AA16" s="75"/>
      <c r="AB16" s="75"/>
      <c r="AC16" s="75"/>
      <c r="AD16" s="75"/>
      <c r="AE16" s="75"/>
      <c r="AF16" s="75"/>
      <c r="AG16" s="75"/>
      <c r="AH16" s="75"/>
    </row>
    <row r="17" spans="3:34" x14ac:dyDescent="0.2">
      <c r="AA17" s="75"/>
      <c r="AB17" s="75"/>
      <c r="AC17" s="75"/>
      <c r="AD17" s="75"/>
      <c r="AE17" s="75"/>
      <c r="AF17" s="75"/>
      <c r="AG17" s="75"/>
      <c r="AH17" s="75"/>
    </row>
    <row r="18" spans="3:34" x14ac:dyDescent="0.2">
      <c r="AA18" s="75"/>
      <c r="AB18" s="75"/>
      <c r="AC18" s="75"/>
      <c r="AD18" s="75"/>
      <c r="AE18" s="75"/>
      <c r="AF18" s="75"/>
      <c r="AG18" s="75"/>
      <c r="AH18" s="75"/>
    </row>
    <row r="24" spans="3:34" ht="18" x14ac:dyDescent="0.2">
      <c r="C24" s="214" t="s">
        <v>660</v>
      </c>
      <c r="D24" s="214"/>
    </row>
    <row r="26" spans="3:34" x14ac:dyDescent="0.2">
      <c r="C26" s="215" t="str">
        <f>+E8</f>
        <v/>
      </c>
      <c r="D26" s="216"/>
    </row>
    <row r="27" spans="3:34" x14ac:dyDescent="0.2">
      <c r="C27" s="217"/>
      <c r="D27" s="218"/>
    </row>
    <row r="28" spans="3:34" x14ac:dyDescent="0.2">
      <c r="C28" s="219"/>
      <c r="D28" s="220"/>
    </row>
  </sheetData>
  <sheetProtection algorithmName="SHA-512" hashValue="UiWkRIXhon7tfGY02Gv5JKQ+bjQ+jzWhcNqGRWFXyvuDxoia6SKGgZOvRKna3FovkWgyZr2eNXrhgJllJocOiA==" saltValue="EbqnfmaGY3I6+PlWHeOca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AC42-C48B-4872-9FB7-C9E9D5773F3B}">
  <sheetPr codeName="Hoja18"/>
  <dimension ref="B3:K44"/>
  <sheetViews>
    <sheetView showGridLines="0" workbookViewId="0"/>
  </sheetViews>
  <sheetFormatPr baseColWidth="10" defaultColWidth="11.42578125" defaultRowHeight="14.25" x14ac:dyDescent="0.2"/>
  <cols>
    <col min="1" max="1" width="5.7109375" style="44" customWidth="1"/>
    <col min="2" max="16384" width="11.42578125" style="44"/>
  </cols>
  <sheetData>
    <row r="3" spans="2:11" ht="18" x14ac:dyDescent="0.2">
      <c r="B3" s="181" t="s">
        <v>661</v>
      </c>
      <c r="C3" s="163"/>
      <c r="D3" s="163"/>
      <c r="E3" s="163"/>
      <c r="F3" s="163"/>
      <c r="G3" s="163"/>
      <c r="H3" s="163"/>
      <c r="I3" s="114"/>
      <c r="J3" s="114"/>
      <c r="K3" s="114"/>
    </row>
    <row r="5" spans="2:11" ht="65.099999999999994" customHeight="1" x14ac:dyDescent="0.2">
      <c r="B5" s="153" t="s">
        <v>2187</v>
      </c>
      <c r="C5" s="175"/>
      <c r="D5" s="175"/>
      <c r="E5" s="175"/>
      <c r="F5" s="175"/>
      <c r="G5" s="175"/>
      <c r="H5" s="175"/>
      <c r="I5" s="76"/>
      <c r="J5" s="76"/>
      <c r="K5" s="76"/>
    </row>
    <row r="6" spans="2:11" ht="71.099999999999994" customHeight="1" x14ac:dyDescent="0.2">
      <c r="B6" s="175"/>
      <c r="C6" s="175"/>
      <c r="D6" s="175"/>
      <c r="E6" s="175"/>
      <c r="F6" s="175"/>
      <c r="G6" s="175"/>
      <c r="H6" s="175"/>
      <c r="I6" s="76"/>
      <c r="J6" s="76"/>
      <c r="K6" s="76"/>
    </row>
    <row r="8" spans="2:11" ht="36.6" customHeight="1" x14ac:dyDescent="0.2">
      <c r="B8" s="153" t="s">
        <v>2179</v>
      </c>
      <c r="C8" s="175"/>
      <c r="D8" s="175"/>
      <c r="E8" s="175"/>
      <c r="F8" s="175"/>
      <c r="G8" s="175"/>
      <c r="H8" s="175"/>
      <c r="I8" s="115"/>
      <c r="J8" s="115"/>
      <c r="K8" s="115"/>
    </row>
    <row r="9" spans="2:11" ht="32.1" customHeight="1" x14ac:dyDescent="0.2">
      <c r="B9" s="175"/>
      <c r="C9" s="175"/>
      <c r="D9" s="175"/>
      <c r="E9" s="175"/>
      <c r="F9" s="175"/>
      <c r="G9" s="175"/>
      <c r="H9" s="175"/>
    </row>
    <row r="11" spans="2:11" ht="17.100000000000001" customHeight="1" x14ac:dyDescent="0.2">
      <c r="B11" s="175" t="s">
        <v>2180</v>
      </c>
      <c r="C11" s="175"/>
      <c r="D11" s="175"/>
      <c r="E11" s="175"/>
      <c r="F11" s="175"/>
      <c r="G11" s="175"/>
      <c r="H11" s="175"/>
      <c r="I11" s="76"/>
      <c r="J11" s="76"/>
      <c r="K11" s="76"/>
    </row>
    <row r="12" spans="2:11" ht="27.6" customHeight="1" x14ac:dyDescent="0.2">
      <c r="B12" s="175" t="s">
        <v>2181</v>
      </c>
      <c r="C12" s="175"/>
      <c r="D12" s="175"/>
      <c r="E12" s="175"/>
      <c r="F12" s="175"/>
      <c r="G12" s="175"/>
      <c r="H12" s="175"/>
    </row>
    <row r="13" spans="2:11" ht="30.6" customHeight="1" x14ac:dyDescent="0.2">
      <c r="B13" s="153" t="s">
        <v>2182</v>
      </c>
      <c r="C13" s="153"/>
      <c r="D13" s="153"/>
      <c r="E13" s="153"/>
      <c r="F13" s="153"/>
      <c r="G13" s="153"/>
      <c r="H13" s="153"/>
      <c r="I13" s="76"/>
      <c r="J13" s="76"/>
      <c r="K13" s="76"/>
    </row>
    <row r="14" spans="2:11" ht="13.5" customHeight="1" x14ac:dyDescent="0.2">
      <c r="B14" s="44" t="s">
        <v>2183</v>
      </c>
    </row>
    <row r="15" spans="2:11" ht="28.5" customHeight="1" x14ac:dyDescent="0.2">
      <c r="B15" s="221" t="s">
        <v>2184</v>
      </c>
      <c r="C15" s="221"/>
      <c r="D15" s="221"/>
      <c r="E15" s="221"/>
      <c r="F15" s="221"/>
      <c r="G15" s="221"/>
      <c r="H15" s="221"/>
      <c r="I15" s="76"/>
      <c r="J15" s="76"/>
      <c r="K15" s="76"/>
    </row>
    <row r="16" spans="2:11" ht="27.6" customHeight="1" x14ac:dyDescent="0.2">
      <c r="B16" s="221" t="s">
        <v>2185</v>
      </c>
      <c r="C16" s="221"/>
      <c r="D16" s="221"/>
      <c r="E16" s="221"/>
      <c r="F16" s="221"/>
      <c r="G16" s="221"/>
      <c r="H16" s="221"/>
    </row>
    <row r="17" spans="2:11" ht="22.5" customHeight="1" x14ac:dyDescent="0.2">
      <c r="B17" s="221" t="s">
        <v>2186</v>
      </c>
      <c r="C17" s="221"/>
      <c r="D17" s="221"/>
      <c r="E17" s="221"/>
      <c r="F17" s="221"/>
      <c r="G17" s="221"/>
      <c r="H17" s="221"/>
      <c r="I17" s="76"/>
      <c r="J17" s="76"/>
      <c r="K17" s="76"/>
    </row>
    <row r="19" spans="2:11" x14ac:dyDescent="0.2">
      <c r="B19" s="175"/>
      <c r="C19" s="175"/>
      <c r="D19" s="175"/>
      <c r="E19" s="175"/>
      <c r="F19" s="175"/>
      <c r="G19" s="175"/>
      <c r="H19" s="175"/>
      <c r="I19" s="76"/>
      <c r="J19" s="76"/>
      <c r="K19" s="76"/>
    </row>
    <row r="21" spans="2:11" x14ac:dyDescent="0.2">
      <c r="B21" s="175"/>
      <c r="C21" s="175"/>
      <c r="D21" s="175"/>
      <c r="E21" s="175"/>
      <c r="F21" s="175"/>
      <c r="G21" s="175"/>
      <c r="H21" s="175"/>
    </row>
    <row r="22" spans="2:11" x14ac:dyDescent="0.2">
      <c r="B22" s="175"/>
      <c r="C22" s="175"/>
      <c r="D22" s="175"/>
      <c r="E22" s="175"/>
      <c r="F22" s="175"/>
      <c r="G22" s="175"/>
      <c r="H22" s="175"/>
    </row>
    <row r="44" spans="5:6" ht="24.75" x14ac:dyDescent="0.3">
      <c r="E44" s="222"/>
      <c r="F44" s="222"/>
    </row>
  </sheetData>
  <sheetProtection algorithmName="SHA-512" hashValue="u01TdM7KEcZrew038Y4SkRw1she26ErI8YT/5W9mTt92lGxuXUFj+cLPEnhuApNGd21tOvOCFChP3Nm+dgnXOg==" saltValue="VMbqNtZnanFAJ4hxf2brDg==" spinCount="100000" sheet="1" objects="1" scenarios="1"/>
  <mergeCells count="12">
    <mergeCell ref="B15:H15"/>
    <mergeCell ref="B17:H17"/>
    <mergeCell ref="B19:H19"/>
    <mergeCell ref="E44:F44"/>
    <mergeCell ref="B3:H3"/>
    <mergeCell ref="B5:H6"/>
    <mergeCell ref="B11:H11"/>
    <mergeCell ref="B13:H13"/>
    <mergeCell ref="B21:H22"/>
    <mergeCell ref="B12:H12"/>
    <mergeCell ref="B16:H16"/>
    <mergeCell ref="B8:H9"/>
  </mergeCells>
  <hyperlinks>
    <hyperlink ref="E44:F44" location="'PLAN DE ACCIÓN'!B8" display="REGRESAR" xr:uid="{9D75E1A5-1048-4560-BFC3-4A78390F8ECA}"/>
    <hyperlink ref="E44:F44" location="'INSTRUCCIONES II'!A5" display="Siguiente" xr:uid="{383B02B1-B0AD-4754-AA6F-218E6A4D937F}"/>
    <hyperlink ref="E44" location="'INSTRUCCIONES 2'!A1" display="Siguiente" xr:uid="{1F491900-F290-46DB-86E8-C90851392279}"/>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4E73-AAB5-4348-950F-6BDA4EE90B19}">
  <sheetPr codeName="Hoja19"/>
  <dimension ref="B1:I7"/>
  <sheetViews>
    <sheetView showGridLines="0" showRowColHeaders="0" workbookViewId="0"/>
  </sheetViews>
  <sheetFormatPr baseColWidth="10" defaultColWidth="11.42578125" defaultRowHeight="15" x14ac:dyDescent="0.25"/>
  <cols>
    <col min="1" max="1" width="5.7109375" customWidth="1"/>
  </cols>
  <sheetData>
    <row r="1" spans="2:9" x14ac:dyDescent="0.25">
      <c r="B1" s="44"/>
      <c r="C1" s="44"/>
      <c r="D1" s="44"/>
      <c r="E1" s="44"/>
      <c r="F1" s="44"/>
      <c r="G1" s="44"/>
      <c r="H1" s="44"/>
      <c r="I1" s="44"/>
    </row>
    <row r="3" spans="2:9" ht="23.25" x14ac:dyDescent="0.5">
      <c r="B3" s="134" t="s">
        <v>662</v>
      </c>
      <c r="C3" s="134"/>
      <c r="D3" s="134"/>
      <c r="E3" s="134"/>
      <c r="F3" s="134"/>
      <c r="G3" s="154"/>
      <c r="H3" s="154"/>
      <c r="I3" s="29"/>
    </row>
    <row r="4" spans="2:9" ht="18.75" x14ac:dyDescent="0.4">
      <c r="B4" s="37"/>
      <c r="C4" s="37"/>
      <c r="D4" s="37"/>
      <c r="E4" s="37"/>
      <c r="F4" s="37"/>
      <c r="G4" s="28"/>
      <c r="H4" s="28"/>
      <c r="I4" s="28"/>
    </row>
    <row r="5" spans="2:9" x14ac:dyDescent="0.25">
      <c r="B5" s="44" t="s">
        <v>663</v>
      </c>
    </row>
    <row r="6" spans="2:9" ht="18.75" x14ac:dyDescent="0.4">
      <c r="B6" s="28"/>
    </row>
    <row r="7" spans="2:9" ht="18.75" x14ac:dyDescent="0.4">
      <c r="B7" s="28"/>
    </row>
  </sheetData>
  <sheetProtection algorithmName="SHA-512" hashValue="Er7Ad3avLRPbT751Zx1XpNh37QPzqpPyxXOi9FLJnOyu/xKGk/163XspJ9sy23LveZ6ODLH7cMakOn2zeI0bbA==" saltValue="XsKUwxWAi0kCdC+RAhK2og==" spinCount="100000" sheet="1" objects="1" scenarios="1"/>
  <mergeCells count="1">
    <mergeCell ref="B3:H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0A6B-3532-4C93-820B-730A811722F2}">
  <sheetPr codeName="Hoja20"/>
  <dimension ref="B3:H11"/>
  <sheetViews>
    <sheetView showGridLines="0" showRowColHeaders="0" workbookViewId="0"/>
  </sheetViews>
  <sheetFormatPr baseColWidth="10" defaultColWidth="11.42578125" defaultRowHeight="15" x14ac:dyDescent="0.25"/>
  <cols>
    <col min="1" max="1" width="5.7109375" customWidth="1"/>
  </cols>
  <sheetData>
    <row r="3" spans="2:8" ht="18" x14ac:dyDescent="0.25">
      <c r="B3" s="134" t="s">
        <v>664</v>
      </c>
      <c r="C3" s="134"/>
      <c r="D3" s="134"/>
      <c r="E3" s="134"/>
      <c r="F3" s="134"/>
      <c r="G3" s="154"/>
      <c r="H3" s="154"/>
    </row>
    <row r="5" spans="2:8" x14ac:dyDescent="0.25">
      <c r="B5" s="153" t="s">
        <v>2188</v>
      </c>
      <c r="C5" s="153"/>
      <c r="D5" s="153"/>
      <c r="E5" s="153"/>
      <c r="F5" s="153"/>
      <c r="G5" s="154"/>
      <c r="H5" s="154"/>
    </row>
    <row r="6" spans="2:8" x14ac:dyDescent="0.25">
      <c r="B6" s="153"/>
      <c r="C6" s="153"/>
      <c r="D6" s="153"/>
      <c r="E6" s="153"/>
      <c r="F6" s="153"/>
      <c r="G6" s="154"/>
      <c r="H6" s="154"/>
    </row>
    <row r="7" spans="2:8" x14ac:dyDescent="0.25">
      <c r="B7" s="153"/>
      <c r="C7" s="153"/>
      <c r="D7" s="153"/>
      <c r="E7" s="153"/>
      <c r="F7" s="153"/>
      <c r="G7" s="154"/>
      <c r="H7" s="154"/>
    </row>
    <row r="8" spans="2:8" x14ac:dyDescent="0.25">
      <c r="B8" s="153"/>
      <c r="C8" s="153"/>
      <c r="D8" s="153"/>
      <c r="E8" s="153"/>
      <c r="F8" s="153"/>
      <c r="G8" s="154"/>
      <c r="H8" s="154"/>
    </row>
    <row r="9" spans="2:8" x14ac:dyDescent="0.25">
      <c r="B9" s="153"/>
      <c r="C9" s="153"/>
      <c r="D9" s="153"/>
      <c r="E9" s="153"/>
      <c r="F9" s="153"/>
      <c r="G9" s="154"/>
      <c r="H9" s="154"/>
    </row>
    <row r="10" spans="2:8" x14ac:dyDescent="0.25">
      <c r="B10" s="153"/>
      <c r="C10" s="153"/>
      <c r="D10" s="153"/>
      <c r="E10" s="153"/>
      <c r="F10" s="153"/>
      <c r="G10" s="154"/>
      <c r="H10" s="154"/>
    </row>
    <row r="11" spans="2:8" x14ac:dyDescent="0.25">
      <c r="B11" s="153"/>
      <c r="C11" s="153"/>
      <c r="D11" s="153"/>
      <c r="E11" s="153"/>
      <c r="F11" s="153"/>
      <c r="G11" s="154"/>
      <c r="H11" s="154"/>
    </row>
  </sheetData>
  <sheetProtection algorithmName="SHA-512" hashValue="sLmQr0s8uctY6X/UJCvIJhXrlQPEsl990NmGeJ5MsZ0Ob7ofH8P9XTATeJzws/WOv077/JD+eIfu7+foTAMyRg==" saltValue="rZz0P7/5bxbIgZCMyo4B5g==" spinCount="100000" sheet="1" objects="1" scenarios="1"/>
  <mergeCells count="2">
    <mergeCell ref="B3:H3"/>
    <mergeCell ref="B5: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CE7C-2C65-4367-9ED0-D9126E3BCE82}">
  <sheetPr codeName="Hoja21"/>
  <dimension ref="B3:J12"/>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10" ht="18" x14ac:dyDescent="0.2">
      <c r="B3" s="134" t="s">
        <v>665</v>
      </c>
      <c r="C3" s="175"/>
      <c r="D3" s="175"/>
      <c r="E3" s="175"/>
      <c r="F3" s="175"/>
      <c r="G3" s="175"/>
      <c r="H3" s="175"/>
      <c r="I3" s="116"/>
      <c r="J3" s="116"/>
    </row>
    <row r="4" spans="2:10" x14ac:dyDescent="0.2">
      <c r="B4" s="153" t="s">
        <v>666</v>
      </c>
      <c r="C4" s="154"/>
      <c r="D4" s="154"/>
      <c r="E4" s="154"/>
      <c r="F4" s="154"/>
      <c r="G4" s="154"/>
      <c r="H4" s="154"/>
      <c r="I4" s="43"/>
      <c r="J4" s="43"/>
    </row>
    <row r="5" spans="2:10" x14ac:dyDescent="0.2">
      <c r="B5" s="154"/>
      <c r="C5" s="154"/>
      <c r="D5" s="154"/>
      <c r="E5" s="154"/>
      <c r="F5" s="154"/>
      <c r="G5" s="154"/>
      <c r="H5" s="154"/>
      <c r="I5" s="43"/>
      <c r="J5" s="43"/>
    </row>
    <row r="6" spans="2:10" x14ac:dyDescent="0.2">
      <c r="B6" s="154"/>
      <c r="C6" s="154"/>
      <c r="D6" s="154"/>
      <c r="E6" s="154"/>
      <c r="F6" s="154"/>
      <c r="G6" s="154"/>
      <c r="H6" s="154"/>
      <c r="I6" s="43"/>
      <c r="J6" s="43"/>
    </row>
    <row r="7" spans="2:10" x14ac:dyDescent="0.2">
      <c r="B7" s="154"/>
      <c r="C7" s="154"/>
      <c r="D7" s="154"/>
      <c r="E7" s="154"/>
      <c r="F7" s="154"/>
      <c r="G7" s="154"/>
      <c r="H7" s="154"/>
      <c r="I7" s="43"/>
      <c r="J7" s="43"/>
    </row>
    <row r="8" spans="2:10" x14ac:dyDescent="0.2">
      <c r="B8" s="154"/>
      <c r="C8" s="154"/>
      <c r="D8" s="154"/>
      <c r="E8" s="154"/>
      <c r="F8" s="154"/>
      <c r="G8" s="154"/>
      <c r="H8" s="154"/>
      <c r="I8" s="43"/>
      <c r="J8" s="43"/>
    </row>
    <row r="9" spans="2:10" x14ac:dyDescent="0.2">
      <c r="B9" s="154"/>
      <c r="C9" s="154"/>
      <c r="D9" s="154"/>
      <c r="E9" s="154"/>
      <c r="F9" s="154"/>
      <c r="G9" s="154"/>
      <c r="H9" s="154"/>
      <c r="I9" s="43"/>
      <c r="J9" s="43"/>
    </row>
    <row r="10" spans="2:10" x14ac:dyDescent="0.2">
      <c r="B10" s="154"/>
      <c r="C10" s="154"/>
      <c r="D10" s="154"/>
      <c r="E10" s="154"/>
      <c r="F10" s="154"/>
      <c r="G10" s="154"/>
      <c r="H10" s="154"/>
      <c r="I10" s="43"/>
      <c r="J10" s="43"/>
    </row>
    <row r="11" spans="2:10" x14ac:dyDescent="0.2">
      <c r="B11" s="154"/>
      <c r="C11" s="154"/>
      <c r="D11" s="154"/>
      <c r="E11" s="154"/>
      <c r="F11" s="154"/>
      <c r="G11" s="154"/>
      <c r="H11" s="154"/>
      <c r="I11" s="43"/>
      <c r="J11" s="43"/>
    </row>
    <row r="12" spans="2:10" x14ac:dyDescent="0.2">
      <c r="B12" s="42"/>
      <c r="C12" s="42"/>
      <c r="D12" s="42"/>
      <c r="E12" s="42"/>
      <c r="F12" s="43"/>
      <c r="G12" s="43"/>
      <c r="H12" s="43"/>
      <c r="I12" s="43"/>
      <c r="J12" s="43"/>
    </row>
  </sheetData>
  <sheetProtection algorithmName="SHA-512" hashValue="qmYjmhqB7tXp16lihAUItWwoKse4keRrGRQR8ZgQK5P5uVGGQd7X/4UmryKjEjFXA/W4fUCjjKJE4M5462Y/DQ==" saltValue="sgilaYVcqeq242qjCdNR7Q==" spinCount="100000" sheet="1" objects="1" scenarios="1"/>
  <mergeCells count="2">
    <mergeCell ref="B3:H3"/>
    <mergeCell ref="B4:H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049D-D08B-4972-A01F-0F8138B2C344}">
  <sheetPr codeName="Hoja22"/>
  <dimension ref="B3:I12"/>
  <sheetViews>
    <sheetView showGridLines="0" showRowColHeaders="0" workbookViewId="0">
      <selection activeCell="B4" sqref="B4:H12"/>
    </sheetView>
  </sheetViews>
  <sheetFormatPr baseColWidth="10" defaultColWidth="11.42578125" defaultRowHeight="14.25" x14ac:dyDescent="0.2"/>
  <cols>
    <col min="1" max="1" width="5.7109375" style="44" customWidth="1"/>
    <col min="2" max="16384" width="11.42578125" style="44"/>
  </cols>
  <sheetData>
    <row r="3" spans="2:9" ht="18" x14ac:dyDescent="0.25">
      <c r="B3" s="134" t="s">
        <v>667</v>
      </c>
      <c r="C3" s="154"/>
      <c r="D3" s="154"/>
      <c r="E3" s="154"/>
      <c r="F3" s="154"/>
      <c r="G3" s="154"/>
      <c r="H3" s="154"/>
      <c r="I3" s="117"/>
    </row>
    <row r="4" spans="2:9" x14ac:dyDescent="0.2">
      <c r="B4" s="153" t="s">
        <v>2177</v>
      </c>
      <c r="C4" s="175"/>
      <c r="D4" s="175"/>
      <c r="E4" s="175"/>
      <c r="F4" s="175"/>
      <c r="G4" s="175"/>
      <c r="H4" s="175"/>
      <c r="I4" s="43"/>
    </row>
    <row r="5" spans="2:9" x14ac:dyDescent="0.2">
      <c r="B5" s="175"/>
      <c r="C5" s="175"/>
      <c r="D5" s="175"/>
      <c r="E5" s="175"/>
      <c r="F5" s="175"/>
      <c r="G5" s="175"/>
      <c r="H5" s="175"/>
      <c r="I5" s="43"/>
    </row>
    <row r="6" spans="2:9" x14ac:dyDescent="0.2">
      <c r="B6" s="175"/>
      <c r="C6" s="175"/>
      <c r="D6" s="175"/>
      <c r="E6" s="175"/>
      <c r="F6" s="175"/>
      <c r="G6" s="175"/>
      <c r="H6" s="175"/>
      <c r="I6" s="43"/>
    </row>
    <row r="7" spans="2:9" x14ac:dyDescent="0.2">
      <c r="B7" s="175"/>
      <c r="C7" s="175"/>
      <c r="D7" s="175"/>
      <c r="E7" s="175"/>
      <c r="F7" s="175"/>
      <c r="G7" s="175"/>
      <c r="H7" s="175"/>
      <c r="I7" s="43"/>
    </row>
    <row r="8" spans="2:9" x14ac:dyDescent="0.2">
      <c r="B8" s="175"/>
      <c r="C8" s="175"/>
      <c r="D8" s="175"/>
      <c r="E8" s="175"/>
      <c r="F8" s="175"/>
      <c r="G8" s="175"/>
      <c r="H8" s="175"/>
      <c r="I8" s="43"/>
    </row>
    <row r="9" spans="2:9" x14ac:dyDescent="0.2">
      <c r="B9" s="175"/>
      <c r="C9" s="175"/>
      <c r="D9" s="175"/>
      <c r="E9" s="175"/>
      <c r="F9" s="175"/>
      <c r="G9" s="175"/>
      <c r="H9" s="175"/>
      <c r="I9" s="43"/>
    </row>
    <row r="10" spans="2:9" x14ac:dyDescent="0.2">
      <c r="B10" s="175"/>
      <c r="C10" s="175"/>
      <c r="D10" s="175"/>
      <c r="E10" s="175"/>
      <c r="F10" s="175"/>
      <c r="G10" s="175"/>
      <c r="H10" s="175"/>
    </row>
    <row r="11" spans="2:9" x14ac:dyDescent="0.2">
      <c r="B11" s="175"/>
      <c r="C11" s="175"/>
      <c r="D11" s="175"/>
      <c r="E11" s="175"/>
      <c r="F11" s="175"/>
      <c r="G11" s="175"/>
      <c r="H11" s="175"/>
    </row>
    <row r="12" spans="2:9" x14ac:dyDescent="0.2">
      <c r="B12" s="175"/>
      <c r="C12" s="175"/>
      <c r="D12" s="175"/>
      <c r="E12" s="175"/>
      <c r="F12" s="175"/>
      <c r="G12" s="175"/>
      <c r="H12" s="175"/>
    </row>
  </sheetData>
  <mergeCells count="2">
    <mergeCell ref="B3:H3"/>
    <mergeCell ref="B4:H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E4B-0B18-4DD8-8A55-193CBF7F5A41}">
  <sheetPr codeName="Hoja23"/>
  <dimension ref="B3:I15"/>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34" t="s">
        <v>668</v>
      </c>
      <c r="C3" s="154"/>
      <c r="D3" s="154"/>
      <c r="E3" s="154"/>
      <c r="F3" s="154"/>
      <c r="G3" s="154"/>
      <c r="H3" s="154"/>
      <c r="I3" s="117"/>
    </row>
    <row r="4" spans="2:9" x14ac:dyDescent="0.2">
      <c r="B4" s="153" t="s">
        <v>669</v>
      </c>
      <c r="C4" s="154"/>
      <c r="D4" s="154"/>
      <c r="E4" s="154"/>
      <c r="F4" s="154"/>
      <c r="G4" s="154"/>
      <c r="H4" s="154"/>
      <c r="I4" s="43"/>
    </row>
    <row r="5" spans="2:9" x14ac:dyDescent="0.2">
      <c r="B5" s="154"/>
      <c r="C5" s="154"/>
      <c r="D5" s="154"/>
      <c r="E5" s="154"/>
      <c r="F5" s="154"/>
      <c r="G5" s="154"/>
      <c r="H5" s="154"/>
      <c r="I5" s="43"/>
    </row>
    <row r="6" spans="2:9" x14ac:dyDescent="0.2">
      <c r="B6" s="154"/>
      <c r="C6" s="154"/>
      <c r="D6" s="154"/>
      <c r="E6" s="154"/>
      <c r="F6" s="154"/>
      <c r="G6" s="154"/>
      <c r="H6" s="154"/>
      <c r="I6" s="43"/>
    </row>
    <row r="7" spans="2:9" x14ac:dyDescent="0.2">
      <c r="B7" s="154"/>
      <c r="C7" s="154"/>
      <c r="D7" s="154"/>
      <c r="E7" s="154"/>
      <c r="F7" s="154"/>
      <c r="G7" s="154"/>
      <c r="H7" s="154"/>
      <c r="I7" s="43"/>
    </row>
    <row r="8" spans="2:9" x14ac:dyDescent="0.2">
      <c r="B8" s="154"/>
      <c r="C8" s="154"/>
      <c r="D8" s="154"/>
      <c r="E8" s="154"/>
      <c r="F8" s="154"/>
      <c r="G8" s="154"/>
      <c r="H8" s="154"/>
      <c r="I8" s="43"/>
    </row>
    <row r="9" spans="2:9" x14ac:dyDescent="0.2">
      <c r="B9" s="154"/>
      <c r="C9" s="154"/>
      <c r="D9" s="154"/>
      <c r="E9" s="154"/>
      <c r="F9" s="154"/>
      <c r="G9" s="154"/>
      <c r="H9" s="154"/>
      <c r="I9" s="43"/>
    </row>
    <row r="10" spans="2:9" x14ac:dyDescent="0.2">
      <c r="B10" s="154"/>
      <c r="C10" s="154"/>
      <c r="D10" s="154"/>
      <c r="E10" s="154"/>
      <c r="F10" s="154"/>
      <c r="G10" s="154"/>
      <c r="H10" s="154"/>
      <c r="I10" s="43"/>
    </row>
    <row r="11" spans="2:9" x14ac:dyDescent="0.2">
      <c r="B11" s="151"/>
      <c r="C11" s="151"/>
      <c r="D11" s="151"/>
      <c r="E11" s="151"/>
      <c r="F11" s="151"/>
      <c r="G11" s="151"/>
      <c r="H11" s="151"/>
      <c r="I11" s="43"/>
    </row>
    <row r="12" spans="2:9" x14ac:dyDescent="0.2">
      <c r="B12" s="151"/>
      <c r="C12" s="151"/>
      <c r="D12" s="151"/>
      <c r="E12" s="151"/>
      <c r="F12" s="151"/>
      <c r="G12" s="151"/>
      <c r="H12" s="151"/>
      <c r="I12" s="43"/>
    </row>
    <row r="13" spans="2:9" x14ac:dyDescent="0.2">
      <c r="B13" s="151"/>
      <c r="C13" s="151"/>
      <c r="D13" s="151"/>
      <c r="E13" s="151"/>
      <c r="F13" s="151"/>
      <c r="G13" s="151"/>
      <c r="H13" s="151"/>
      <c r="I13" s="43"/>
    </row>
    <row r="14" spans="2:9" x14ac:dyDescent="0.2">
      <c r="B14" s="151"/>
      <c r="C14" s="151"/>
      <c r="D14" s="151"/>
      <c r="E14" s="151"/>
      <c r="F14" s="151"/>
      <c r="G14" s="151"/>
      <c r="H14" s="151"/>
    </row>
    <row r="15" spans="2:9" x14ac:dyDescent="0.2">
      <c r="B15" s="151"/>
      <c r="C15" s="151"/>
      <c r="D15" s="151"/>
      <c r="E15" s="151"/>
      <c r="F15" s="151"/>
      <c r="G15" s="151"/>
      <c r="H15" s="151"/>
    </row>
  </sheetData>
  <sheetProtection algorithmName="SHA-512" hashValue="vmFEkhNj3w1U2P/q9U5xpu2bth74gDlAouRl96FFqy/v2NxbuHWqJZxnIOiKpHG88mwhEFTcTFmDM6mqrQJ9Wg==" saltValue="zLAm/4smBAwiZLRkR683yg==" spinCount="100000" sheet="1" objects="1" scenarios="1"/>
  <mergeCells count="2">
    <mergeCell ref="B3:H3"/>
    <mergeCell ref="B4:H15"/>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2EAB-956A-4B39-9775-C61BAD7EB631}">
  <sheetPr codeName="Hoja24"/>
  <dimension ref="B3:J9"/>
  <sheetViews>
    <sheetView showGridLines="0" showRowColHeaders="0" workbookViewId="0">
      <selection activeCell="I2" sqref="A1:I2"/>
    </sheetView>
  </sheetViews>
  <sheetFormatPr baseColWidth="10" defaultColWidth="11.42578125" defaultRowHeight="14.25" x14ac:dyDescent="0.2"/>
  <cols>
    <col min="1" max="1" width="5.7109375" style="44" customWidth="1"/>
    <col min="2" max="16384" width="11.42578125" style="44"/>
  </cols>
  <sheetData>
    <row r="3" spans="2:10" ht="18" x14ac:dyDescent="0.25">
      <c r="B3" s="134" t="s">
        <v>670</v>
      </c>
      <c r="C3" s="154"/>
      <c r="D3" s="154"/>
      <c r="E3" s="154"/>
      <c r="F3" s="154"/>
      <c r="G3" s="154"/>
      <c r="H3" s="154"/>
      <c r="I3" s="117"/>
      <c r="J3" s="117"/>
    </row>
    <row r="4" spans="2:10" x14ac:dyDescent="0.2">
      <c r="B4" s="153" t="s">
        <v>671</v>
      </c>
      <c r="C4" s="154"/>
      <c r="D4" s="154"/>
      <c r="E4" s="154"/>
      <c r="F4" s="154"/>
      <c r="G4" s="154"/>
      <c r="H4" s="154"/>
      <c r="I4" s="43"/>
      <c r="J4" s="43"/>
    </row>
    <row r="5" spans="2:10" x14ac:dyDescent="0.2">
      <c r="B5" s="154"/>
      <c r="C5" s="154"/>
      <c r="D5" s="154"/>
      <c r="E5" s="154"/>
      <c r="F5" s="154"/>
      <c r="G5" s="154"/>
      <c r="H5" s="154"/>
      <c r="I5" s="43"/>
      <c r="J5" s="43"/>
    </row>
    <row r="6" spans="2:10" x14ac:dyDescent="0.2">
      <c r="B6" s="154"/>
      <c r="C6" s="154"/>
      <c r="D6" s="154"/>
      <c r="E6" s="154"/>
      <c r="F6" s="154"/>
      <c r="G6" s="154"/>
      <c r="H6" s="154"/>
      <c r="I6" s="43"/>
      <c r="J6" s="43"/>
    </row>
    <row r="7" spans="2:10" x14ac:dyDescent="0.2">
      <c r="B7" s="154"/>
      <c r="C7" s="154"/>
      <c r="D7" s="154"/>
      <c r="E7" s="154"/>
      <c r="F7" s="154"/>
      <c r="G7" s="154"/>
      <c r="H7" s="154"/>
      <c r="I7" s="43"/>
      <c r="J7" s="43"/>
    </row>
    <row r="8" spans="2:10" x14ac:dyDescent="0.2">
      <c r="B8" s="154"/>
      <c r="C8" s="154"/>
      <c r="D8" s="154"/>
      <c r="E8" s="154"/>
      <c r="F8" s="154"/>
      <c r="G8" s="154"/>
      <c r="H8" s="154"/>
      <c r="I8" s="43"/>
      <c r="J8" s="43"/>
    </row>
    <row r="9" spans="2:10" x14ac:dyDescent="0.2">
      <c r="B9" s="43"/>
      <c r="C9" s="43"/>
      <c r="D9" s="43"/>
      <c r="E9" s="43"/>
      <c r="F9" s="43"/>
      <c r="G9" s="43"/>
      <c r="H9" s="43"/>
      <c r="I9" s="43"/>
      <c r="J9" s="43"/>
    </row>
  </sheetData>
  <sheetProtection algorithmName="SHA-512" hashValue="WS8wBR0iGSvqdYNhnD5Rylb23xqbXNdJLhAigF9acUo4IqKhG5ubmndHSGjEccYwZKVPLy7/LY4NHzpN0/xzUw==" saltValue="lE/rpaqM5zS2XPsOR9PgGg==" spinCount="100000" sheet="1" objects="1" scenarios="1"/>
  <mergeCells count="2">
    <mergeCell ref="B3:H3"/>
    <mergeCell ref="B4:H8"/>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B282D-7247-43B5-85EB-D9470184536C}">
  <dimension ref="B3:I12"/>
  <sheetViews>
    <sheetView showGridLines="0" workbookViewId="0"/>
  </sheetViews>
  <sheetFormatPr baseColWidth="10" defaultColWidth="10.85546875" defaultRowHeight="14.25" x14ac:dyDescent="0.2"/>
  <cols>
    <col min="1" max="16384" width="10.85546875" style="44"/>
  </cols>
  <sheetData>
    <row r="3" spans="2:9" ht="18" x14ac:dyDescent="0.25">
      <c r="B3" s="134" t="s">
        <v>2173</v>
      </c>
      <c r="C3" s="154"/>
      <c r="D3" s="154"/>
      <c r="E3" s="154"/>
      <c r="F3" s="154"/>
      <c r="G3" s="154"/>
      <c r="H3" s="154"/>
      <c r="I3" s="117"/>
    </row>
    <row r="4" spans="2:9" x14ac:dyDescent="0.2">
      <c r="B4" s="153" t="s">
        <v>2189</v>
      </c>
      <c r="C4" s="175"/>
      <c r="D4" s="175"/>
      <c r="E4" s="175"/>
      <c r="F4" s="175"/>
      <c r="G4" s="175"/>
      <c r="H4" s="175"/>
      <c r="I4" s="43"/>
    </row>
    <row r="5" spans="2:9" ht="7.5" customHeight="1" x14ac:dyDescent="0.2">
      <c r="B5" s="175"/>
      <c r="C5" s="175"/>
      <c r="D5" s="175"/>
      <c r="E5" s="175"/>
      <c r="F5" s="175"/>
      <c r="G5" s="175"/>
      <c r="H5" s="175"/>
      <c r="I5" s="43"/>
    </row>
    <row r="6" spans="2:9" x14ac:dyDescent="0.2">
      <c r="B6" s="175"/>
      <c r="C6" s="175"/>
      <c r="D6" s="175"/>
      <c r="E6" s="175"/>
      <c r="F6" s="175"/>
      <c r="G6" s="175"/>
      <c r="H6" s="175"/>
      <c r="I6" s="43"/>
    </row>
    <row r="7" spans="2:9" x14ac:dyDescent="0.2">
      <c r="B7" s="175"/>
      <c r="C7" s="175"/>
      <c r="D7" s="175"/>
      <c r="E7" s="175"/>
      <c r="F7" s="175"/>
      <c r="G7" s="175"/>
      <c r="H7" s="175"/>
      <c r="I7" s="43"/>
    </row>
    <row r="8" spans="2:9" x14ac:dyDescent="0.2">
      <c r="B8" s="175"/>
      <c r="C8" s="175"/>
      <c r="D8" s="175"/>
      <c r="E8" s="175"/>
      <c r="F8" s="175"/>
      <c r="G8" s="175"/>
      <c r="H8" s="175"/>
      <c r="I8" s="43"/>
    </row>
    <row r="9" spans="2:9" x14ac:dyDescent="0.2">
      <c r="B9" s="175"/>
      <c r="C9" s="175"/>
      <c r="D9" s="175"/>
      <c r="E9" s="175"/>
      <c r="F9" s="175"/>
      <c r="G9" s="175"/>
      <c r="H9" s="175"/>
      <c r="I9" s="43"/>
    </row>
    <row r="10" spans="2:9" x14ac:dyDescent="0.2">
      <c r="B10" s="175"/>
      <c r="C10" s="175"/>
      <c r="D10" s="175"/>
      <c r="E10" s="175"/>
      <c r="F10" s="175"/>
      <c r="G10" s="175"/>
      <c r="H10" s="175"/>
      <c r="I10" s="43"/>
    </row>
    <row r="11" spans="2:9" x14ac:dyDescent="0.2">
      <c r="B11" s="223"/>
      <c r="C11" s="223"/>
      <c r="D11" s="223"/>
      <c r="E11" s="223"/>
      <c r="F11" s="223"/>
      <c r="G11" s="223"/>
      <c r="H11" s="223"/>
      <c r="I11" s="43"/>
    </row>
    <row r="12" spans="2:9" ht="15" customHeight="1" x14ac:dyDescent="0.2">
      <c r="B12" s="223"/>
      <c r="C12" s="223"/>
      <c r="D12" s="223"/>
      <c r="E12" s="223"/>
      <c r="F12" s="223"/>
      <c r="G12" s="223"/>
      <c r="H12" s="223"/>
    </row>
  </sheetData>
  <sheetProtection algorithmName="SHA-512" hashValue="83zkOHJofe19vUoun0DI39Ew0ykVa7J/jnaCrHBOSvRZ81xU2KfZxpkVfvWhX+eY2+nB7M336ZwFv1HXZkaAVQ==" saltValue="R7cpa8uGokHa6vt3zDvZIw==" spinCount="100000" sheet="1" objects="1" scenarios="1"/>
  <mergeCells count="2">
    <mergeCell ref="B3:H3"/>
    <mergeCell ref="B4:H12"/>
  </mergeCells>
  <pageMargins left="0.7" right="0.7" top="0.75" bottom="0.75" header="0.3" footer="0.3"/>
  <pageSetup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718F-397E-48B4-999F-8A69E6F21EFA}">
  <dimension ref="B3:I12"/>
  <sheetViews>
    <sheetView showGridLines="0" topLeftCell="B1" workbookViewId="0"/>
  </sheetViews>
  <sheetFormatPr baseColWidth="10" defaultColWidth="10.85546875" defaultRowHeight="14.25" x14ac:dyDescent="0.2"/>
  <cols>
    <col min="1" max="16384" width="10.85546875" style="44"/>
  </cols>
  <sheetData>
    <row r="3" spans="2:9" ht="18" x14ac:dyDescent="0.25">
      <c r="B3" s="134" t="s">
        <v>2173</v>
      </c>
      <c r="C3" s="154"/>
      <c r="D3" s="154"/>
      <c r="E3" s="154"/>
      <c r="F3" s="154"/>
      <c r="G3" s="154"/>
      <c r="H3" s="154"/>
      <c r="I3" s="117"/>
    </row>
    <row r="4" spans="2:9" x14ac:dyDescent="0.2">
      <c r="B4" s="153" t="s">
        <v>2189</v>
      </c>
      <c r="C4" s="175"/>
      <c r="D4" s="175"/>
      <c r="E4" s="175"/>
      <c r="F4" s="175"/>
      <c r="G4" s="175"/>
      <c r="H4" s="175"/>
      <c r="I4" s="43"/>
    </row>
    <row r="5" spans="2:9" ht="7.5" customHeight="1" x14ac:dyDescent="0.2">
      <c r="B5" s="175"/>
      <c r="C5" s="175"/>
      <c r="D5" s="175"/>
      <c r="E5" s="175"/>
      <c r="F5" s="175"/>
      <c r="G5" s="175"/>
      <c r="H5" s="175"/>
      <c r="I5" s="43"/>
    </row>
    <row r="6" spans="2:9" x14ac:dyDescent="0.2">
      <c r="B6" s="175"/>
      <c r="C6" s="175"/>
      <c r="D6" s="175"/>
      <c r="E6" s="175"/>
      <c r="F6" s="175"/>
      <c r="G6" s="175"/>
      <c r="H6" s="175"/>
      <c r="I6" s="43"/>
    </row>
    <row r="7" spans="2:9" x14ac:dyDescent="0.2">
      <c r="B7" s="175"/>
      <c r="C7" s="175"/>
      <c r="D7" s="175"/>
      <c r="E7" s="175"/>
      <c r="F7" s="175"/>
      <c r="G7" s="175"/>
      <c r="H7" s="175"/>
      <c r="I7" s="43"/>
    </row>
    <row r="8" spans="2:9" x14ac:dyDescent="0.2">
      <c r="B8" s="175"/>
      <c r="C8" s="175"/>
      <c r="D8" s="175"/>
      <c r="E8" s="175"/>
      <c r="F8" s="175"/>
      <c r="G8" s="175"/>
      <c r="H8" s="175"/>
      <c r="I8" s="43"/>
    </row>
    <row r="9" spans="2:9" x14ac:dyDescent="0.2">
      <c r="B9" s="175"/>
      <c r="C9" s="175"/>
      <c r="D9" s="175"/>
      <c r="E9" s="175"/>
      <c r="F9" s="175"/>
      <c r="G9" s="175"/>
      <c r="H9" s="175"/>
      <c r="I9" s="43"/>
    </row>
    <row r="10" spans="2:9" x14ac:dyDescent="0.2">
      <c r="B10" s="175"/>
      <c r="C10" s="175"/>
      <c r="D10" s="175"/>
      <c r="E10" s="175"/>
      <c r="F10" s="175"/>
      <c r="G10" s="175"/>
      <c r="H10" s="175"/>
      <c r="I10" s="43"/>
    </row>
    <row r="11" spans="2:9" x14ac:dyDescent="0.2">
      <c r="B11" s="223"/>
      <c r="C11" s="223"/>
      <c r="D11" s="223"/>
      <c r="E11" s="223"/>
      <c r="F11" s="223"/>
      <c r="G11" s="223"/>
      <c r="H11" s="223"/>
      <c r="I11" s="43"/>
    </row>
    <row r="12" spans="2:9" ht="15" customHeight="1" x14ac:dyDescent="0.2">
      <c r="B12" s="223"/>
      <c r="C12" s="223"/>
      <c r="D12" s="223"/>
      <c r="E12" s="223"/>
      <c r="F12" s="223"/>
      <c r="G12" s="223"/>
      <c r="H12" s="223"/>
    </row>
  </sheetData>
  <mergeCells count="2">
    <mergeCell ref="B3:H3"/>
    <mergeCell ref="B4:H12"/>
  </mergeCells>
  <pageMargins left="0.7" right="0.7" top="0.75" bottom="0.75" header="0.3" footer="0.3"/>
  <pageSetup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4325-1DFD-45CC-90FA-B0FC0C15E5E3}">
  <sheetPr codeName="Hoja25"/>
  <dimension ref="B3:I13"/>
  <sheetViews>
    <sheetView showGridLines="0" showRowColHeaders="0" workbookViewId="0">
      <selection activeCell="G14" sqref="G14"/>
    </sheetView>
  </sheetViews>
  <sheetFormatPr baseColWidth="10" defaultColWidth="11.42578125" defaultRowHeight="14.25" x14ac:dyDescent="0.2"/>
  <cols>
    <col min="1" max="1" width="5.7109375" style="44" customWidth="1"/>
    <col min="2" max="16384" width="11.42578125" style="44"/>
  </cols>
  <sheetData>
    <row r="3" spans="2:9" ht="18" x14ac:dyDescent="0.25">
      <c r="B3" s="181" t="s">
        <v>672</v>
      </c>
      <c r="C3" s="151"/>
      <c r="D3" s="151"/>
      <c r="E3" s="151"/>
      <c r="F3" s="151"/>
      <c r="G3" s="151"/>
      <c r="H3" s="151"/>
      <c r="I3" s="51"/>
    </row>
    <row r="4" spans="2:9" x14ac:dyDescent="0.2">
      <c r="B4" s="153" t="s">
        <v>673</v>
      </c>
      <c r="C4" s="154"/>
      <c r="D4" s="154"/>
      <c r="E4" s="154"/>
      <c r="F4" s="154"/>
      <c r="G4" s="154"/>
      <c r="H4" s="154"/>
      <c r="I4" s="43"/>
    </row>
    <row r="5" spans="2:9" x14ac:dyDescent="0.2">
      <c r="B5" s="154"/>
      <c r="C5" s="154"/>
      <c r="D5" s="154"/>
      <c r="E5" s="154"/>
      <c r="F5" s="154"/>
      <c r="G5" s="154"/>
      <c r="H5" s="154"/>
      <c r="I5" s="43"/>
    </row>
    <row r="6" spans="2:9" x14ac:dyDescent="0.2">
      <c r="B6" s="154"/>
      <c r="C6" s="154"/>
      <c r="D6" s="154"/>
      <c r="E6" s="154"/>
      <c r="F6" s="154"/>
      <c r="G6" s="154"/>
      <c r="H6" s="154"/>
      <c r="I6" s="43"/>
    </row>
    <row r="7" spans="2:9" x14ac:dyDescent="0.2">
      <c r="B7" s="154"/>
      <c r="C7" s="154"/>
      <c r="D7" s="154"/>
      <c r="E7" s="154"/>
      <c r="F7" s="154"/>
      <c r="G7" s="154"/>
      <c r="H7" s="154"/>
      <c r="I7" s="43"/>
    </row>
    <row r="8" spans="2:9" x14ac:dyDescent="0.2">
      <c r="B8" s="154"/>
      <c r="C8" s="154"/>
      <c r="D8" s="154"/>
      <c r="E8" s="154"/>
      <c r="F8" s="154"/>
      <c r="G8" s="154"/>
      <c r="H8" s="154"/>
      <c r="I8" s="43"/>
    </row>
    <row r="9" spans="2:9" x14ac:dyDescent="0.2">
      <c r="B9" s="154"/>
      <c r="C9" s="154"/>
      <c r="D9" s="154"/>
      <c r="E9" s="154"/>
      <c r="F9" s="154"/>
      <c r="G9" s="154"/>
      <c r="H9" s="154"/>
      <c r="I9" s="43"/>
    </row>
    <row r="10" spans="2:9" x14ac:dyDescent="0.2">
      <c r="B10" s="154"/>
      <c r="C10" s="154"/>
      <c r="D10" s="154"/>
      <c r="E10" s="154"/>
      <c r="F10" s="154"/>
      <c r="G10" s="154"/>
      <c r="H10" s="154"/>
      <c r="I10" s="43"/>
    </row>
    <row r="11" spans="2:9" x14ac:dyDescent="0.2">
      <c r="B11" s="154"/>
      <c r="C11" s="154"/>
      <c r="D11" s="154"/>
      <c r="E11" s="154"/>
      <c r="F11" s="154"/>
      <c r="G11" s="154"/>
      <c r="H11" s="154"/>
      <c r="I11" s="43"/>
    </row>
    <row r="12" spans="2:9" x14ac:dyDescent="0.2">
      <c r="B12" s="43"/>
      <c r="C12" s="43"/>
      <c r="D12" s="43"/>
      <c r="E12" s="43"/>
      <c r="F12" s="43"/>
      <c r="G12" s="43"/>
      <c r="H12" s="43"/>
      <c r="I12" s="43"/>
    </row>
    <row r="13" spans="2:9" x14ac:dyDescent="0.2">
      <c r="B13" s="43"/>
      <c r="C13" s="43"/>
      <c r="D13" s="43"/>
      <c r="E13" s="43"/>
      <c r="F13" s="43"/>
      <c r="G13" s="43"/>
      <c r="H13" s="43"/>
    </row>
  </sheetData>
  <sheetProtection algorithmName="SHA-512" hashValue="U4y8lm19UFwLttP0qLT2PrmI/Hrof9LeWISMMWT+VE1gLhGyfbAz1BopBEkRyNjYiJ30hR2XM8t0ZQoX/14jmA==" saltValue="GJjleoqSl/swbsQwG6LdxQ==" spinCount="100000" sheet="1" objects="1" scenarios="1"/>
  <mergeCells count="2">
    <mergeCell ref="B3:H3"/>
    <mergeCell ref="B4:H1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956F-8731-49CD-A804-2B5E8BCA753F}">
  <sheetPr codeName="Hoja26"/>
  <dimension ref="B3:I9"/>
  <sheetViews>
    <sheetView showGridLines="0" showRowColHeaders="0" workbookViewId="0">
      <selection activeCell="B4" sqref="B4:H9"/>
    </sheetView>
  </sheetViews>
  <sheetFormatPr baseColWidth="10" defaultColWidth="11.42578125" defaultRowHeight="14.25" x14ac:dyDescent="0.2"/>
  <cols>
    <col min="1" max="1" width="5.7109375" style="44" customWidth="1"/>
    <col min="2" max="16384" width="11.42578125" style="44"/>
  </cols>
  <sheetData>
    <row r="3" spans="2:9" ht="18" x14ac:dyDescent="0.25">
      <c r="B3" s="134" t="s">
        <v>674</v>
      </c>
      <c r="C3" s="154"/>
      <c r="D3" s="154"/>
      <c r="E3" s="154"/>
      <c r="F3" s="154"/>
      <c r="G3" s="154"/>
      <c r="H3" s="154"/>
      <c r="I3" s="117"/>
    </row>
    <row r="4" spans="2:9" x14ac:dyDescent="0.2">
      <c r="B4" s="224" t="s">
        <v>675</v>
      </c>
      <c r="C4" s="151"/>
      <c r="D4" s="151"/>
      <c r="E4" s="151"/>
      <c r="F4" s="151"/>
      <c r="G4" s="151"/>
      <c r="H4" s="151"/>
      <c r="I4" s="43"/>
    </row>
    <row r="5" spans="2:9" x14ac:dyDescent="0.2">
      <c r="B5" s="151"/>
      <c r="C5" s="151"/>
      <c r="D5" s="151"/>
      <c r="E5" s="151"/>
      <c r="F5" s="151"/>
      <c r="G5" s="151"/>
      <c r="H5" s="151"/>
      <c r="I5" s="43"/>
    </row>
    <row r="6" spans="2:9" x14ac:dyDescent="0.2">
      <c r="B6" s="151"/>
      <c r="C6" s="151"/>
      <c r="D6" s="151"/>
      <c r="E6" s="151"/>
      <c r="F6" s="151"/>
      <c r="G6" s="151"/>
      <c r="H6" s="151"/>
    </row>
    <row r="7" spans="2:9" x14ac:dyDescent="0.2">
      <c r="B7" s="151"/>
      <c r="C7" s="151"/>
      <c r="D7" s="151"/>
      <c r="E7" s="151"/>
      <c r="F7" s="151"/>
      <c r="G7" s="151"/>
      <c r="H7" s="151"/>
    </row>
    <row r="8" spans="2:9" x14ac:dyDescent="0.2">
      <c r="B8" s="151"/>
      <c r="C8" s="151"/>
      <c r="D8" s="151"/>
      <c r="E8" s="151"/>
      <c r="F8" s="151"/>
      <c r="G8" s="151"/>
      <c r="H8" s="151"/>
    </row>
    <row r="9" spans="2:9" x14ac:dyDescent="0.2">
      <c r="B9" s="151"/>
      <c r="C9" s="151"/>
      <c r="D9" s="151"/>
      <c r="E9" s="151"/>
      <c r="F9" s="151"/>
      <c r="G9" s="151"/>
      <c r="H9" s="151"/>
    </row>
  </sheetData>
  <sheetProtection algorithmName="SHA-512" hashValue="eY2/6bnRkRSjgXDerzruXY4q1SwtncXCpK97BQ+sUgqMMVpVsd6x+uqcNcUCdSXMRX7fc+LRNWi60G/gdaqP+Q==" saltValue="44JoTd1jIZao9d16CnujiA==" spinCount="100000" sheet="1" objects="1" scenarios="1"/>
  <mergeCells count="2">
    <mergeCell ref="B3:H3"/>
    <mergeCell ref="B4:H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D181-3D3E-4645-989D-23F4719713D1}">
  <sheetPr codeName="Hoja27"/>
  <dimension ref="B3:I10"/>
  <sheetViews>
    <sheetView showGridLines="0" showRowColHeaders="0" workbookViewId="0">
      <selection activeCell="B4" sqref="B4:H10"/>
    </sheetView>
  </sheetViews>
  <sheetFormatPr baseColWidth="10" defaultColWidth="11.42578125" defaultRowHeight="14.25" x14ac:dyDescent="0.2"/>
  <cols>
    <col min="1" max="1" width="5.7109375" style="44" customWidth="1"/>
    <col min="2" max="16384" width="11.42578125" style="44"/>
  </cols>
  <sheetData>
    <row r="3" spans="2:9" ht="18" x14ac:dyDescent="0.25">
      <c r="B3" s="134" t="s">
        <v>676</v>
      </c>
      <c r="C3" s="154"/>
      <c r="D3" s="154"/>
      <c r="E3" s="154"/>
      <c r="F3" s="154"/>
      <c r="G3" s="154"/>
      <c r="H3" s="154"/>
      <c r="I3" s="117"/>
    </row>
    <row r="4" spans="2:9" x14ac:dyDescent="0.2">
      <c r="B4" s="153" t="s">
        <v>677</v>
      </c>
      <c r="C4" s="175"/>
      <c r="D4" s="175"/>
      <c r="E4" s="175"/>
      <c r="F4" s="175"/>
      <c r="G4" s="175"/>
      <c r="H4" s="175"/>
      <c r="I4" s="43"/>
    </row>
    <row r="5" spans="2:9" x14ac:dyDescent="0.2">
      <c r="B5" s="175"/>
      <c r="C5" s="175"/>
      <c r="D5" s="175"/>
      <c r="E5" s="175"/>
      <c r="F5" s="175"/>
      <c r="G5" s="175"/>
      <c r="H5" s="175"/>
      <c r="I5" s="43"/>
    </row>
    <row r="6" spans="2:9" x14ac:dyDescent="0.2">
      <c r="B6" s="175"/>
      <c r="C6" s="175"/>
      <c r="D6" s="175"/>
      <c r="E6" s="175"/>
      <c r="F6" s="175"/>
      <c r="G6" s="175"/>
      <c r="H6" s="175"/>
      <c r="I6" s="43"/>
    </row>
    <row r="7" spans="2:9" x14ac:dyDescent="0.2">
      <c r="B7" s="175"/>
      <c r="C7" s="175"/>
      <c r="D7" s="175"/>
      <c r="E7" s="175"/>
      <c r="F7" s="175"/>
      <c r="G7" s="175"/>
      <c r="H7" s="175"/>
      <c r="I7" s="43"/>
    </row>
    <row r="8" spans="2:9" x14ac:dyDescent="0.2">
      <c r="B8" s="175"/>
      <c r="C8" s="175"/>
      <c r="D8" s="175"/>
      <c r="E8" s="175"/>
      <c r="F8" s="175"/>
      <c r="G8" s="175"/>
      <c r="H8" s="175"/>
    </row>
    <row r="9" spans="2:9" x14ac:dyDescent="0.2">
      <c r="B9" s="175"/>
      <c r="C9" s="175"/>
      <c r="D9" s="175"/>
      <c r="E9" s="175"/>
      <c r="F9" s="175"/>
      <c r="G9" s="175"/>
      <c r="H9" s="175"/>
    </row>
    <row r="10" spans="2:9" x14ac:dyDescent="0.2">
      <c r="B10" s="175"/>
      <c r="C10" s="175"/>
      <c r="D10" s="175"/>
      <c r="E10" s="175"/>
      <c r="F10" s="175"/>
      <c r="G10" s="175"/>
      <c r="H10" s="175"/>
    </row>
  </sheetData>
  <sheetProtection algorithmName="SHA-512" hashValue="qVhASzIeTUCKyhQOEaIR4zdjbVvnYe5E6574qsc3PcwcTBClOVIZZZ+5NwwKLc9EgOd4kaSudytxkEQoE8r3XQ==" saltValue="iUBe/PNZCOtuUaPB5Ov+ug==" spinCount="100000" sheet="1" objects="1" scenarios="1"/>
  <mergeCells count="2">
    <mergeCell ref="B3:H3"/>
    <mergeCell ref="B4:H10"/>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078A-8A68-41EF-96B0-C05CB445F302}">
  <sheetPr codeName="Hoja28"/>
  <dimension ref="B3:I12"/>
  <sheetViews>
    <sheetView showGridLines="0" workbookViewId="0">
      <selection activeCell="B4" sqref="B4:H7"/>
    </sheetView>
  </sheetViews>
  <sheetFormatPr baseColWidth="10" defaultColWidth="11.42578125" defaultRowHeight="14.25" x14ac:dyDescent="0.2"/>
  <cols>
    <col min="1" max="1" width="5.7109375" style="44" customWidth="1"/>
    <col min="2" max="16384" width="11.42578125" style="44"/>
  </cols>
  <sheetData>
    <row r="3" spans="2:9" ht="18" x14ac:dyDescent="0.25">
      <c r="B3" s="134" t="s">
        <v>678</v>
      </c>
      <c r="C3" s="154"/>
      <c r="D3" s="154"/>
      <c r="E3" s="154"/>
      <c r="F3" s="154"/>
      <c r="G3" s="154"/>
      <c r="H3" s="154"/>
      <c r="I3" s="117"/>
    </row>
    <row r="4" spans="2:9" ht="13.5" customHeight="1" x14ac:dyDescent="0.2">
      <c r="B4" s="153" t="s">
        <v>2190</v>
      </c>
      <c r="C4" s="175"/>
      <c r="D4" s="175"/>
      <c r="E4" s="175"/>
      <c r="F4" s="175"/>
      <c r="G4" s="175"/>
      <c r="H4" s="175"/>
      <c r="I4" s="43"/>
    </row>
    <row r="5" spans="2:9" x14ac:dyDescent="0.2">
      <c r="B5" s="175"/>
      <c r="C5" s="175"/>
      <c r="D5" s="175"/>
      <c r="E5" s="175"/>
      <c r="F5" s="175"/>
      <c r="G5" s="175"/>
      <c r="H5" s="175"/>
      <c r="I5" s="43"/>
    </row>
    <row r="6" spans="2:9" x14ac:dyDescent="0.2">
      <c r="B6" s="175"/>
      <c r="C6" s="175"/>
      <c r="D6" s="175"/>
      <c r="E6" s="175"/>
      <c r="F6" s="175"/>
      <c r="G6" s="175"/>
      <c r="H6" s="175"/>
      <c r="I6" s="43"/>
    </row>
    <row r="7" spans="2:9" x14ac:dyDescent="0.2">
      <c r="B7" s="175"/>
      <c r="C7" s="175"/>
      <c r="D7" s="175"/>
      <c r="E7" s="175"/>
      <c r="F7" s="175"/>
      <c r="G7" s="175"/>
      <c r="H7" s="175"/>
      <c r="I7" s="43"/>
    </row>
    <row r="8" spans="2:9" x14ac:dyDescent="0.2">
      <c r="B8" s="43"/>
      <c r="C8" s="43"/>
      <c r="D8" s="43"/>
      <c r="E8" s="43"/>
      <c r="F8" s="43"/>
      <c r="G8" s="43"/>
      <c r="H8" s="43"/>
      <c r="I8" s="43"/>
    </row>
    <row r="9" spans="2:9" x14ac:dyDescent="0.2">
      <c r="B9" s="43"/>
      <c r="C9" s="43"/>
      <c r="D9" s="43"/>
      <c r="E9" s="43"/>
      <c r="F9" s="43"/>
      <c r="G9" s="43"/>
      <c r="H9" s="43"/>
      <c r="I9" s="43"/>
    </row>
    <row r="10" spans="2:9" x14ac:dyDescent="0.2">
      <c r="B10" s="43"/>
      <c r="C10" s="43"/>
      <c r="D10" s="43"/>
      <c r="E10" s="43"/>
      <c r="F10" s="43"/>
      <c r="G10" s="43"/>
      <c r="H10" s="43"/>
      <c r="I10" s="43"/>
    </row>
    <row r="11" spans="2:9" x14ac:dyDescent="0.2">
      <c r="B11" s="43"/>
      <c r="C11" s="43"/>
      <c r="D11" s="43"/>
      <c r="E11" s="43"/>
      <c r="F11" s="43"/>
      <c r="G11" s="43"/>
      <c r="H11" s="43"/>
    </row>
    <row r="12" spans="2:9" ht="17.45" customHeight="1" x14ac:dyDescent="0.2">
      <c r="B12" s="43"/>
      <c r="C12" s="43"/>
      <c r="D12" s="43"/>
      <c r="E12" s="43"/>
      <c r="F12" s="43"/>
      <c r="G12" s="43"/>
      <c r="H12" s="43"/>
    </row>
  </sheetData>
  <sheetProtection algorithmName="SHA-512" hashValue="euG0MLtH/AKBcLTJnS1j7VdqJPLsO4vtB72ciWUhuHjwxPw+GqdCfUnzbH2lzhxsSvhUZ9Ch56DEHBLA5j7DGg==" saltValue="EEhI5lmhmfBiVjwEZ+wsQA==" spinCount="100000" sheet="1" objects="1" scenarios="1"/>
  <mergeCells count="2">
    <mergeCell ref="B3:H3"/>
    <mergeCell ref="B4:H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26C5-3211-49E9-A18A-BC33C5D34645}">
  <sheetPr codeName="Hoja29"/>
  <dimension ref="B3:I15"/>
  <sheetViews>
    <sheetView showGridLines="0" showRowColHeaders="0" workbookViewId="0">
      <selection activeCell="B4" sqref="B4:H15"/>
    </sheetView>
  </sheetViews>
  <sheetFormatPr baseColWidth="10" defaultColWidth="11.42578125" defaultRowHeight="14.25" x14ac:dyDescent="0.2"/>
  <cols>
    <col min="1" max="1" width="5.7109375" style="44" customWidth="1"/>
    <col min="2" max="16384" width="11.42578125" style="44"/>
  </cols>
  <sheetData>
    <row r="3" spans="2:9" ht="18" x14ac:dyDescent="0.25">
      <c r="B3" s="134" t="s">
        <v>679</v>
      </c>
      <c r="C3" s="154"/>
      <c r="D3" s="154"/>
      <c r="E3" s="154"/>
      <c r="F3" s="154"/>
      <c r="G3" s="154"/>
      <c r="H3" s="154"/>
      <c r="I3" s="117"/>
    </row>
    <row r="4" spans="2:9" ht="34.5" customHeight="1" x14ac:dyDescent="0.2">
      <c r="B4" s="153" t="s">
        <v>2178</v>
      </c>
      <c r="C4" s="154"/>
      <c r="D4" s="154"/>
      <c r="E4" s="154"/>
      <c r="F4" s="154"/>
      <c r="G4" s="154"/>
      <c r="H4" s="154"/>
      <c r="I4" s="43"/>
    </row>
    <row r="5" spans="2:9" ht="29.45" customHeight="1" x14ac:dyDescent="0.2">
      <c r="B5" s="154"/>
      <c r="C5" s="154"/>
      <c r="D5" s="154"/>
      <c r="E5" s="154"/>
      <c r="F5" s="154"/>
      <c r="G5" s="154"/>
      <c r="H5" s="154"/>
      <c r="I5" s="43"/>
    </row>
    <row r="6" spans="2:9" x14ac:dyDescent="0.2">
      <c r="B6" s="154"/>
      <c r="C6" s="154"/>
      <c r="D6" s="154"/>
      <c r="E6" s="154"/>
      <c r="F6" s="154"/>
      <c r="G6" s="154"/>
      <c r="H6" s="154"/>
      <c r="I6" s="43"/>
    </row>
    <row r="7" spans="2:9" x14ac:dyDescent="0.2">
      <c r="B7" s="154"/>
      <c r="C7" s="154"/>
      <c r="D7" s="154"/>
      <c r="E7" s="154"/>
      <c r="F7" s="154"/>
      <c r="G7" s="154"/>
      <c r="H7" s="154"/>
      <c r="I7" s="43"/>
    </row>
    <row r="8" spans="2:9" x14ac:dyDescent="0.2">
      <c r="B8" s="154"/>
      <c r="C8" s="154"/>
      <c r="D8" s="154"/>
      <c r="E8" s="154"/>
      <c r="F8" s="154"/>
      <c r="G8" s="154"/>
      <c r="H8" s="154"/>
      <c r="I8" s="43"/>
    </row>
    <row r="9" spans="2:9" x14ac:dyDescent="0.2">
      <c r="B9" s="151"/>
      <c r="C9" s="151"/>
      <c r="D9" s="151"/>
      <c r="E9" s="151"/>
      <c r="F9" s="151"/>
      <c r="G9" s="151"/>
      <c r="H9" s="151"/>
      <c r="I9" s="43"/>
    </row>
    <row r="10" spans="2:9" x14ac:dyDescent="0.2">
      <c r="B10" s="151"/>
      <c r="C10" s="151"/>
      <c r="D10" s="151"/>
      <c r="E10" s="151"/>
      <c r="F10" s="151"/>
      <c r="G10" s="151"/>
      <c r="H10" s="151"/>
      <c r="I10" s="43"/>
    </row>
    <row r="11" spans="2:9" x14ac:dyDescent="0.2">
      <c r="B11" s="151"/>
      <c r="C11" s="151"/>
      <c r="D11" s="151"/>
      <c r="E11" s="151"/>
      <c r="F11" s="151"/>
      <c r="G11" s="151"/>
      <c r="H11" s="151"/>
      <c r="I11" s="43"/>
    </row>
    <row r="12" spans="2:9" x14ac:dyDescent="0.2">
      <c r="B12" s="151"/>
      <c r="C12" s="151"/>
      <c r="D12" s="151"/>
      <c r="E12" s="151"/>
      <c r="F12" s="151"/>
      <c r="G12" s="151"/>
      <c r="H12" s="151"/>
      <c r="I12" s="43"/>
    </row>
    <row r="13" spans="2:9" x14ac:dyDescent="0.2">
      <c r="B13" s="151"/>
      <c r="C13" s="151"/>
      <c r="D13" s="151"/>
      <c r="E13" s="151"/>
      <c r="F13" s="151"/>
      <c r="G13" s="151"/>
      <c r="H13" s="151"/>
    </row>
    <row r="14" spans="2:9" x14ac:dyDescent="0.2">
      <c r="B14" s="151"/>
      <c r="C14" s="151"/>
      <c r="D14" s="151"/>
      <c r="E14" s="151"/>
      <c r="F14" s="151"/>
      <c r="G14" s="151"/>
      <c r="H14" s="151"/>
    </row>
    <row r="15" spans="2:9" x14ac:dyDescent="0.2">
      <c r="B15" s="151"/>
      <c r="C15" s="151"/>
      <c r="D15" s="151"/>
      <c r="E15" s="151"/>
      <c r="F15" s="151"/>
      <c r="G15" s="151"/>
      <c r="H15" s="151"/>
    </row>
  </sheetData>
  <sheetProtection algorithmName="SHA-512" hashValue="rRVg+pIhLxat0L00w6ElqQUHLlrl81I9ypbySNaqex3XCGWrc8UwDeAyXQaDT6QGWYIq/c90pWeJb7kqWaowJA==" saltValue="RPe8brWSNXpFnNRWIzXFLA==" spinCount="100000" sheet="1" objects="1" scenarios="1"/>
  <mergeCells count="2">
    <mergeCell ref="B3:H3"/>
    <mergeCell ref="B4:H1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5347-FB2C-4369-9B35-7B3EC3EADF65}">
  <sheetPr codeName="Hoja30"/>
  <dimension ref="B3:I10"/>
  <sheetViews>
    <sheetView showGridLines="0" showRowColHeaders="0" workbookViewId="0">
      <selection activeCell="B10" sqref="B10"/>
    </sheetView>
  </sheetViews>
  <sheetFormatPr baseColWidth="10" defaultColWidth="11.42578125" defaultRowHeight="14.25" x14ac:dyDescent="0.2"/>
  <cols>
    <col min="1" max="1" width="5.7109375" style="44" customWidth="1"/>
    <col min="2" max="16384" width="11.42578125" style="44"/>
  </cols>
  <sheetData>
    <row r="3" spans="2:9" ht="18" x14ac:dyDescent="0.25">
      <c r="B3" s="134" t="s">
        <v>680</v>
      </c>
      <c r="C3" s="154"/>
      <c r="D3" s="154"/>
      <c r="E3" s="154"/>
      <c r="F3" s="154"/>
      <c r="G3" s="154"/>
      <c r="H3" s="154"/>
      <c r="I3" s="117"/>
    </row>
    <row r="4" spans="2:9" x14ac:dyDescent="0.2">
      <c r="B4" s="153" t="s">
        <v>2191</v>
      </c>
      <c r="C4" s="154"/>
      <c r="D4" s="154"/>
      <c r="E4" s="154"/>
      <c r="F4" s="154"/>
      <c r="G4" s="154"/>
      <c r="H4" s="154"/>
      <c r="I4" s="43"/>
    </row>
    <row r="5" spans="2:9" x14ac:dyDescent="0.2">
      <c r="B5" s="154"/>
      <c r="C5" s="154"/>
      <c r="D5" s="154"/>
      <c r="E5" s="154"/>
      <c r="F5" s="154"/>
      <c r="G5" s="154"/>
      <c r="H5" s="154"/>
      <c r="I5" s="43"/>
    </row>
    <row r="6" spans="2:9" x14ac:dyDescent="0.2">
      <c r="B6" s="154"/>
      <c r="C6" s="154"/>
      <c r="D6" s="154"/>
      <c r="E6" s="154"/>
      <c r="F6" s="154"/>
      <c r="G6" s="154"/>
      <c r="H6" s="154"/>
      <c r="I6" s="43"/>
    </row>
    <row r="7" spans="2:9" x14ac:dyDescent="0.2">
      <c r="B7" s="154"/>
      <c r="C7" s="154"/>
      <c r="D7" s="154"/>
      <c r="E7" s="154"/>
      <c r="F7" s="154"/>
      <c r="G7" s="154"/>
      <c r="H7" s="154"/>
      <c r="I7" s="43"/>
    </row>
    <row r="8" spans="2:9" x14ac:dyDescent="0.2">
      <c r="B8" s="154"/>
      <c r="C8" s="154"/>
      <c r="D8" s="154"/>
      <c r="E8" s="154"/>
      <c r="F8" s="154"/>
      <c r="G8" s="154"/>
      <c r="H8" s="154"/>
      <c r="I8" s="43"/>
    </row>
    <row r="9" spans="2:9" x14ac:dyDescent="0.2">
      <c r="B9" s="154"/>
      <c r="C9" s="154"/>
      <c r="D9" s="154"/>
      <c r="E9" s="154"/>
      <c r="F9" s="154"/>
      <c r="G9" s="154"/>
      <c r="H9" s="154"/>
      <c r="I9" s="43"/>
    </row>
    <row r="10" spans="2:9" x14ac:dyDescent="0.2">
      <c r="B10" s="43"/>
      <c r="C10" s="43"/>
      <c r="D10" s="43"/>
      <c r="E10" s="43"/>
      <c r="F10" s="43"/>
      <c r="G10" s="43"/>
      <c r="H10" s="43"/>
      <c r="I10" s="43"/>
    </row>
  </sheetData>
  <sheetProtection algorithmName="SHA-512" hashValue="243aXBlepyhvceiz5fRSl+8N00bgnQOhqUyaewG0wdm+n4mRN2hu+YFgAy1HDFMHgTnQWgNIKjlkb3XO7/9ZaQ==" saltValue="KoLbI0eq7OpTx89BzQ6mTA==" spinCount="100000" sheet="1" objects="1" scenarios="1"/>
  <mergeCells count="2">
    <mergeCell ref="B3:H3"/>
    <mergeCell ref="B4:H9"/>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7DE5-572C-4D97-B113-DC3F555587CE}">
  <sheetPr codeName="Hoja31"/>
  <dimension ref="B3:I18"/>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x14ac:dyDescent="0.2">
      <c r="B3" s="134" t="s">
        <v>681</v>
      </c>
      <c r="C3" s="154"/>
      <c r="D3" s="154"/>
      <c r="E3" s="154"/>
      <c r="F3" s="154"/>
      <c r="G3" s="154"/>
      <c r="H3" s="154"/>
      <c r="I3" s="154"/>
    </row>
    <row r="4" spans="2:9" x14ac:dyDescent="0.2">
      <c r="B4" s="224" t="s">
        <v>2192</v>
      </c>
      <c r="C4" s="154"/>
      <c r="D4" s="154"/>
      <c r="E4" s="154"/>
      <c r="F4" s="154"/>
      <c r="G4" s="154"/>
      <c r="H4" s="154"/>
      <c r="I4" s="154"/>
    </row>
    <row r="5" spans="2:9" x14ac:dyDescent="0.2">
      <c r="B5" s="154"/>
      <c r="C5" s="154"/>
      <c r="D5" s="154"/>
      <c r="E5" s="154"/>
      <c r="F5" s="154"/>
      <c r="G5" s="154"/>
      <c r="H5" s="154"/>
      <c r="I5" s="154"/>
    </row>
    <row r="6" spans="2:9" x14ac:dyDescent="0.2">
      <c r="B6" s="154"/>
      <c r="C6" s="154"/>
      <c r="D6" s="154"/>
      <c r="E6" s="154"/>
      <c r="F6" s="154"/>
      <c r="G6" s="154"/>
      <c r="H6" s="154"/>
      <c r="I6" s="154"/>
    </row>
    <row r="7" spans="2:9" x14ac:dyDescent="0.2">
      <c r="B7" s="154"/>
      <c r="C7" s="154"/>
      <c r="D7" s="154"/>
      <c r="E7" s="154"/>
      <c r="F7" s="154"/>
      <c r="G7" s="154"/>
      <c r="H7" s="154"/>
      <c r="I7" s="154"/>
    </row>
    <row r="8" spans="2:9" x14ac:dyDescent="0.2">
      <c r="B8" s="154"/>
      <c r="C8" s="154"/>
      <c r="D8" s="154"/>
      <c r="E8" s="154"/>
      <c r="F8" s="154"/>
      <c r="G8" s="154"/>
      <c r="H8" s="154"/>
      <c r="I8" s="154"/>
    </row>
    <row r="9" spans="2:9" x14ac:dyDescent="0.2">
      <c r="B9" s="154"/>
      <c r="C9" s="154"/>
      <c r="D9" s="154"/>
      <c r="E9" s="154"/>
      <c r="F9" s="154"/>
      <c r="G9" s="154"/>
      <c r="H9" s="154"/>
      <c r="I9" s="154"/>
    </row>
    <row r="10" spans="2:9" x14ac:dyDescent="0.2">
      <c r="B10" s="154"/>
      <c r="C10" s="154"/>
      <c r="D10" s="154"/>
      <c r="E10" s="154"/>
      <c r="F10" s="154"/>
      <c r="G10" s="154"/>
      <c r="H10" s="154"/>
      <c r="I10" s="154"/>
    </row>
    <row r="11" spans="2:9" x14ac:dyDescent="0.2">
      <c r="B11" s="154"/>
      <c r="C11" s="154"/>
      <c r="D11" s="154"/>
      <c r="E11" s="154"/>
      <c r="F11" s="154"/>
      <c r="G11" s="154"/>
      <c r="H11" s="154"/>
      <c r="I11" s="154"/>
    </row>
    <row r="12" spans="2:9" x14ac:dyDescent="0.2">
      <c r="B12" s="154"/>
      <c r="C12" s="154"/>
      <c r="D12" s="154"/>
      <c r="E12" s="154"/>
      <c r="F12" s="154"/>
      <c r="G12" s="154"/>
      <c r="H12" s="154"/>
      <c r="I12" s="154"/>
    </row>
    <row r="13" spans="2:9" x14ac:dyDescent="0.2">
      <c r="B13" s="154"/>
      <c r="C13" s="154"/>
      <c r="D13" s="154"/>
      <c r="E13" s="154"/>
      <c r="F13" s="154"/>
      <c r="G13" s="154"/>
      <c r="H13" s="154"/>
      <c r="I13" s="154"/>
    </row>
    <row r="14" spans="2:9" x14ac:dyDescent="0.2">
      <c r="B14" s="154"/>
      <c r="C14" s="154"/>
      <c r="D14" s="154"/>
      <c r="E14" s="154"/>
      <c r="F14" s="154"/>
      <c r="G14" s="154"/>
      <c r="H14" s="154"/>
      <c r="I14" s="154"/>
    </row>
    <row r="15" spans="2:9" x14ac:dyDescent="0.2">
      <c r="B15" s="154"/>
      <c r="C15" s="154"/>
      <c r="D15" s="154"/>
      <c r="E15" s="154"/>
      <c r="F15" s="154"/>
      <c r="G15" s="154"/>
      <c r="H15" s="154"/>
      <c r="I15" s="154"/>
    </row>
    <row r="16" spans="2:9" x14ac:dyDescent="0.2">
      <c r="B16" s="154"/>
      <c r="C16" s="154"/>
      <c r="D16" s="154"/>
      <c r="E16" s="154"/>
      <c r="F16" s="154"/>
      <c r="G16" s="154"/>
      <c r="H16" s="154"/>
      <c r="I16" s="154"/>
    </row>
    <row r="17" spans="2:9" x14ac:dyDescent="0.2">
      <c r="B17" s="154"/>
      <c r="C17" s="154"/>
      <c r="D17" s="154"/>
      <c r="E17" s="154"/>
      <c r="F17" s="154"/>
      <c r="G17" s="154"/>
      <c r="H17" s="154"/>
      <c r="I17" s="154"/>
    </row>
    <row r="18" spans="2:9" x14ac:dyDescent="0.2">
      <c r="B18" s="154"/>
      <c r="C18" s="154"/>
      <c r="D18" s="154"/>
      <c r="E18" s="154"/>
      <c r="F18" s="154"/>
      <c r="G18" s="154"/>
      <c r="H18" s="154"/>
      <c r="I18" s="154"/>
    </row>
  </sheetData>
  <sheetProtection algorithmName="SHA-512" hashValue="bxAkAhW5zxiD70jsWqJmrzJMwWItoZjtIZ4ASfVj4AQedS4k6OTbnlnuC0SUY+T1FqM5xWneLD5MQKFQO1mDXQ==" saltValue="1k1klm9rmw3z3gXZUaVHag==" spinCount="100000" sheet="1" objects="1" scenarios="1"/>
  <mergeCells count="2">
    <mergeCell ref="B3:I3"/>
    <mergeCell ref="B4:I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4BCF-F2B2-45B8-A302-CB768954CDD3}">
  <sheetPr codeName="Hoja32"/>
  <dimension ref="B3:J19"/>
  <sheetViews>
    <sheetView showGridLines="0" showRowColHeaders="0" topLeftCell="A3" workbookViewId="0"/>
  </sheetViews>
  <sheetFormatPr baseColWidth="10" defaultColWidth="11.42578125" defaultRowHeight="14.25" x14ac:dyDescent="0.2"/>
  <cols>
    <col min="1" max="1" width="5.7109375" style="44" customWidth="1"/>
    <col min="2" max="16384" width="11.42578125" style="44"/>
  </cols>
  <sheetData>
    <row r="3" spans="2:10" ht="18" x14ac:dyDescent="0.25">
      <c r="B3" s="134" t="s">
        <v>682</v>
      </c>
      <c r="C3" s="154"/>
      <c r="D3" s="154"/>
      <c r="E3" s="154"/>
      <c r="F3" s="154"/>
      <c r="G3" s="154"/>
      <c r="H3" s="154"/>
      <c r="I3" s="117"/>
      <c r="J3" s="117"/>
    </row>
    <row r="4" spans="2:10" x14ac:dyDescent="0.2">
      <c r="B4" s="224" t="s">
        <v>2193</v>
      </c>
      <c r="C4" s="154"/>
      <c r="D4" s="154"/>
      <c r="E4" s="154"/>
      <c r="F4" s="154"/>
      <c r="G4" s="154"/>
      <c r="H4" s="154"/>
      <c r="I4" s="43"/>
      <c r="J4" s="43"/>
    </row>
    <row r="5" spans="2:10" x14ac:dyDescent="0.2">
      <c r="B5" s="154"/>
      <c r="C5" s="154"/>
      <c r="D5" s="154"/>
      <c r="E5" s="154"/>
      <c r="F5" s="154"/>
      <c r="G5" s="154"/>
      <c r="H5" s="154"/>
      <c r="I5" s="43"/>
      <c r="J5" s="43"/>
    </row>
    <row r="6" spans="2:10" x14ac:dyDescent="0.2">
      <c r="B6" s="154"/>
      <c r="C6" s="154"/>
      <c r="D6" s="154"/>
      <c r="E6" s="154"/>
      <c r="F6" s="154"/>
      <c r="G6" s="154"/>
      <c r="H6" s="154"/>
      <c r="I6" s="43"/>
      <c r="J6" s="43"/>
    </row>
    <row r="7" spans="2:10" x14ac:dyDescent="0.2">
      <c r="B7" s="154"/>
      <c r="C7" s="154"/>
      <c r="D7" s="154"/>
      <c r="E7" s="154"/>
      <c r="F7" s="154"/>
      <c r="G7" s="154"/>
      <c r="H7" s="154"/>
      <c r="I7" s="43"/>
      <c r="J7" s="43"/>
    </row>
    <row r="8" spans="2:10" x14ac:dyDescent="0.2">
      <c r="B8" s="154"/>
      <c r="C8" s="154"/>
      <c r="D8" s="154"/>
      <c r="E8" s="154"/>
      <c r="F8" s="154"/>
      <c r="G8" s="154"/>
      <c r="H8" s="154"/>
      <c r="I8" s="43"/>
      <c r="J8" s="43"/>
    </row>
    <row r="9" spans="2:10" x14ac:dyDescent="0.2">
      <c r="B9" s="154"/>
      <c r="C9" s="154"/>
      <c r="D9" s="154"/>
      <c r="E9" s="154"/>
      <c r="F9" s="154"/>
      <c r="G9" s="154"/>
      <c r="H9" s="154"/>
      <c r="I9" s="43"/>
      <c r="J9" s="43"/>
    </row>
    <row r="10" spans="2:10" x14ac:dyDescent="0.2">
      <c r="B10" s="154"/>
      <c r="C10" s="154"/>
      <c r="D10" s="154"/>
      <c r="E10" s="154"/>
      <c r="F10" s="154"/>
      <c r="G10" s="154"/>
      <c r="H10" s="154"/>
      <c r="I10" s="43"/>
      <c r="J10" s="43"/>
    </row>
    <row r="11" spans="2:10" x14ac:dyDescent="0.2">
      <c r="B11" s="154"/>
      <c r="C11" s="154"/>
      <c r="D11" s="154"/>
      <c r="E11" s="154"/>
      <c r="F11" s="154"/>
      <c r="G11" s="154"/>
      <c r="H11" s="154"/>
      <c r="I11" s="43"/>
      <c r="J11" s="43"/>
    </row>
    <row r="12" spans="2:10" x14ac:dyDescent="0.2">
      <c r="B12" s="154"/>
      <c r="C12" s="154"/>
      <c r="D12" s="154"/>
      <c r="E12" s="154"/>
      <c r="F12" s="154"/>
      <c r="G12" s="154"/>
      <c r="H12" s="154"/>
      <c r="I12" s="43"/>
      <c r="J12" s="43"/>
    </row>
    <row r="13" spans="2:10" x14ac:dyDescent="0.2">
      <c r="B13" s="154"/>
      <c r="C13" s="154"/>
      <c r="D13" s="154"/>
      <c r="E13" s="154"/>
      <c r="F13" s="154"/>
      <c r="G13" s="154"/>
      <c r="H13" s="154"/>
      <c r="I13" s="43"/>
      <c r="J13" s="43"/>
    </row>
    <row r="14" spans="2:10" x14ac:dyDescent="0.2">
      <c r="B14" s="154"/>
      <c r="C14" s="154"/>
      <c r="D14" s="154"/>
      <c r="E14" s="154"/>
      <c r="F14" s="154"/>
      <c r="G14" s="154"/>
      <c r="H14" s="154"/>
      <c r="I14" s="43"/>
      <c r="J14" s="43"/>
    </row>
    <row r="15" spans="2:10" x14ac:dyDescent="0.2">
      <c r="B15" s="154"/>
      <c r="C15" s="154"/>
      <c r="D15" s="154"/>
      <c r="E15" s="154"/>
      <c r="F15" s="154"/>
      <c r="G15" s="154"/>
      <c r="H15" s="154"/>
      <c r="I15" s="43"/>
      <c r="J15" s="43"/>
    </row>
    <row r="16" spans="2:10" x14ac:dyDescent="0.2">
      <c r="B16" s="154"/>
      <c r="C16" s="154"/>
      <c r="D16" s="154"/>
      <c r="E16" s="154"/>
      <c r="F16" s="154"/>
      <c r="G16" s="154"/>
      <c r="H16" s="154"/>
      <c r="I16" s="43"/>
      <c r="J16" s="43"/>
    </row>
    <row r="17" spans="2:10" x14ac:dyDescent="0.2">
      <c r="B17" s="154"/>
      <c r="C17" s="154"/>
      <c r="D17" s="154"/>
      <c r="E17" s="154"/>
      <c r="F17" s="154"/>
      <c r="G17" s="154"/>
      <c r="H17" s="154"/>
      <c r="I17" s="43"/>
      <c r="J17" s="43"/>
    </row>
    <row r="18" spans="2:10" x14ac:dyDescent="0.2">
      <c r="B18" s="154"/>
      <c r="C18" s="154"/>
      <c r="D18" s="154"/>
      <c r="E18" s="154"/>
      <c r="F18" s="154"/>
      <c r="G18" s="154"/>
      <c r="H18" s="154"/>
      <c r="I18" s="43"/>
      <c r="J18" s="43"/>
    </row>
    <row r="19" spans="2:10" x14ac:dyDescent="0.2">
      <c r="B19" s="154"/>
      <c r="C19" s="154"/>
      <c r="D19" s="154"/>
      <c r="E19" s="154"/>
      <c r="F19" s="154"/>
      <c r="G19" s="154"/>
      <c r="H19" s="154"/>
    </row>
  </sheetData>
  <sheetProtection algorithmName="SHA-512" hashValue="DCJmiGQApSJ9pzphwo5uGqx6MgsmL+TxIRyOWng/O5JoMDH8sNa4IgyCsSoS1ECYQWotkzcmPm6vrer4xBFaOQ==" saltValue="C/c+vBuTll7Nk+p0bb8ibQ==" spinCount="100000" sheet="1" objects="1" scenarios="1"/>
  <mergeCells count="2">
    <mergeCell ref="B3:H3"/>
    <mergeCell ref="B4:H19"/>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910B-9364-4692-9C1F-B7D2C2E7DEE7}">
  <sheetPr codeName="Hoja33"/>
  <dimension ref="B3:I18"/>
  <sheetViews>
    <sheetView showGridLines="0" showRowColHeaders="0" workbookViewId="0"/>
  </sheetViews>
  <sheetFormatPr baseColWidth="10" defaultColWidth="11.42578125" defaultRowHeight="14.25" x14ac:dyDescent="0.2"/>
  <cols>
    <col min="1" max="1" width="5.7109375" style="44" customWidth="1"/>
    <col min="2" max="16384" width="11.42578125" style="44"/>
  </cols>
  <sheetData>
    <row r="3" spans="2:9" ht="18" x14ac:dyDescent="0.25">
      <c r="B3" s="134" t="s">
        <v>683</v>
      </c>
      <c r="C3" s="154"/>
      <c r="D3" s="154"/>
      <c r="E3" s="154"/>
      <c r="F3" s="154"/>
      <c r="G3" s="154"/>
      <c r="H3" s="154"/>
      <c r="I3" s="117"/>
    </row>
    <row r="4" spans="2:9" ht="13.5" customHeight="1" x14ac:dyDescent="0.2">
      <c r="B4" s="224" t="s">
        <v>2194</v>
      </c>
      <c r="C4" s="154"/>
      <c r="D4" s="154"/>
      <c r="E4" s="154"/>
      <c r="F4" s="154"/>
      <c r="G4" s="154"/>
      <c r="H4" s="154"/>
      <c r="I4" s="43"/>
    </row>
    <row r="5" spans="2:9" x14ac:dyDescent="0.2">
      <c r="B5" s="154"/>
      <c r="C5" s="154"/>
      <c r="D5" s="154"/>
      <c r="E5" s="154"/>
      <c r="F5" s="154"/>
      <c r="G5" s="154"/>
      <c r="H5" s="154"/>
      <c r="I5" s="43"/>
    </row>
    <row r="6" spans="2:9" x14ac:dyDescent="0.2">
      <c r="B6" s="154"/>
      <c r="C6" s="154"/>
      <c r="D6" s="154"/>
      <c r="E6" s="154"/>
      <c r="F6" s="154"/>
      <c r="G6" s="154"/>
      <c r="H6" s="154"/>
      <c r="I6" s="43"/>
    </row>
    <row r="7" spans="2:9" x14ac:dyDescent="0.2">
      <c r="B7" s="154"/>
      <c r="C7" s="154"/>
      <c r="D7" s="154"/>
      <c r="E7" s="154"/>
      <c r="F7" s="154"/>
      <c r="G7" s="154"/>
      <c r="H7" s="154"/>
      <c r="I7" s="43"/>
    </row>
    <row r="8" spans="2:9" x14ac:dyDescent="0.2">
      <c r="B8" s="154"/>
      <c r="C8" s="154"/>
      <c r="D8" s="154"/>
      <c r="E8" s="154"/>
      <c r="F8" s="154"/>
      <c r="G8" s="154"/>
      <c r="H8" s="154"/>
      <c r="I8" s="43"/>
    </row>
    <row r="9" spans="2:9" x14ac:dyDescent="0.2">
      <c r="B9" s="154"/>
      <c r="C9" s="154"/>
      <c r="D9" s="154"/>
      <c r="E9" s="154"/>
      <c r="F9" s="154"/>
      <c r="G9" s="154"/>
      <c r="H9" s="154"/>
      <c r="I9" s="43"/>
    </row>
    <row r="10" spans="2:9" x14ac:dyDescent="0.2">
      <c r="B10" s="154"/>
      <c r="C10" s="154"/>
      <c r="D10" s="154"/>
      <c r="E10" s="154"/>
      <c r="F10" s="154"/>
      <c r="G10" s="154"/>
      <c r="H10" s="154"/>
      <c r="I10" s="43"/>
    </row>
    <row r="11" spans="2:9" x14ac:dyDescent="0.2">
      <c r="B11" s="154"/>
      <c r="C11" s="154"/>
      <c r="D11" s="154"/>
      <c r="E11" s="154"/>
      <c r="F11" s="154"/>
      <c r="G11" s="154"/>
      <c r="H11" s="154"/>
      <c r="I11" s="43"/>
    </row>
    <row r="12" spans="2:9" x14ac:dyDescent="0.2">
      <c r="B12" s="154"/>
      <c r="C12" s="154"/>
      <c r="D12" s="154"/>
      <c r="E12" s="154"/>
      <c r="F12" s="154"/>
      <c r="G12" s="154"/>
      <c r="H12" s="154"/>
      <c r="I12" s="43"/>
    </row>
    <row r="13" spans="2:9" x14ac:dyDescent="0.2">
      <c r="B13" s="154"/>
      <c r="C13" s="154"/>
      <c r="D13" s="154"/>
      <c r="E13" s="154"/>
      <c r="F13" s="154"/>
      <c r="G13" s="154"/>
      <c r="H13" s="154"/>
      <c r="I13" s="43"/>
    </row>
    <row r="14" spans="2:9" x14ac:dyDescent="0.2">
      <c r="B14" s="154"/>
      <c r="C14" s="154"/>
      <c r="D14" s="154"/>
      <c r="E14" s="154"/>
      <c r="F14" s="154"/>
      <c r="G14" s="154"/>
      <c r="H14" s="154"/>
      <c r="I14" s="43"/>
    </row>
    <row r="15" spans="2:9" x14ac:dyDescent="0.2">
      <c r="B15" s="154"/>
      <c r="C15" s="154"/>
      <c r="D15" s="154"/>
      <c r="E15" s="154"/>
      <c r="F15" s="154"/>
      <c r="G15" s="154"/>
      <c r="H15" s="154"/>
      <c r="I15" s="43"/>
    </row>
    <row r="16" spans="2:9" x14ac:dyDescent="0.2">
      <c r="B16" s="154"/>
      <c r="C16" s="154"/>
      <c r="D16" s="154"/>
      <c r="E16" s="154"/>
      <c r="F16" s="154"/>
      <c r="G16" s="154"/>
      <c r="H16" s="154"/>
      <c r="I16" s="43"/>
    </row>
    <row r="17" spans="2:9" x14ac:dyDescent="0.2">
      <c r="B17" s="154"/>
      <c r="C17" s="154"/>
      <c r="D17" s="154"/>
      <c r="E17" s="154"/>
      <c r="F17" s="154"/>
      <c r="G17" s="154"/>
      <c r="H17" s="154"/>
      <c r="I17" s="43"/>
    </row>
    <row r="18" spans="2:9" x14ac:dyDescent="0.2">
      <c r="B18" s="43"/>
      <c r="C18" s="43"/>
      <c r="D18" s="43"/>
      <c r="E18" s="43"/>
      <c r="F18" s="43"/>
      <c r="G18" s="43"/>
      <c r="H18" s="43"/>
      <c r="I18" s="43"/>
    </row>
  </sheetData>
  <sheetProtection algorithmName="SHA-512" hashValue="N++ISJVnLfr/iHEpaAdT1HNj8g7i8PRO4h391mERDHDJZ1e9Pe5Y1ZHhRZuFwuZWMW1gmB2HIa8tyDJc0cz8WA==" saltValue="jlv9MjOIY+pihXr6H2DNEg==" spinCount="100000" sheet="1" objects="1" scenarios="1"/>
  <mergeCells count="2">
    <mergeCell ref="B3:H3"/>
    <mergeCell ref="B4:H17"/>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x14ac:dyDescent="0.2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x14ac:dyDescent="0.25">
      <c r="D1" s="1">
        <f>SUM(Tabla15[NOMBRE DE LA CAUSA 2019])</f>
        <v>693</v>
      </c>
    </row>
    <row r="2" spans="1:14" x14ac:dyDescent="0.25">
      <c r="A2" s="2" t="s">
        <v>684</v>
      </c>
      <c r="B2" s="3" t="s">
        <v>685</v>
      </c>
      <c r="C2" s="3" t="s">
        <v>686</v>
      </c>
      <c r="D2" s="3" t="s">
        <v>687</v>
      </c>
      <c r="E2" s="3" t="s">
        <v>688</v>
      </c>
      <c r="F2" s="3" t="s">
        <v>689</v>
      </c>
      <c r="G2" s="2" t="s">
        <v>690</v>
      </c>
      <c r="H2" s="3" t="s">
        <v>691</v>
      </c>
      <c r="I2" s="3" t="s">
        <v>692</v>
      </c>
      <c r="J2" s="2" t="s">
        <v>693</v>
      </c>
      <c r="K2" s="2" t="s">
        <v>694</v>
      </c>
      <c r="L2" s="2" t="s">
        <v>695</v>
      </c>
      <c r="M2" s="3" t="s">
        <v>696</v>
      </c>
      <c r="N2" s="1" t="s">
        <v>697</v>
      </c>
    </row>
    <row r="3" spans="1:14" ht="15" customHeight="1" x14ac:dyDescent="0.25">
      <c r="A3" s="1">
        <f>+Tabla15[[#This Row],[1]]</f>
        <v>1</v>
      </c>
      <c r="B3" s="5" t="s">
        <v>698</v>
      </c>
      <c r="C3" s="1">
        <v>1</v>
      </c>
      <c r="D3" s="1">
        <f>+IF(Tabla15[[#This Row],[NOMBRE DE LA CAUSA 2018]]=0,0,1)</f>
        <v>1</v>
      </c>
      <c r="E3" s="1">
        <f>+E2+Tabla15[[#This Row],[NOMBRE DE LA CAUSA 2019]]</f>
        <v>1</v>
      </c>
      <c r="F3" s="1">
        <f>+Tabla15[[#This Row],[0]]*Tabla15[[#This Row],[NOMBRE DE LA CAUSA 2019]]</f>
        <v>1</v>
      </c>
      <c r="G3" s="1" t="s">
        <v>699</v>
      </c>
      <c r="I3" s="5" t="s">
        <v>700</v>
      </c>
      <c r="K3" s="5" t="s">
        <v>701</v>
      </c>
      <c r="L3" s="5" t="s">
        <v>702</v>
      </c>
      <c r="M3" s="4">
        <v>2311</v>
      </c>
      <c r="N3" s="1" t="str">
        <f>+Tabla15[[#This Row],[NOMBRE DE LA CAUSA 2017]]</f>
        <v>ACCESION POR ALUVION</v>
      </c>
    </row>
    <row r="4" spans="1:14" ht="15" customHeight="1" x14ac:dyDescent="0.25">
      <c r="A4" s="1">
        <f>+Tabla15[[#This Row],[1]]</f>
        <v>2</v>
      </c>
      <c r="B4" s="1" t="s">
        <v>703</v>
      </c>
      <c r="C4" s="1">
        <v>1</v>
      </c>
      <c r="D4" s="1">
        <f>+IF(Tabla15[[#This Row],[NOMBRE DE LA CAUSA 2018]]=0,0,1)</f>
        <v>1</v>
      </c>
      <c r="E4" s="1">
        <f>+E3+Tabla15[[#This Row],[NOMBRE DE LA CAUSA 2019]]</f>
        <v>2</v>
      </c>
      <c r="F4" s="1">
        <f>+Tabla15[[#This Row],[0]]*Tabla15[[#This Row],[NOMBRE DE LA CAUSA 2019]]</f>
        <v>2</v>
      </c>
      <c r="G4" s="1" t="s">
        <v>704</v>
      </c>
      <c r="J4" s="1" t="s">
        <v>705</v>
      </c>
      <c r="K4" s="1" t="s">
        <v>701</v>
      </c>
      <c r="L4" s="1" t="s">
        <v>706</v>
      </c>
      <c r="M4" s="4">
        <v>822</v>
      </c>
      <c r="N4" s="1" t="str">
        <f>+Tabla15[[#This Row],[NOMBRE DE LA CAUSA 2017]]</f>
        <v>ACCESO CARNAL O ACTO SEXUAL CON INCAPAZ DE RESISTIR</v>
      </c>
    </row>
    <row r="5" spans="1:14" ht="15" customHeight="1" x14ac:dyDescent="0.25">
      <c r="A5" s="1">
        <f>+Tabla15[[#This Row],[1]]</f>
        <v>3</v>
      </c>
      <c r="B5" s="1" t="s">
        <v>707</v>
      </c>
      <c r="C5" s="1">
        <v>1</v>
      </c>
      <c r="D5" s="1">
        <f>+IF(Tabla15[[#This Row],[NOMBRE DE LA CAUSA 2018]]=0,0,1)</f>
        <v>1</v>
      </c>
      <c r="E5" s="1">
        <f>+E4+Tabla15[[#This Row],[NOMBRE DE LA CAUSA 2019]]</f>
        <v>3</v>
      </c>
      <c r="F5" s="1">
        <f>+Tabla15[[#This Row],[0]]*Tabla15[[#This Row],[NOMBRE DE LA CAUSA 2019]]</f>
        <v>3</v>
      </c>
      <c r="G5" s="1" t="s">
        <v>704</v>
      </c>
      <c r="J5" s="1" t="s">
        <v>705</v>
      </c>
      <c r="K5" s="1" t="s">
        <v>701</v>
      </c>
      <c r="L5" s="1" t="s">
        <v>708</v>
      </c>
      <c r="M5" s="4">
        <v>174</v>
      </c>
      <c r="N5" s="1" t="str">
        <f>+Tabla15[[#This Row],[NOMBRE DE LA CAUSA 2017]]</f>
        <v>ACCESO CARNAL O ACTO SEXUAL VIOLENTO</v>
      </c>
    </row>
    <row r="6" spans="1:14" ht="15" customHeight="1" x14ac:dyDescent="0.25">
      <c r="A6" s="1">
        <f>+Tabla15[[#This Row],[1]]</f>
        <v>4</v>
      </c>
      <c r="B6" s="1" t="s">
        <v>709</v>
      </c>
      <c r="C6" s="1">
        <v>1</v>
      </c>
      <c r="D6" s="1">
        <f>+IF(Tabla15[[#This Row],[NOMBRE DE LA CAUSA 2018]]=0,0,1)</f>
        <v>1</v>
      </c>
      <c r="E6" s="1">
        <f>+E5+Tabla15[[#This Row],[NOMBRE DE LA CAUSA 2019]]</f>
        <v>4</v>
      </c>
      <c r="F6" s="1">
        <f>+Tabla15[[#This Row],[0]]*Tabla15[[#This Row],[NOMBRE DE LA CAUSA 2019]]</f>
        <v>4</v>
      </c>
      <c r="G6" s="1" t="s">
        <v>704</v>
      </c>
      <c r="J6" s="1" t="s">
        <v>705</v>
      </c>
      <c r="K6" s="1" t="s">
        <v>701</v>
      </c>
      <c r="L6" s="1" t="s">
        <v>710</v>
      </c>
      <c r="M6" s="4">
        <v>517</v>
      </c>
      <c r="N6" s="1" t="str">
        <f>+Tabla15[[#This Row],[NOMBRE DE LA CAUSA 2017]]</f>
        <v>ACCIDENTE DE TRABAJO O ENFERMEDAD PROFESIONAL POR CULPA PATRONAL</v>
      </c>
    </row>
    <row r="7" spans="1:14" ht="15" customHeight="1" x14ac:dyDescent="0.25">
      <c r="A7" s="1">
        <f>+Tabla15[[#This Row],[1]]</f>
        <v>5</v>
      </c>
      <c r="B7" s="1" t="s">
        <v>711</v>
      </c>
      <c r="C7" s="1">
        <v>1</v>
      </c>
      <c r="D7" s="1">
        <f>+IF(Tabla15[[#This Row],[NOMBRE DE LA CAUSA 2018]]=0,0,1)</f>
        <v>1</v>
      </c>
      <c r="E7" s="1">
        <f>+E6+Tabla15[[#This Row],[NOMBRE DE LA CAUSA 2019]]</f>
        <v>5</v>
      </c>
      <c r="F7" s="1">
        <f>+Tabla15[[#This Row],[0]]*Tabla15[[#This Row],[NOMBRE DE LA CAUSA 2019]]</f>
        <v>5</v>
      </c>
      <c r="G7" s="1" t="s">
        <v>704</v>
      </c>
      <c r="J7" s="1" t="s">
        <v>705</v>
      </c>
      <c r="K7" s="1" t="s">
        <v>701</v>
      </c>
      <c r="L7" s="1" t="s">
        <v>712</v>
      </c>
      <c r="M7" s="4">
        <v>459</v>
      </c>
      <c r="N7" s="1" t="str">
        <f>+Tabla15[[#This Row],[NOMBRE DE LA CAUSA 2017]]</f>
        <v>ACOSO LABORAL</v>
      </c>
    </row>
    <row r="8" spans="1:14" ht="15" customHeight="1" x14ac:dyDescent="0.25">
      <c r="A8" s="1">
        <f>+Tabla15[[#This Row],[1]]</f>
        <v>6</v>
      </c>
      <c r="B8" s="1" t="s">
        <v>713</v>
      </c>
      <c r="C8" s="1">
        <v>1</v>
      </c>
      <c r="D8" s="1">
        <f>+IF(Tabla15[[#This Row],[NOMBRE DE LA CAUSA 2018]]=0,0,1)</f>
        <v>1</v>
      </c>
      <c r="E8" s="1">
        <f>+E7+Tabla15[[#This Row],[NOMBRE DE LA CAUSA 2019]]</f>
        <v>6</v>
      </c>
      <c r="F8" s="1">
        <f>+Tabla15[[#This Row],[0]]*Tabla15[[#This Row],[NOMBRE DE LA CAUSA 2019]]</f>
        <v>6</v>
      </c>
      <c r="G8" s="1" t="s">
        <v>704</v>
      </c>
      <c r="J8" s="1" t="s">
        <v>705</v>
      </c>
      <c r="K8" s="1" t="s">
        <v>701</v>
      </c>
      <c r="L8" s="1" t="s">
        <v>714</v>
      </c>
      <c r="M8" s="4">
        <v>823</v>
      </c>
      <c r="N8" s="1" t="str">
        <f>+Tabla15[[#This Row],[NOMBRE DE LA CAUSA 2017]]</f>
        <v>ACOSO SEXUAL</v>
      </c>
    </row>
    <row r="9" spans="1:14" ht="15" customHeight="1" x14ac:dyDescent="0.25">
      <c r="A9" s="1">
        <f>+Tabla15[[#This Row],[1]]</f>
        <v>7</v>
      </c>
      <c r="B9" s="1" t="s">
        <v>715</v>
      </c>
      <c r="C9" s="1">
        <v>1</v>
      </c>
      <c r="D9" s="1">
        <f>+IF(Tabla15[[#This Row],[NOMBRE DE LA CAUSA 2018]]=0,0,1)</f>
        <v>1</v>
      </c>
      <c r="E9" s="1">
        <f>+E8+Tabla15[[#This Row],[NOMBRE DE LA CAUSA 2019]]</f>
        <v>7</v>
      </c>
      <c r="F9" s="1">
        <f>+Tabla15[[#This Row],[0]]*Tabla15[[#This Row],[NOMBRE DE LA CAUSA 2019]]</f>
        <v>7</v>
      </c>
      <c r="G9" s="1" t="s">
        <v>704</v>
      </c>
      <c r="J9" s="1" t="s">
        <v>705</v>
      </c>
      <c r="K9" s="1" t="s">
        <v>701</v>
      </c>
      <c r="L9" s="1" t="s">
        <v>716</v>
      </c>
      <c r="M9" s="4">
        <v>669</v>
      </c>
      <c r="N9" s="1" t="str">
        <f>+Tabla15[[#This Row],[NOMBRE DE LA CAUSA 2017]]</f>
        <v>ACTOS SEXUALES CON MENOR DE CATORCE AÑOS</v>
      </c>
    </row>
    <row r="10" spans="1:14" ht="15" customHeight="1" x14ac:dyDescent="0.25">
      <c r="A10" s="1">
        <f>+Tabla15[[#This Row],[1]]</f>
        <v>8</v>
      </c>
      <c r="B10" s="1" t="s">
        <v>717</v>
      </c>
      <c r="C10" s="1">
        <v>1</v>
      </c>
      <c r="D10" s="1">
        <f>+IF(Tabla15[[#This Row],[NOMBRE DE LA CAUSA 2018]]=0,0,1)</f>
        <v>1</v>
      </c>
      <c r="E10" s="1">
        <f>+E9+Tabla15[[#This Row],[NOMBRE DE LA CAUSA 2019]]</f>
        <v>8</v>
      </c>
      <c r="F10" s="1">
        <f>+Tabla15[[#This Row],[0]]*Tabla15[[#This Row],[NOMBRE DE LA CAUSA 2019]]</f>
        <v>8</v>
      </c>
      <c r="G10" s="1" t="s">
        <v>704</v>
      </c>
      <c r="J10" s="1" t="s">
        <v>705</v>
      </c>
      <c r="K10" s="1" t="s">
        <v>701</v>
      </c>
      <c r="L10" s="1" t="s">
        <v>718</v>
      </c>
      <c r="M10" s="4">
        <v>349</v>
      </c>
      <c r="N10" s="1" t="str">
        <f>+Tabla15[[#This Row],[NOMBRE DE LA CAUSA 2017]]</f>
        <v>ALLANAMIENTO ILEGAL</v>
      </c>
    </row>
    <row r="11" spans="1:14" ht="15" customHeight="1" x14ac:dyDescent="0.25">
      <c r="A11" s="1">
        <f>+Tabla15[[#This Row],[1]]</f>
        <v>9</v>
      </c>
      <c r="B11" s="5" t="s">
        <v>719</v>
      </c>
      <c r="C11" s="1">
        <v>1</v>
      </c>
      <c r="D11" s="1">
        <f>+IF(Tabla15[[#This Row],[NOMBRE DE LA CAUSA 2018]]=0,0,1)</f>
        <v>1</v>
      </c>
      <c r="E11" s="1">
        <f>+E10+Tabla15[[#This Row],[NOMBRE DE LA CAUSA 2019]]</f>
        <v>9</v>
      </c>
      <c r="F11" s="1">
        <f>+Tabla15[[#This Row],[0]]*Tabla15[[#This Row],[NOMBRE DE LA CAUSA 2019]]</f>
        <v>9</v>
      </c>
      <c r="G11" s="5" t="s">
        <v>704</v>
      </c>
      <c r="I11" s="5" t="s">
        <v>499</v>
      </c>
      <c r="J11" s="1" t="s">
        <v>705</v>
      </c>
      <c r="K11" s="1" t="s">
        <v>701</v>
      </c>
      <c r="L11" s="5" t="s">
        <v>720</v>
      </c>
      <c r="M11" s="4">
        <v>1967</v>
      </c>
      <c r="N11" s="1" t="str">
        <f>+Tabla15[[#This Row],[NOMBRE DE LA CAUSA 2017]]</f>
        <v>APREHENSION ILEGAL DE MERCANCIAS</v>
      </c>
    </row>
    <row r="12" spans="1:14" ht="15" customHeight="1" x14ac:dyDescent="0.25">
      <c r="A12" s="1">
        <f>+Tabla15[[#This Row],[1]]</f>
        <v>10</v>
      </c>
      <c r="B12" s="1" t="s">
        <v>721</v>
      </c>
      <c r="C12" s="1">
        <v>1</v>
      </c>
      <c r="D12" s="1">
        <f>+IF(Tabla15[[#This Row],[NOMBRE DE LA CAUSA 2018]]=0,0,1)</f>
        <v>1</v>
      </c>
      <c r="E12" s="1">
        <f>+E11+Tabla15[[#This Row],[NOMBRE DE LA CAUSA 2019]]</f>
        <v>10</v>
      </c>
      <c r="F12" s="1">
        <f>+Tabla15[[#This Row],[0]]*Tabla15[[#This Row],[NOMBRE DE LA CAUSA 2019]]</f>
        <v>10</v>
      </c>
      <c r="G12" s="5" t="s">
        <v>704</v>
      </c>
      <c r="I12" s="5" t="s">
        <v>499</v>
      </c>
      <c r="J12" s="1" t="s">
        <v>705</v>
      </c>
      <c r="K12" s="1" t="s">
        <v>701</v>
      </c>
      <c r="L12" s="5" t="s">
        <v>722</v>
      </c>
      <c r="M12" s="4">
        <v>1958</v>
      </c>
      <c r="N12" s="1" t="str">
        <f>+Tabla15[[#This Row],[NOMBRE DE LA CAUSA 2017]]</f>
        <v>CADUCIDAD DE LA ACCION SANCIONATORIA ADUANERA</v>
      </c>
    </row>
    <row r="13" spans="1:14" ht="15" customHeight="1" x14ac:dyDescent="0.25">
      <c r="A13" s="1">
        <f>+Tabla15[[#This Row],[1]]</f>
        <v>11</v>
      </c>
      <c r="B13" s="1" t="s">
        <v>723</v>
      </c>
      <c r="C13" s="1">
        <v>1</v>
      </c>
      <c r="D13" s="1">
        <f>+IF(Tabla15[[#This Row],[NOMBRE DE LA CAUSA 2018]]=0,0,1)</f>
        <v>1</v>
      </c>
      <c r="E13" s="1">
        <f>+E12+Tabla15[[#This Row],[NOMBRE DE LA CAUSA 2019]]</f>
        <v>11</v>
      </c>
      <c r="F13" s="1">
        <f>+Tabla15[[#This Row],[0]]*Tabla15[[#This Row],[NOMBRE DE LA CAUSA 2019]]</f>
        <v>11</v>
      </c>
      <c r="G13" s="1" t="s">
        <v>704</v>
      </c>
      <c r="J13" s="1" t="s">
        <v>705</v>
      </c>
      <c r="K13" s="1" t="s">
        <v>701</v>
      </c>
      <c r="L13" s="1" t="s">
        <v>724</v>
      </c>
      <c r="M13" s="4">
        <v>216</v>
      </c>
      <c r="N13" s="1" t="str">
        <f>+Tabla15[[#This Row],[NOMBRE DE LA CAUSA 2017]]</f>
        <v>CAPITALIZACION DE INTERESES</v>
      </c>
    </row>
    <row r="14" spans="1:14" ht="15" customHeight="1" x14ac:dyDescent="0.25">
      <c r="A14" s="1">
        <f>+Tabla15[[#This Row],[1]]</f>
        <v>12</v>
      </c>
      <c r="B14" s="1" t="s">
        <v>725</v>
      </c>
      <c r="C14" s="1">
        <v>1</v>
      </c>
      <c r="D14" s="1">
        <f>+IF(Tabla15[[#This Row],[NOMBRE DE LA CAUSA 2018]]=0,0,1)</f>
        <v>1</v>
      </c>
      <c r="E14" s="1">
        <f>+E13+Tabla15[[#This Row],[NOMBRE DE LA CAUSA 2019]]</f>
        <v>12</v>
      </c>
      <c r="F14" s="1">
        <f>+Tabla15[[#This Row],[0]]*Tabla15[[#This Row],[NOMBRE DE LA CAUSA 2019]]</f>
        <v>12</v>
      </c>
      <c r="G14" s="1" t="s">
        <v>704</v>
      </c>
      <c r="H14" s="6"/>
      <c r="J14" s="1" t="s">
        <v>705</v>
      </c>
      <c r="K14" s="1" t="s">
        <v>701</v>
      </c>
      <c r="L14" s="1" t="s">
        <v>726</v>
      </c>
      <c r="M14" s="4">
        <v>704</v>
      </c>
      <c r="N14" s="1" t="str">
        <f>+Tabla15[[#This Row],[NOMBRE DE LA CAUSA 2017]]</f>
        <v>CAPTACION ILEGAL DE DINERO</v>
      </c>
    </row>
    <row r="15" spans="1:14" ht="15" customHeight="1" x14ac:dyDescent="0.25">
      <c r="A15" s="1">
        <f>+Tabla15[[#This Row],[1]]</f>
        <v>13</v>
      </c>
      <c r="B15" s="1" t="s">
        <v>727</v>
      </c>
      <c r="C15" s="1">
        <v>1</v>
      </c>
      <c r="D15" s="1">
        <f>+IF(Tabla15[[#This Row],[NOMBRE DE LA CAUSA 2018]]=0,0,1)</f>
        <v>1</v>
      </c>
      <c r="E15" s="1">
        <f>+E14+Tabla15[[#This Row],[NOMBRE DE LA CAUSA 2019]]</f>
        <v>13</v>
      </c>
      <c r="F15" s="1">
        <f>+Tabla15[[#This Row],[0]]*Tabla15[[#This Row],[NOMBRE DE LA CAUSA 2019]]</f>
        <v>13</v>
      </c>
      <c r="G15" s="5" t="s">
        <v>704</v>
      </c>
      <c r="J15" s="1" t="s">
        <v>705</v>
      </c>
      <c r="K15" s="1" t="s">
        <v>701</v>
      </c>
      <c r="L15" s="5" t="s">
        <v>728</v>
      </c>
      <c r="M15" s="4">
        <v>1970</v>
      </c>
      <c r="N15" s="1" t="str">
        <f>+Tabla15[[#This Row],[NOMBRE DE LA CAUSA 2017]]</f>
        <v>CAUSA DIAN POR DEFINIR</v>
      </c>
    </row>
    <row r="16" spans="1:14" ht="15" customHeight="1" x14ac:dyDescent="0.25">
      <c r="A16" s="1">
        <f>+Tabla15[[#This Row],[1]]</f>
        <v>14</v>
      </c>
      <c r="B16" s="5" t="s">
        <v>729</v>
      </c>
      <c r="C16" s="1">
        <v>1</v>
      </c>
      <c r="D16" s="1">
        <f>+IF(Tabla15[[#This Row],[NOMBRE DE LA CAUSA 2018]]=0,0,1)</f>
        <v>1</v>
      </c>
      <c r="E16" s="1">
        <f>+E15+Tabla15[[#This Row],[NOMBRE DE LA CAUSA 2019]]</f>
        <v>14</v>
      </c>
      <c r="F16" s="1">
        <f>+Tabla15[[#This Row],[0]]*Tabla15[[#This Row],[NOMBRE DE LA CAUSA 2019]]</f>
        <v>14</v>
      </c>
      <c r="G16" s="1" t="s">
        <v>699</v>
      </c>
      <c r="I16" s="5" t="s">
        <v>700</v>
      </c>
      <c r="K16" s="5" t="s">
        <v>701</v>
      </c>
      <c r="L16" s="5" t="s">
        <v>730</v>
      </c>
      <c r="M16" s="4">
        <v>2313</v>
      </c>
      <c r="N16" s="1" t="str">
        <f>+Tabla15[[#This Row],[NOMBRE DE LA CAUSA 2017]]</f>
        <v>COBRO INDEBIDO DE OBLIGACION</v>
      </c>
    </row>
    <row r="17" spans="1:14" ht="15" customHeight="1" x14ac:dyDescent="0.25">
      <c r="A17" s="1">
        <f>+Tabla15[[#This Row],[1]]</f>
        <v>15</v>
      </c>
      <c r="B17" s="1" t="s">
        <v>731</v>
      </c>
      <c r="C17" s="1">
        <v>1</v>
      </c>
      <c r="D17" s="1">
        <f>+IF(Tabla15[[#This Row],[NOMBRE DE LA CAUSA 2018]]=0,0,1)</f>
        <v>1</v>
      </c>
      <c r="E17" s="1">
        <f>+E16+Tabla15[[#This Row],[NOMBRE DE LA CAUSA 2019]]</f>
        <v>15</v>
      </c>
      <c r="F17" s="1">
        <f>+Tabla15[[#This Row],[0]]*Tabla15[[#This Row],[NOMBRE DE LA CAUSA 2019]]</f>
        <v>15</v>
      </c>
      <c r="G17" s="1" t="s">
        <v>704</v>
      </c>
      <c r="J17" s="1" t="s">
        <v>705</v>
      </c>
      <c r="K17" s="1" t="s">
        <v>701</v>
      </c>
      <c r="L17" s="1" t="s">
        <v>732</v>
      </c>
      <c r="M17" s="4">
        <v>416</v>
      </c>
      <c r="N17" s="1" t="str">
        <f>+Tabla15[[#This Row],[NOMBRE DE LA CAUSA 2017]]</f>
        <v>COMPETENCIA DESLEAL</v>
      </c>
    </row>
    <row r="18" spans="1:14" ht="15" customHeight="1" x14ac:dyDescent="0.25">
      <c r="A18" s="1">
        <f>+Tabla15[[#This Row],[1]]</f>
        <v>16</v>
      </c>
      <c r="B18" s="1" t="s">
        <v>733</v>
      </c>
      <c r="C18" s="1">
        <v>1</v>
      </c>
      <c r="D18" s="1">
        <f>+IF(Tabla15[[#This Row],[NOMBRE DE LA CAUSA 2018]]=0,0,1)</f>
        <v>1</v>
      </c>
      <c r="E18" s="1">
        <f>+E17+Tabla15[[#This Row],[NOMBRE DE LA CAUSA 2019]]</f>
        <v>16</v>
      </c>
      <c r="F18" s="1">
        <f>+Tabla15[[#This Row],[0]]*Tabla15[[#This Row],[NOMBRE DE LA CAUSA 2019]]</f>
        <v>16</v>
      </c>
      <c r="G18" s="1" t="s">
        <v>704</v>
      </c>
      <c r="J18" s="1" t="s">
        <v>705</v>
      </c>
      <c r="K18" s="1" t="s">
        <v>701</v>
      </c>
      <c r="L18" s="1" t="s">
        <v>734</v>
      </c>
      <c r="M18" s="4">
        <v>261</v>
      </c>
      <c r="N18" s="1" t="str">
        <f>+Tabla15[[#This Row],[NOMBRE DE LA CAUSA 2017]]</f>
        <v>CONFIGURACION DEL CONTRATO REALIDAD</v>
      </c>
    </row>
    <row r="19" spans="1:14" ht="15" customHeight="1" x14ac:dyDescent="0.25">
      <c r="A19" s="1">
        <f>+Tabla15[[#This Row],[1]]</f>
        <v>17</v>
      </c>
      <c r="B19" s="1" t="s">
        <v>735</v>
      </c>
      <c r="C19" s="1">
        <v>1</v>
      </c>
      <c r="D19" s="1">
        <f>+IF(Tabla15[[#This Row],[NOMBRE DE LA CAUSA 2018]]=0,0,1)</f>
        <v>1</v>
      </c>
      <c r="E19" s="1">
        <f>+E18+Tabla15[[#This Row],[NOMBRE DE LA CAUSA 2019]]</f>
        <v>17</v>
      </c>
      <c r="F19" s="1">
        <f>+Tabla15[[#This Row],[0]]*Tabla15[[#This Row],[NOMBRE DE LA CAUSA 2019]]</f>
        <v>17</v>
      </c>
      <c r="G19" s="1" t="s">
        <v>704</v>
      </c>
      <c r="J19" s="1" t="s">
        <v>705</v>
      </c>
      <c r="K19" s="1" t="s">
        <v>701</v>
      </c>
      <c r="L19" s="1" t="s">
        <v>736</v>
      </c>
      <c r="M19" s="4">
        <v>422</v>
      </c>
      <c r="N19" s="1" t="str">
        <f>+Tabla15[[#This Row],[NOMBRE DE LA CAUSA 2017]]</f>
        <v>CONSTITUCION DE SERVIDUMBRE</v>
      </c>
    </row>
    <row r="20" spans="1:14" ht="15" customHeight="1" x14ac:dyDescent="0.25">
      <c r="A20" s="1">
        <f>+Tabla15[[#This Row],[1]]</f>
        <v>18</v>
      </c>
      <c r="B20" s="1" t="s">
        <v>737</v>
      </c>
      <c r="C20" s="1">
        <v>1</v>
      </c>
      <c r="D20" s="1">
        <f>+IF(Tabla15[[#This Row],[NOMBRE DE LA CAUSA 2018]]=0,0,1)</f>
        <v>1</v>
      </c>
      <c r="E20" s="1">
        <f>+E19+Tabla15[[#This Row],[NOMBRE DE LA CAUSA 2019]]</f>
        <v>18</v>
      </c>
      <c r="F20" s="1">
        <f>+Tabla15[[#This Row],[0]]*Tabla15[[#This Row],[NOMBRE DE LA CAUSA 2019]]</f>
        <v>18</v>
      </c>
      <c r="G20" s="1" t="s">
        <v>704</v>
      </c>
      <c r="J20" s="1" t="s">
        <v>705</v>
      </c>
      <c r="K20" s="1" t="s">
        <v>701</v>
      </c>
      <c r="L20" s="1" t="s">
        <v>738</v>
      </c>
      <c r="M20" s="4">
        <v>239</v>
      </c>
      <c r="N20" s="1" t="str">
        <f>+Tabla15[[#This Row],[NOMBRE DE LA CAUSA 2017]]</f>
        <v>CONTROVERSIAS SOBRE LAUDO ARBITRAL</v>
      </c>
    </row>
    <row r="21" spans="1:14" ht="15" customHeight="1" x14ac:dyDescent="0.25">
      <c r="A21" s="1">
        <f>+Tabla15[[#This Row],[1]]</f>
        <v>19</v>
      </c>
      <c r="B21" s="1" t="s">
        <v>739</v>
      </c>
      <c r="C21" s="1">
        <v>1</v>
      </c>
      <c r="D21" s="1">
        <f>+IF(Tabla15[[#This Row],[NOMBRE DE LA CAUSA 2018]]=0,0,1)</f>
        <v>1</v>
      </c>
      <c r="E21" s="1">
        <f>+E20+Tabla15[[#This Row],[NOMBRE DE LA CAUSA 2019]]</f>
        <v>19</v>
      </c>
      <c r="F21" s="1">
        <f>+Tabla15[[#This Row],[0]]*Tabla15[[#This Row],[NOMBRE DE LA CAUSA 2019]]</f>
        <v>19</v>
      </c>
      <c r="G21" s="1" t="s">
        <v>704</v>
      </c>
      <c r="J21" s="1" t="s">
        <v>705</v>
      </c>
      <c r="K21" s="1" t="s">
        <v>701</v>
      </c>
      <c r="L21" s="1" t="s">
        <v>740</v>
      </c>
      <c r="M21" s="4">
        <v>2012</v>
      </c>
      <c r="N21" s="1" t="str">
        <f>+Tabla15[[#This Row],[NOMBRE DE LA CAUSA 2017]]</f>
        <v>CUMPLIMIENTO DE REQUISITOS LEGALES PARA LEVANTAMIENTO DE FUERO SINDICAL</v>
      </c>
    </row>
    <row r="22" spans="1:14" ht="15" customHeight="1" x14ac:dyDescent="0.25">
      <c r="A22" s="1">
        <f>+Tabla15[[#This Row],[1]]</f>
        <v>20</v>
      </c>
      <c r="B22" s="1" t="s">
        <v>741</v>
      </c>
      <c r="C22" s="1">
        <v>1</v>
      </c>
      <c r="D22" s="1">
        <f>+IF(Tabla15[[#This Row],[NOMBRE DE LA CAUSA 2018]]=0,0,1)</f>
        <v>1</v>
      </c>
      <c r="E22" s="1">
        <f>+E21+Tabla15[[#This Row],[NOMBRE DE LA CAUSA 2019]]</f>
        <v>20</v>
      </c>
      <c r="F22" s="1">
        <f>+Tabla15[[#This Row],[0]]*Tabla15[[#This Row],[NOMBRE DE LA CAUSA 2019]]</f>
        <v>20</v>
      </c>
      <c r="G22" s="1" t="s">
        <v>742</v>
      </c>
      <c r="H22" s="1" t="s">
        <v>743</v>
      </c>
      <c r="K22" s="1" t="s">
        <v>701</v>
      </c>
      <c r="L22" s="1" t="s">
        <v>744</v>
      </c>
      <c r="M22" s="4">
        <v>2273</v>
      </c>
      <c r="N22" s="1" t="str">
        <f>+Tabla15[[#This Row],[NOMBRE DE LA CAUSA 2017]]</f>
        <v>CUMPLIMIENTO DE REQUISITOS LEGALES PARA LEVANTAMIENTO DE FUERO SINDICAL EN PROCESOS DE REESTRUCTURACION Y LIQUIDACION DE ENTIDADES PUBLICAS</v>
      </c>
    </row>
    <row r="23" spans="1:14" ht="15" customHeight="1" x14ac:dyDescent="0.25">
      <c r="A23" s="1">
        <f>+Tabla15[[#This Row],[1]]</f>
        <v>21</v>
      </c>
      <c r="B23" s="1" t="s">
        <v>745</v>
      </c>
      <c r="C23" s="1">
        <v>1</v>
      </c>
      <c r="D23" s="1">
        <f>+IF(Tabla15[[#This Row],[NOMBRE DE LA CAUSA 2018]]=0,0,1)</f>
        <v>1</v>
      </c>
      <c r="E23" s="1">
        <f>+E22+Tabla15[[#This Row],[NOMBRE DE LA CAUSA 2019]]</f>
        <v>21</v>
      </c>
      <c r="F23" s="1">
        <f>+Tabla15[[#This Row],[0]]*Tabla15[[#This Row],[NOMBRE DE LA CAUSA 2019]]</f>
        <v>21</v>
      </c>
      <c r="G23" s="1" t="s">
        <v>704</v>
      </c>
      <c r="J23" s="1" t="s">
        <v>705</v>
      </c>
      <c r="K23" s="1" t="s">
        <v>701</v>
      </c>
      <c r="L23" s="1" t="s">
        <v>746</v>
      </c>
      <c r="M23" s="4">
        <v>120</v>
      </c>
      <c r="N23" s="1" t="str">
        <f>+Tabla15[[#This Row],[NOMBRE DE LA CAUSA 2017]]</f>
        <v>DAÑO O AMENAZA AMBIENTAL POR ACTIVIDAD AGROPECUARIA</v>
      </c>
    </row>
    <row r="24" spans="1:14" ht="15" customHeight="1" x14ac:dyDescent="0.25">
      <c r="A24" s="1">
        <f>+Tabla15[[#This Row],[1]]</f>
        <v>22</v>
      </c>
      <c r="B24" s="1" t="s">
        <v>747</v>
      </c>
      <c r="C24" s="1">
        <v>1</v>
      </c>
      <c r="D24" s="1">
        <f>+IF(Tabla15[[#This Row],[NOMBRE DE LA CAUSA 2018]]=0,0,1)</f>
        <v>1</v>
      </c>
      <c r="E24" s="1">
        <f>+E23+Tabla15[[#This Row],[NOMBRE DE LA CAUSA 2019]]</f>
        <v>22</v>
      </c>
      <c r="F24" s="1">
        <f>+Tabla15[[#This Row],[0]]*Tabla15[[#This Row],[NOMBRE DE LA CAUSA 2019]]</f>
        <v>22</v>
      </c>
      <c r="G24" s="1" t="s">
        <v>704</v>
      </c>
      <c r="J24" s="1" t="s">
        <v>705</v>
      </c>
      <c r="K24" s="1" t="s">
        <v>701</v>
      </c>
      <c r="L24" s="1" t="s">
        <v>748</v>
      </c>
      <c r="M24" s="4">
        <v>126</v>
      </c>
      <c r="N24" s="1" t="str">
        <f>+Tabla15[[#This Row],[NOMBRE DE LA CAUSA 2017]]</f>
        <v>DAÑO O AMENAZA AMBIENTAL POR ACTIVIDAD DEL SECTOR DE HIDROCARBUROS</v>
      </c>
    </row>
    <row r="25" spans="1:14" ht="15" customHeight="1" x14ac:dyDescent="0.25">
      <c r="A25" s="1">
        <f>+Tabla15[[#This Row],[1]]</f>
        <v>23</v>
      </c>
      <c r="B25" s="1" t="s">
        <v>749</v>
      </c>
      <c r="C25" s="1">
        <v>1</v>
      </c>
      <c r="D25" s="1">
        <f>+IF(Tabla15[[#This Row],[NOMBRE DE LA CAUSA 2018]]=0,0,1)</f>
        <v>1</v>
      </c>
      <c r="E25" s="1">
        <f>+E24+Tabla15[[#This Row],[NOMBRE DE LA CAUSA 2019]]</f>
        <v>23</v>
      </c>
      <c r="F25" s="1">
        <f>+Tabla15[[#This Row],[0]]*Tabla15[[#This Row],[NOMBRE DE LA CAUSA 2019]]</f>
        <v>23</v>
      </c>
      <c r="G25" s="1" t="s">
        <v>704</v>
      </c>
      <c r="J25" s="1" t="s">
        <v>705</v>
      </c>
      <c r="K25" s="1" t="s">
        <v>701</v>
      </c>
      <c r="L25" s="1" t="s">
        <v>750</v>
      </c>
      <c r="M25" s="4">
        <v>119</v>
      </c>
      <c r="N25" s="1" t="str">
        <f>+Tabla15[[#This Row],[NOMBRE DE LA CAUSA 2017]]</f>
        <v>DAÑO O AMENAZA AMBIENTAL POR ACTIVIDAD INDUSTRIAL</v>
      </c>
    </row>
    <row r="26" spans="1:14" ht="15" customHeight="1" x14ac:dyDescent="0.25">
      <c r="A26" s="1">
        <f>+Tabla15[[#This Row],[1]]</f>
        <v>24</v>
      </c>
      <c r="B26" s="1" t="s">
        <v>751</v>
      </c>
      <c r="C26" s="1">
        <v>1</v>
      </c>
      <c r="D26" s="1">
        <f>+IF(Tabla15[[#This Row],[NOMBRE DE LA CAUSA 2018]]=0,0,1)</f>
        <v>1</v>
      </c>
      <c r="E26" s="1">
        <f>+E25+Tabla15[[#This Row],[NOMBRE DE LA CAUSA 2019]]</f>
        <v>24</v>
      </c>
      <c r="F26" s="1">
        <f>+Tabla15[[#This Row],[0]]*Tabla15[[#This Row],[NOMBRE DE LA CAUSA 2019]]</f>
        <v>24</v>
      </c>
      <c r="G26" s="1" t="s">
        <v>704</v>
      </c>
      <c r="J26" s="1" t="s">
        <v>705</v>
      </c>
      <c r="K26" s="1" t="s">
        <v>701</v>
      </c>
      <c r="L26" s="1" t="s">
        <v>752</v>
      </c>
      <c r="M26" s="4">
        <v>118</v>
      </c>
      <c r="N26" s="1" t="str">
        <f>+Tabla15[[#This Row],[NOMBRE DE LA CAUSA 2017]]</f>
        <v>DAÑO O AMENAZA AMBIENTAL POR ACTIVIDAD MINERA</v>
      </c>
    </row>
    <row r="27" spans="1:14" ht="15" customHeight="1" x14ac:dyDescent="0.25">
      <c r="A27" s="1">
        <f>+Tabla15[[#This Row],[1]]</f>
        <v>25</v>
      </c>
      <c r="B27" s="1" t="s">
        <v>753</v>
      </c>
      <c r="C27" s="1">
        <v>1</v>
      </c>
      <c r="D27" s="1">
        <f>+IF(Tabla15[[#This Row],[NOMBRE DE LA CAUSA 2018]]=0,0,1)</f>
        <v>1</v>
      </c>
      <c r="E27" s="1">
        <f>+E26+Tabla15[[#This Row],[NOMBRE DE LA CAUSA 2019]]</f>
        <v>25</v>
      </c>
      <c r="F27" s="1">
        <f>+Tabla15[[#This Row],[0]]*Tabla15[[#This Row],[NOMBRE DE LA CAUSA 2019]]</f>
        <v>25</v>
      </c>
      <c r="G27" s="1" t="s">
        <v>704</v>
      </c>
      <c r="J27" s="1" t="s">
        <v>705</v>
      </c>
      <c r="K27" s="1" t="s">
        <v>701</v>
      </c>
      <c r="L27" s="1" t="s">
        <v>754</v>
      </c>
      <c r="M27" s="4">
        <v>132</v>
      </c>
      <c r="N27" s="1" t="str">
        <f>+Tabla15[[#This Row],[NOMBRE DE LA CAUSA 2017]]</f>
        <v>DAÑO O AMENAZA AMBIENTAL POR ACTO TERRORISTA</v>
      </c>
    </row>
    <row r="28" spans="1:14" ht="15" customHeight="1" x14ac:dyDescent="0.25">
      <c r="A28" s="1">
        <f>+Tabla15[[#This Row],[1]]</f>
        <v>26</v>
      </c>
      <c r="B28" s="1" t="s">
        <v>755</v>
      </c>
      <c r="C28" s="1">
        <v>1</v>
      </c>
      <c r="D28" s="1">
        <f>+IF(Tabla15[[#This Row],[NOMBRE DE LA CAUSA 2018]]=0,0,1)</f>
        <v>1</v>
      </c>
      <c r="E28" s="1">
        <f>+E27+Tabla15[[#This Row],[NOMBRE DE LA CAUSA 2019]]</f>
        <v>26</v>
      </c>
      <c r="F28" s="1">
        <f>+Tabla15[[#This Row],[0]]*Tabla15[[#This Row],[NOMBRE DE LA CAUSA 2019]]</f>
        <v>26</v>
      </c>
      <c r="G28" s="1" t="s">
        <v>704</v>
      </c>
      <c r="J28" s="1" t="s">
        <v>705</v>
      </c>
      <c r="K28" s="1" t="s">
        <v>701</v>
      </c>
      <c r="L28" s="1" t="s">
        <v>756</v>
      </c>
      <c r="M28" s="4">
        <v>129</v>
      </c>
      <c r="N28" s="1" t="str">
        <f>+Tabla15[[#This Row],[NOMBRE DE LA CAUSA 2017]]</f>
        <v>DAÑO O AMENAZA AMBIENTAL POR CONTAMINACION AUDITIVA</v>
      </c>
    </row>
    <row r="29" spans="1:14" ht="15" customHeight="1" x14ac:dyDescent="0.25">
      <c r="A29" s="1">
        <f>+Tabla15[[#This Row],[1]]</f>
        <v>27</v>
      </c>
      <c r="B29" s="1" t="s">
        <v>757</v>
      </c>
      <c r="C29" s="1">
        <v>1</v>
      </c>
      <c r="D29" s="1">
        <f>+IF(Tabla15[[#This Row],[NOMBRE DE LA CAUSA 2018]]=0,0,1)</f>
        <v>1</v>
      </c>
      <c r="E29" s="1">
        <f>+E28+Tabla15[[#This Row],[NOMBRE DE LA CAUSA 2019]]</f>
        <v>27</v>
      </c>
      <c r="F29" s="1">
        <f>+Tabla15[[#This Row],[0]]*Tabla15[[#This Row],[NOMBRE DE LA CAUSA 2019]]</f>
        <v>27</v>
      </c>
      <c r="G29" s="1" t="s">
        <v>704</v>
      </c>
      <c r="J29" s="1" t="s">
        <v>705</v>
      </c>
      <c r="K29" s="1" t="s">
        <v>701</v>
      </c>
      <c r="L29" s="1" t="s">
        <v>758</v>
      </c>
      <c r="M29" s="4">
        <v>268</v>
      </c>
      <c r="N29" s="1" t="str">
        <f>+Tabla15[[#This Row],[NOMBRE DE LA CAUSA 2017]]</f>
        <v>DAÑO O AMENAZA AMBIENTAL POR CONTAMINACION POR OLORES</v>
      </c>
    </row>
    <row r="30" spans="1:14" ht="15" customHeight="1" x14ac:dyDescent="0.25">
      <c r="A30" s="1">
        <f>+Tabla15[[#This Row],[1]]</f>
        <v>28</v>
      </c>
      <c r="B30" s="1" t="s">
        <v>759</v>
      </c>
      <c r="C30" s="1">
        <v>1</v>
      </c>
      <c r="D30" s="1">
        <f>+IF(Tabla15[[#This Row],[NOMBRE DE LA CAUSA 2018]]=0,0,1)</f>
        <v>1</v>
      </c>
      <c r="E30" s="1">
        <f>+E29+Tabla15[[#This Row],[NOMBRE DE LA CAUSA 2019]]</f>
        <v>28</v>
      </c>
      <c r="F30" s="1">
        <f>+Tabla15[[#This Row],[0]]*Tabla15[[#This Row],[NOMBRE DE LA CAUSA 2019]]</f>
        <v>28</v>
      </c>
      <c r="G30" s="1" t="s">
        <v>704</v>
      </c>
      <c r="J30" s="1" t="s">
        <v>705</v>
      </c>
      <c r="K30" s="1" t="s">
        <v>701</v>
      </c>
      <c r="L30" s="1" t="s">
        <v>760</v>
      </c>
      <c r="M30" s="4">
        <v>124</v>
      </c>
      <c r="N30" s="1" t="str">
        <f>+Tabla15[[#This Row],[NOMBRE DE LA CAUSA 2017]]</f>
        <v>DAÑO O AMENAZA AMBIENTAL POR DESVIACION DEL CAUCE DE UN RIO</v>
      </c>
    </row>
    <row r="31" spans="1:14" ht="15" customHeight="1" x14ac:dyDescent="0.25">
      <c r="A31" s="1">
        <f>+Tabla15[[#This Row],[1]]</f>
        <v>29</v>
      </c>
      <c r="B31" s="1" t="s">
        <v>761</v>
      </c>
      <c r="C31" s="1">
        <v>1</v>
      </c>
      <c r="D31" s="1">
        <f>+IF(Tabla15[[#This Row],[NOMBRE DE LA CAUSA 2018]]=0,0,1)</f>
        <v>1</v>
      </c>
      <c r="E31" s="1">
        <f>+E30+Tabla15[[#This Row],[NOMBRE DE LA CAUSA 2019]]</f>
        <v>29</v>
      </c>
      <c r="F31" s="1">
        <f>+Tabla15[[#This Row],[0]]*Tabla15[[#This Row],[NOMBRE DE LA CAUSA 2019]]</f>
        <v>29</v>
      </c>
      <c r="G31" s="1" t="s">
        <v>704</v>
      </c>
      <c r="J31" s="1" t="s">
        <v>705</v>
      </c>
      <c r="K31" s="1" t="s">
        <v>701</v>
      </c>
      <c r="L31" s="1" t="s">
        <v>762</v>
      </c>
      <c r="M31" s="4">
        <v>134</v>
      </c>
      <c r="N31" s="1" t="str">
        <f>+Tabla15[[#This Row],[NOMBRE DE LA CAUSA 2017]]</f>
        <v>DAÑO O AMENAZA AMBIENTAL POR DISPOSICION FINAL DE RESIDUOS NUCLEARES</v>
      </c>
    </row>
    <row r="32" spans="1:14" ht="15" customHeight="1" x14ac:dyDescent="0.25">
      <c r="A32" s="1">
        <f>+Tabla15[[#This Row],[1]]</f>
        <v>30</v>
      </c>
      <c r="B32" s="1" t="s">
        <v>763</v>
      </c>
      <c r="C32" s="1">
        <v>1</v>
      </c>
      <c r="D32" s="1">
        <f>+IF(Tabla15[[#This Row],[NOMBRE DE LA CAUSA 2018]]=0,0,1)</f>
        <v>1</v>
      </c>
      <c r="E32" s="1">
        <f>+E31+Tabla15[[#This Row],[NOMBRE DE LA CAUSA 2019]]</f>
        <v>30</v>
      </c>
      <c r="F32" s="1">
        <f>+Tabla15[[#This Row],[0]]*Tabla15[[#This Row],[NOMBRE DE LA CAUSA 2019]]</f>
        <v>30</v>
      </c>
      <c r="G32" s="1" t="s">
        <v>704</v>
      </c>
      <c r="J32" s="1" t="s">
        <v>705</v>
      </c>
      <c r="K32" s="1" t="s">
        <v>701</v>
      </c>
      <c r="L32" s="1" t="s">
        <v>764</v>
      </c>
      <c r="M32" s="4">
        <v>117</v>
      </c>
      <c r="N32" s="1" t="str">
        <f>+Tabla15[[#This Row],[NOMBRE DE LA CAUSA 2017]]</f>
        <v>DAÑO O AMENAZA AMBIENTAL POR DISPOSICION FINAL DE RESIDUOS SOLIDOS</v>
      </c>
    </row>
    <row r="33" spans="1:14" ht="15" customHeight="1" x14ac:dyDescent="0.25">
      <c r="A33" s="1">
        <f>+Tabla15[[#This Row],[1]]</f>
        <v>31</v>
      </c>
      <c r="B33" s="1" t="s">
        <v>765</v>
      </c>
      <c r="C33" s="1">
        <v>1</v>
      </c>
      <c r="D33" s="1">
        <f>+IF(Tabla15[[#This Row],[NOMBRE DE LA CAUSA 2018]]=0,0,1)</f>
        <v>1</v>
      </c>
      <c r="E33" s="1">
        <f>+E32+Tabla15[[#This Row],[NOMBRE DE LA CAUSA 2019]]</f>
        <v>31</v>
      </c>
      <c r="F33" s="1">
        <f>+Tabla15[[#This Row],[0]]*Tabla15[[#This Row],[NOMBRE DE LA CAUSA 2019]]</f>
        <v>31</v>
      </c>
      <c r="G33" s="1" t="s">
        <v>704</v>
      </c>
      <c r="J33" s="1" t="s">
        <v>705</v>
      </c>
      <c r="K33" s="1" t="s">
        <v>701</v>
      </c>
      <c r="L33" s="1" t="s">
        <v>766</v>
      </c>
      <c r="M33" s="4">
        <v>121</v>
      </c>
      <c r="N33" s="1" t="str">
        <f>+Tabla15[[#This Row],[NOMBRE DE LA CAUSA 2017]]</f>
        <v>DAÑO O AMENAZA AMBIENTAL POR EJECUCION DE OBRA PUBLICA</v>
      </c>
    </row>
    <row r="34" spans="1:14" ht="15" customHeight="1" x14ac:dyDescent="0.25">
      <c r="A34" s="1">
        <f>+Tabla15[[#This Row],[1]]</f>
        <v>32</v>
      </c>
      <c r="B34" s="1" t="s">
        <v>767</v>
      </c>
      <c r="C34" s="1">
        <v>1</v>
      </c>
      <c r="D34" s="1">
        <f>+IF(Tabla15[[#This Row],[NOMBRE DE LA CAUSA 2018]]=0,0,1)</f>
        <v>1</v>
      </c>
      <c r="E34" s="1">
        <f>+E33+Tabla15[[#This Row],[NOMBRE DE LA CAUSA 2019]]</f>
        <v>32</v>
      </c>
      <c r="F34" s="1">
        <f>+Tabla15[[#This Row],[0]]*Tabla15[[#This Row],[NOMBRE DE LA CAUSA 2019]]</f>
        <v>32</v>
      </c>
      <c r="G34" s="1" t="s">
        <v>704</v>
      </c>
      <c r="J34" s="1" t="s">
        <v>705</v>
      </c>
      <c r="K34" s="1" t="s">
        <v>701</v>
      </c>
      <c r="L34" s="1" t="s">
        <v>768</v>
      </c>
      <c r="M34" s="4">
        <v>131</v>
      </c>
      <c r="N34" s="1" t="str">
        <f>+Tabla15[[#This Row],[NOMBRE DE LA CAUSA 2017]]</f>
        <v>DAÑO O AMENAZA AMBIENTAL POR ERRADICACION DE CULTIVOS ILICITOS</v>
      </c>
    </row>
    <row r="35" spans="1:14" ht="15" customHeight="1" x14ac:dyDescent="0.25">
      <c r="A35" s="1">
        <f>+Tabla15[[#This Row],[1]]</f>
        <v>33</v>
      </c>
      <c r="B35" s="1" t="s">
        <v>769</v>
      </c>
      <c r="C35" s="1">
        <v>1</v>
      </c>
      <c r="D35" s="1">
        <f>+IF(Tabla15[[#This Row],[NOMBRE DE LA CAUSA 2018]]=0,0,1)</f>
        <v>1</v>
      </c>
      <c r="E35" s="1">
        <f>+E34+Tabla15[[#This Row],[NOMBRE DE LA CAUSA 2019]]</f>
        <v>33</v>
      </c>
      <c r="F35" s="1">
        <f>+Tabla15[[#This Row],[0]]*Tabla15[[#This Row],[NOMBRE DE LA CAUSA 2019]]</f>
        <v>33</v>
      </c>
      <c r="G35" s="1" t="s">
        <v>704</v>
      </c>
      <c r="J35" s="1" t="s">
        <v>705</v>
      </c>
      <c r="K35" s="1" t="s">
        <v>701</v>
      </c>
      <c r="L35" s="1" t="s">
        <v>770</v>
      </c>
      <c r="M35" s="4">
        <v>123</v>
      </c>
      <c r="N35" s="1" t="str">
        <f>+Tabla15[[#This Row],[NOMBRE DE LA CAUSA 2017]]</f>
        <v>DAÑO O AMENAZA AMBIENTAL POR INCENDIO FORESTAL</v>
      </c>
    </row>
    <row r="36" spans="1:14" ht="15" customHeight="1" x14ac:dyDescent="0.25">
      <c r="A36" s="1">
        <f>+Tabla15[[#This Row],[1]]</f>
        <v>34</v>
      </c>
      <c r="B36" s="1" t="s">
        <v>771</v>
      </c>
      <c r="C36" s="1">
        <v>1</v>
      </c>
      <c r="D36" s="1">
        <f>+IF(Tabla15[[#This Row],[NOMBRE DE LA CAUSA 2018]]=0,0,1)</f>
        <v>1</v>
      </c>
      <c r="E36" s="1">
        <f>+E35+Tabla15[[#This Row],[NOMBRE DE LA CAUSA 2019]]</f>
        <v>34</v>
      </c>
      <c r="F36" s="1">
        <f>+Tabla15[[#This Row],[0]]*Tabla15[[#This Row],[NOMBRE DE LA CAUSA 2019]]</f>
        <v>34</v>
      </c>
      <c r="G36" s="1" t="s">
        <v>704</v>
      </c>
      <c r="J36" s="1" t="s">
        <v>705</v>
      </c>
      <c r="K36" s="1" t="s">
        <v>701</v>
      </c>
      <c r="L36" s="1" t="s">
        <v>772</v>
      </c>
      <c r="M36" s="4">
        <v>273</v>
      </c>
      <c r="N36" s="1" t="str">
        <f>+Tabla15[[#This Row],[NOMBRE DE LA CAUSA 2017]]</f>
        <v>DAÑO O AMENAZA AMBIENTAL POR INDEBIDA DISPOSICION DE DESECHOS HOSPITALARIOS</v>
      </c>
    </row>
    <row r="37" spans="1:14" ht="15" customHeight="1" x14ac:dyDescent="0.25">
      <c r="A37" s="1">
        <f>+Tabla15[[#This Row],[1]]</f>
        <v>35</v>
      </c>
      <c r="B37" s="1" t="s">
        <v>773</v>
      </c>
      <c r="C37" s="1">
        <v>1</v>
      </c>
      <c r="D37" s="1">
        <f>+IF(Tabla15[[#This Row],[NOMBRE DE LA CAUSA 2018]]=0,0,1)</f>
        <v>1</v>
      </c>
      <c r="E37" s="1">
        <f>+E36+Tabla15[[#This Row],[NOMBRE DE LA CAUSA 2019]]</f>
        <v>35</v>
      </c>
      <c r="F37" s="1">
        <f>+Tabla15[[#This Row],[0]]*Tabla15[[#This Row],[NOMBRE DE LA CAUSA 2019]]</f>
        <v>35</v>
      </c>
      <c r="G37" s="1" t="s">
        <v>704</v>
      </c>
      <c r="J37" s="1" t="s">
        <v>705</v>
      </c>
      <c r="K37" s="1" t="s">
        <v>701</v>
      </c>
      <c r="L37" s="1" t="s">
        <v>774</v>
      </c>
      <c r="M37" s="4">
        <v>116</v>
      </c>
      <c r="N37" s="1" t="str">
        <f>+Tabla15[[#This Row],[NOMBRE DE LA CAUSA 2017]]</f>
        <v>DAÑO O AMENAZA AMBIENTAL POR TALA MASIVA DE ARBOLES</v>
      </c>
    </row>
    <row r="38" spans="1:14" ht="15" customHeight="1" x14ac:dyDescent="0.25">
      <c r="A38" s="1">
        <f>+Tabla15[[#This Row],[1]]</f>
        <v>36</v>
      </c>
      <c r="B38" s="1" t="s">
        <v>775</v>
      </c>
      <c r="C38" s="1">
        <v>1</v>
      </c>
      <c r="D38" s="1">
        <f>+IF(Tabla15[[#This Row],[NOMBRE DE LA CAUSA 2018]]=0,0,1)</f>
        <v>1</v>
      </c>
      <c r="E38" s="1">
        <f>+E37+Tabla15[[#This Row],[NOMBRE DE LA CAUSA 2019]]</f>
        <v>36</v>
      </c>
      <c r="F38" s="1">
        <f>+Tabla15[[#This Row],[0]]*Tabla15[[#This Row],[NOMBRE DE LA CAUSA 2019]]</f>
        <v>36</v>
      </c>
      <c r="G38" s="1" t="s">
        <v>704</v>
      </c>
      <c r="J38" s="1" t="s">
        <v>705</v>
      </c>
      <c r="K38" s="1" t="s">
        <v>701</v>
      </c>
      <c r="L38" s="1" t="s">
        <v>776</v>
      </c>
      <c r="M38" s="4">
        <v>115</v>
      </c>
      <c r="N38" s="1" t="str">
        <f>+Tabla15[[#This Row],[NOMBRE DE LA CAUSA 2017]]</f>
        <v>DAÑO O AMENAZA AMBIENTAL POR VERTIMIENTO DE CONTAMINANTES</v>
      </c>
    </row>
    <row r="39" spans="1:14" ht="15" customHeight="1" x14ac:dyDescent="0.25">
      <c r="A39" s="1">
        <f>+Tabla15[[#This Row],[1]]</f>
        <v>37</v>
      </c>
      <c r="B39" s="1" t="s">
        <v>777</v>
      </c>
      <c r="C39" s="1">
        <v>1</v>
      </c>
      <c r="D39" s="1">
        <f>+IF(Tabla15[[#This Row],[NOMBRE DE LA CAUSA 2018]]=0,0,1)</f>
        <v>1</v>
      </c>
      <c r="E39" s="1">
        <f>+E38+Tabla15[[#This Row],[NOMBRE DE LA CAUSA 2019]]</f>
        <v>37</v>
      </c>
      <c r="F39" s="1">
        <f>+Tabla15[[#This Row],[0]]*Tabla15[[#This Row],[NOMBRE DE LA CAUSA 2019]]</f>
        <v>37</v>
      </c>
      <c r="G39" s="1" t="s">
        <v>742</v>
      </c>
      <c r="H39" s="1" t="s">
        <v>778</v>
      </c>
      <c r="K39" s="1" t="s">
        <v>701</v>
      </c>
      <c r="L39" s="1" t="s">
        <v>779</v>
      </c>
      <c r="M39" s="4">
        <v>2054</v>
      </c>
      <c r="N39" s="1" t="str">
        <f>+Tabla15[[#This Row],[NOMBRE DE LA CAUSA 2017]]</f>
        <v>DAÑOS A BIENES CON AERONAVE OFICIAL</v>
      </c>
    </row>
    <row r="40" spans="1:14" ht="15" customHeight="1" x14ac:dyDescent="0.25">
      <c r="A40" s="1">
        <f>+Tabla15[[#This Row],[1]]</f>
        <v>38</v>
      </c>
      <c r="B40" s="1" t="s">
        <v>780</v>
      </c>
      <c r="C40" s="1">
        <v>1</v>
      </c>
      <c r="D40" s="1">
        <f>+IF(Tabla15[[#This Row],[NOMBRE DE LA CAUSA 2018]]=0,0,1)</f>
        <v>1</v>
      </c>
      <c r="E40" s="1">
        <f>+E39+Tabla15[[#This Row],[NOMBRE DE LA CAUSA 2019]]</f>
        <v>38</v>
      </c>
      <c r="F40" s="1">
        <f>+Tabla15[[#This Row],[0]]*Tabla15[[#This Row],[NOMBRE DE LA CAUSA 2019]]</f>
        <v>38</v>
      </c>
      <c r="G40" s="1" t="s">
        <v>704</v>
      </c>
      <c r="J40" s="1" t="s">
        <v>705</v>
      </c>
      <c r="K40" s="1" t="s">
        <v>701</v>
      </c>
      <c r="L40" s="1" t="s">
        <v>781</v>
      </c>
      <c r="M40" s="4">
        <v>679</v>
      </c>
      <c r="N40" s="1" t="str">
        <f>+Tabla15[[#This Row],[NOMBRE DE LA CAUSA 2017]]</f>
        <v>DAÑOS A BIENES CON ARMA DE DOTACION OFICIAL</v>
      </c>
    </row>
    <row r="41" spans="1:14" ht="15" customHeight="1" x14ac:dyDescent="0.25">
      <c r="A41" s="1">
        <f>+Tabla15[[#This Row],[1]]</f>
        <v>39</v>
      </c>
      <c r="B41" s="1" t="s">
        <v>782</v>
      </c>
      <c r="C41" s="1">
        <v>1</v>
      </c>
      <c r="D41" s="1">
        <f>+IF(Tabla15[[#This Row],[NOMBRE DE LA CAUSA 2018]]=0,0,1)</f>
        <v>1</v>
      </c>
      <c r="E41" s="1">
        <f>+E40+Tabla15[[#This Row],[NOMBRE DE LA CAUSA 2019]]</f>
        <v>39</v>
      </c>
      <c r="F41" s="1">
        <f>+Tabla15[[#This Row],[0]]*Tabla15[[#This Row],[NOMBRE DE LA CAUSA 2019]]</f>
        <v>39</v>
      </c>
      <c r="G41" s="1" t="s">
        <v>742</v>
      </c>
      <c r="H41" s="1" t="s">
        <v>783</v>
      </c>
      <c r="K41" s="1" t="s">
        <v>701</v>
      </c>
      <c r="L41" s="1" t="s">
        <v>784</v>
      </c>
      <c r="M41" s="4">
        <v>2057</v>
      </c>
      <c r="N41" s="1" t="str">
        <f>+Tabla15[[#This Row],[NOMBRE DE LA CAUSA 2017]]</f>
        <v>DAÑOS A BIENES CON NAVE OFICIAL</v>
      </c>
    </row>
    <row r="42" spans="1:14" ht="15" customHeight="1" x14ac:dyDescent="0.25">
      <c r="A42" s="1">
        <f>+Tabla15[[#This Row],[1]]</f>
        <v>40</v>
      </c>
      <c r="B42" s="1" t="s">
        <v>785</v>
      </c>
      <c r="C42" s="1">
        <v>1</v>
      </c>
      <c r="D42" s="1">
        <f>+IF(Tabla15[[#This Row],[NOMBRE DE LA CAUSA 2018]]=0,0,1)</f>
        <v>1</v>
      </c>
      <c r="E42" s="1">
        <f>+E41+Tabla15[[#This Row],[NOMBRE DE LA CAUSA 2019]]</f>
        <v>40</v>
      </c>
      <c r="F42" s="1">
        <f>+Tabla15[[#This Row],[0]]*Tabla15[[#This Row],[NOMBRE DE LA CAUSA 2019]]</f>
        <v>40</v>
      </c>
      <c r="G42" s="1" t="s">
        <v>742</v>
      </c>
      <c r="H42" s="1" t="s">
        <v>786</v>
      </c>
      <c r="K42" s="1" t="s">
        <v>701</v>
      </c>
      <c r="L42" s="1" t="s">
        <v>787</v>
      </c>
      <c r="M42" s="4">
        <v>2051</v>
      </c>
      <c r="N42" s="1" t="str">
        <f>+Tabla15[[#This Row],[NOMBRE DE LA CAUSA 2017]]</f>
        <v>DAÑOS A BIENES CON VEHICULO OFICIAL</v>
      </c>
    </row>
    <row r="43" spans="1:14" ht="15" customHeight="1" x14ac:dyDescent="0.25">
      <c r="A43" s="1">
        <f>+Tabla15[[#This Row],[1]]</f>
        <v>41</v>
      </c>
      <c r="B43" s="1" t="s">
        <v>788</v>
      </c>
      <c r="C43" s="1">
        <v>1</v>
      </c>
      <c r="D43" s="1">
        <f>+IF(Tabla15[[#This Row],[NOMBRE DE LA CAUSA 2018]]=0,0,1)</f>
        <v>1</v>
      </c>
      <c r="E43" s="1">
        <f>+E42+Tabla15[[#This Row],[NOMBRE DE LA CAUSA 2019]]</f>
        <v>41</v>
      </c>
      <c r="F43" s="1">
        <f>+Tabla15[[#This Row],[0]]*Tabla15[[#This Row],[NOMBRE DE LA CAUSA 2019]]</f>
        <v>41</v>
      </c>
      <c r="G43" s="1" t="s">
        <v>742</v>
      </c>
      <c r="H43" s="1" t="s">
        <v>789</v>
      </c>
      <c r="K43" s="1" t="s">
        <v>701</v>
      </c>
      <c r="L43" s="1" t="s">
        <v>790</v>
      </c>
      <c r="M43" s="4">
        <v>2127</v>
      </c>
      <c r="N43" s="1" t="str">
        <f>+Tabla15[[#This Row],[NOMBRE DE LA CAUSA 2017]]</f>
        <v>DAÑOS A BIENES EN ACCIDENTE AEREO</v>
      </c>
    </row>
    <row r="44" spans="1:14" ht="15" customHeight="1" x14ac:dyDescent="0.25">
      <c r="A44" s="1">
        <f>+Tabla15[[#This Row],[1]]</f>
        <v>42</v>
      </c>
      <c r="B44" s="1" t="s">
        <v>791</v>
      </c>
      <c r="C44" s="1">
        <v>1</v>
      </c>
      <c r="D44" s="1">
        <f>+IF(Tabla15[[#This Row],[NOMBRE DE LA CAUSA 2018]]=0,0,1)</f>
        <v>1</v>
      </c>
      <c r="E44" s="1">
        <f>+E43+Tabla15[[#This Row],[NOMBRE DE LA CAUSA 2019]]</f>
        <v>42</v>
      </c>
      <c r="F44" s="1">
        <f>+Tabla15[[#This Row],[0]]*Tabla15[[#This Row],[NOMBRE DE LA CAUSA 2019]]</f>
        <v>42</v>
      </c>
      <c r="G44" s="1" t="s">
        <v>742</v>
      </c>
      <c r="H44" s="1" t="s">
        <v>792</v>
      </c>
      <c r="K44" s="1" t="s">
        <v>701</v>
      </c>
      <c r="L44" s="1" t="s">
        <v>793</v>
      </c>
      <c r="M44" s="4">
        <v>2130</v>
      </c>
      <c r="N44" s="1" t="str">
        <f>+Tabla15[[#This Row],[NOMBRE DE LA CAUSA 2017]]</f>
        <v>DAÑOS A BIENES EN ACCIDENTE FLUVIAL</v>
      </c>
    </row>
    <row r="45" spans="1:14" ht="15" customHeight="1" x14ac:dyDescent="0.25">
      <c r="A45" s="1">
        <f>+Tabla15[[#This Row],[1]]</f>
        <v>43</v>
      </c>
      <c r="B45" s="1" t="s">
        <v>794</v>
      </c>
      <c r="C45" s="1">
        <v>1</v>
      </c>
      <c r="D45" s="1">
        <f>+IF(Tabla15[[#This Row],[NOMBRE DE LA CAUSA 2018]]=0,0,1)</f>
        <v>1</v>
      </c>
      <c r="E45" s="1">
        <f>+E44+Tabla15[[#This Row],[NOMBRE DE LA CAUSA 2019]]</f>
        <v>43</v>
      </c>
      <c r="F45" s="1">
        <f>+Tabla15[[#This Row],[0]]*Tabla15[[#This Row],[NOMBRE DE LA CAUSA 2019]]</f>
        <v>43</v>
      </c>
      <c r="G45" s="1" t="s">
        <v>742</v>
      </c>
      <c r="H45" s="1" t="s">
        <v>792</v>
      </c>
      <c r="K45" s="1" t="s">
        <v>701</v>
      </c>
      <c r="L45" s="1" t="s">
        <v>795</v>
      </c>
      <c r="M45" s="4">
        <v>2133</v>
      </c>
      <c r="N45" s="1" t="str">
        <f>+Tabla15[[#This Row],[NOMBRE DE LA CAUSA 2017]]</f>
        <v>DAÑOS A BIENES EN ACCIDENTE MARITIMO</v>
      </c>
    </row>
    <row r="46" spans="1:14" ht="15" customHeight="1" x14ac:dyDescent="0.25">
      <c r="A46" s="1">
        <f>+Tabla15[[#This Row],[1]]</f>
        <v>44</v>
      </c>
      <c r="B46" s="1" t="s">
        <v>796</v>
      </c>
      <c r="C46" s="1">
        <v>1</v>
      </c>
      <c r="D46" s="1">
        <f>+IF(Tabla15[[#This Row],[NOMBRE DE LA CAUSA 2018]]=0,0,1)</f>
        <v>1</v>
      </c>
      <c r="E46" s="1">
        <f>+E45+Tabla15[[#This Row],[NOMBRE DE LA CAUSA 2019]]</f>
        <v>44</v>
      </c>
      <c r="F46" s="1">
        <f>+Tabla15[[#This Row],[0]]*Tabla15[[#This Row],[NOMBRE DE LA CAUSA 2019]]</f>
        <v>44</v>
      </c>
      <c r="G46" s="1" t="s">
        <v>742</v>
      </c>
      <c r="H46" s="1" t="s">
        <v>797</v>
      </c>
      <c r="K46" s="1" t="s">
        <v>701</v>
      </c>
      <c r="L46" s="1" t="s">
        <v>798</v>
      </c>
      <c r="M46" s="4">
        <v>2091</v>
      </c>
      <c r="N46" s="1" t="str">
        <f>+Tabla15[[#This Row],[NOMBRE DE LA CAUSA 2017]]</f>
        <v>DAÑOS A BIENES EN COMBATE O ENFRENTAMIENTO</v>
      </c>
    </row>
    <row r="47" spans="1:14" ht="15" customHeight="1" x14ac:dyDescent="0.25">
      <c r="A47" s="1">
        <f>+Tabla15[[#This Row],[1]]</f>
        <v>45</v>
      </c>
      <c r="B47" s="1" t="s">
        <v>799</v>
      </c>
      <c r="C47" s="1">
        <v>1</v>
      </c>
      <c r="D47" s="1">
        <f>+IF(Tabla15[[#This Row],[NOMBRE DE LA CAUSA 2018]]=0,0,1)</f>
        <v>1</v>
      </c>
      <c r="E47" s="1">
        <f>+E46+Tabla15[[#This Row],[NOMBRE DE LA CAUSA 2019]]</f>
        <v>45</v>
      </c>
      <c r="F47" s="1">
        <f>+Tabla15[[#This Row],[0]]*Tabla15[[#This Row],[NOMBRE DE LA CAUSA 2019]]</f>
        <v>45</v>
      </c>
      <c r="G47" s="1" t="s">
        <v>742</v>
      </c>
      <c r="H47" s="1" t="s">
        <v>797</v>
      </c>
      <c r="K47" s="1" t="s">
        <v>701</v>
      </c>
      <c r="L47" s="1" t="s">
        <v>800</v>
      </c>
      <c r="M47" s="4">
        <v>2094</v>
      </c>
      <c r="N47" s="1" t="str">
        <f>+Tabla15[[#This Row],[NOMBRE DE LA CAUSA 2017]]</f>
        <v>DAÑOS A BIENES EN ENFRENTAMIENTO ENTRE TROPAS</v>
      </c>
    </row>
    <row r="48" spans="1:14" ht="15" customHeight="1" x14ac:dyDescent="0.25">
      <c r="A48" s="1">
        <f>+Tabla15[[#This Row],[1]]</f>
        <v>46</v>
      </c>
      <c r="B48" s="1" t="s">
        <v>801</v>
      </c>
      <c r="C48" s="1">
        <v>1</v>
      </c>
      <c r="D48" s="1">
        <f>+IF(Tabla15[[#This Row],[NOMBRE DE LA CAUSA 2018]]=0,0,1)</f>
        <v>1</v>
      </c>
      <c r="E48" s="1">
        <f>+E47+Tabla15[[#This Row],[NOMBRE DE LA CAUSA 2019]]</f>
        <v>46</v>
      </c>
      <c r="F48" s="1">
        <f>+Tabla15[[#This Row],[0]]*Tabla15[[#This Row],[NOMBRE DE LA CAUSA 2019]]</f>
        <v>46</v>
      </c>
      <c r="G48" s="1" t="s">
        <v>742</v>
      </c>
      <c r="H48" s="1" t="s">
        <v>802</v>
      </c>
      <c r="K48" s="1" t="s">
        <v>701</v>
      </c>
      <c r="L48" s="1" t="s">
        <v>803</v>
      </c>
      <c r="M48" s="4">
        <v>2158</v>
      </c>
      <c r="N48" s="1" t="str">
        <f>+Tabla15[[#This Row],[NOMBRE DE LA CAUSA 2017]]</f>
        <v>DAÑOS A BIENES EN ESTABLECIMIENTO EDUCATIVO</v>
      </c>
    </row>
    <row r="49" spans="1:14" ht="15" customHeight="1" x14ac:dyDescent="0.25">
      <c r="A49" s="1">
        <f>+Tabla15[[#This Row],[1]]</f>
        <v>47</v>
      </c>
      <c r="B49" s="1" t="s">
        <v>804</v>
      </c>
      <c r="C49" s="1">
        <v>1</v>
      </c>
      <c r="D49" s="1">
        <f>+IF(Tabla15[[#This Row],[NOMBRE DE LA CAUSA 2018]]=0,0,1)</f>
        <v>1</v>
      </c>
      <c r="E49" s="1">
        <f>+E48+Tabla15[[#This Row],[NOMBRE DE LA CAUSA 2019]]</f>
        <v>47</v>
      </c>
      <c r="F49" s="1">
        <f>+Tabla15[[#This Row],[0]]*Tabla15[[#This Row],[NOMBRE DE LA CAUSA 2019]]</f>
        <v>47</v>
      </c>
      <c r="G49" s="1" t="s">
        <v>742</v>
      </c>
      <c r="H49" s="1" t="s">
        <v>805</v>
      </c>
      <c r="K49" s="1" t="s">
        <v>701</v>
      </c>
      <c r="L49" s="1" t="s">
        <v>806</v>
      </c>
      <c r="M49" s="4">
        <v>2148</v>
      </c>
      <c r="N49" s="1" t="str">
        <f>+Tabla15[[#This Row],[NOMBRE DE LA CAUSA 2017]]</f>
        <v>DAÑOS A BIENES EN MANIFESTACION PUBLICA</v>
      </c>
    </row>
    <row r="50" spans="1:14" ht="15" customHeight="1" x14ac:dyDescent="0.25">
      <c r="A50" s="1">
        <f>+Tabla15[[#This Row],[1]]</f>
        <v>48</v>
      </c>
      <c r="B50" s="1" t="s">
        <v>807</v>
      </c>
      <c r="C50" s="1">
        <v>1</v>
      </c>
      <c r="D50" s="1">
        <f>+IF(Tabla15[[#This Row],[NOMBRE DE LA CAUSA 2018]]=0,0,1)</f>
        <v>1</v>
      </c>
      <c r="E50" s="1">
        <f>+E49+Tabla15[[#This Row],[NOMBRE DE LA CAUSA 2019]]</f>
        <v>48</v>
      </c>
      <c r="F50" s="1">
        <f>+Tabla15[[#This Row],[0]]*Tabla15[[#This Row],[NOMBRE DE LA CAUSA 2019]]</f>
        <v>48</v>
      </c>
      <c r="G50" s="1" t="s">
        <v>742</v>
      </c>
      <c r="H50" s="1" t="s">
        <v>808</v>
      </c>
      <c r="K50" s="1" t="s">
        <v>701</v>
      </c>
      <c r="L50" s="1" t="s">
        <v>809</v>
      </c>
      <c r="M50" s="4">
        <v>2189</v>
      </c>
      <c r="N50" s="1" t="str">
        <f>+Tabla15[[#This Row],[NOMBRE DE LA CAUSA 2017]]</f>
        <v>DAÑOS A BIENES EN OPERACION ADMINISTRATIVA</v>
      </c>
    </row>
    <row r="51" spans="1:14" ht="15" customHeight="1" x14ac:dyDescent="0.25">
      <c r="A51" s="1">
        <f>+Tabla15[[#This Row],[1]]</f>
        <v>49</v>
      </c>
      <c r="B51" s="1" t="s">
        <v>810</v>
      </c>
      <c r="C51" s="1">
        <v>1</v>
      </c>
      <c r="D51" s="1">
        <f>+IF(Tabla15[[#This Row],[NOMBRE DE LA CAUSA 2018]]=0,0,1)</f>
        <v>1</v>
      </c>
      <c r="E51" s="1">
        <f>+E50+Tabla15[[#This Row],[NOMBRE DE LA CAUSA 2019]]</f>
        <v>49</v>
      </c>
      <c r="F51" s="1">
        <f>+Tabla15[[#This Row],[0]]*Tabla15[[#This Row],[NOMBRE DE LA CAUSA 2019]]</f>
        <v>49</v>
      </c>
      <c r="G51" s="1" t="s">
        <v>742</v>
      </c>
      <c r="H51" s="1" t="s">
        <v>797</v>
      </c>
      <c r="K51" s="1" t="s">
        <v>701</v>
      </c>
      <c r="L51" s="1" t="s">
        <v>811</v>
      </c>
      <c r="M51" s="4">
        <v>2088</v>
      </c>
      <c r="N51" s="1" t="str">
        <f>+Tabla15[[#This Row],[NOMBRE DE LA CAUSA 2017]]</f>
        <v>DAÑOS A BIENES EN OPERATIVO MILITAR</v>
      </c>
    </row>
    <row r="52" spans="1:14" ht="15" customHeight="1" x14ac:dyDescent="0.25">
      <c r="A52" s="1">
        <f>+Tabla15[[#This Row],[1]]</f>
        <v>50</v>
      </c>
      <c r="B52" s="1" t="s">
        <v>812</v>
      </c>
      <c r="C52" s="1">
        <v>1</v>
      </c>
      <c r="D52" s="1">
        <f>+IF(Tabla15[[#This Row],[NOMBRE DE LA CAUSA 2018]]=0,0,1)</f>
        <v>1</v>
      </c>
      <c r="E52" s="1">
        <f>+E51+Tabla15[[#This Row],[NOMBRE DE LA CAUSA 2019]]</f>
        <v>50</v>
      </c>
      <c r="F52" s="1">
        <f>+Tabla15[[#This Row],[0]]*Tabla15[[#This Row],[NOMBRE DE LA CAUSA 2019]]</f>
        <v>50</v>
      </c>
      <c r="G52" s="1" t="s">
        <v>742</v>
      </c>
      <c r="H52" s="1" t="s">
        <v>813</v>
      </c>
      <c r="K52" s="1" t="s">
        <v>701</v>
      </c>
      <c r="L52" s="1" t="s">
        <v>814</v>
      </c>
      <c r="M52" s="4">
        <v>2195</v>
      </c>
      <c r="N52" s="1" t="str">
        <f>+Tabla15[[#This Row],[NOMBRE DE LA CAUSA 2017]]</f>
        <v>DAÑOS A BIENES EN ZONA DE DISTENSION</v>
      </c>
    </row>
    <row r="53" spans="1:14" ht="15" customHeight="1" x14ac:dyDescent="0.25">
      <c r="A53" s="1">
        <f>+Tabla15[[#This Row],[1]]</f>
        <v>51</v>
      </c>
      <c r="B53" s="1" t="s">
        <v>815</v>
      </c>
      <c r="C53" s="1">
        <v>1</v>
      </c>
      <c r="D53" s="1">
        <f>+IF(Tabla15[[#This Row],[NOMBRE DE LA CAUSA 2018]]=0,0,1)</f>
        <v>1</v>
      </c>
      <c r="E53" s="1">
        <f>+E52+Tabla15[[#This Row],[NOMBRE DE LA CAUSA 2019]]</f>
        <v>51</v>
      </c>
      <c r="F53" s="1">
        <f>+Tabla15[[#This Row],[0]]*Tabla15[[#This Row],[NOMBRE DE LA CAUSA 2019]]</f>
        <v>51</v>
      </c>
      <c r="G53" s="1" t="s">
        <v>742</v>
      </c>
      <c r="H53" s="1" t="s">
        <v>816</v>
      </c>
      <c r="K53" s="1" t="s">
        <v>701</v>
      </c>
      <c r="L53" s="1" t="s">
        <v>817</v>
      </c>
      <c r="M53" s="4">
        <v>2201</v>
      </c>
      <c r="N53" s="1" t="str">
        <f>+Tabla15[[#This Row],[NOMBRE DE LA CAUSA 2017]]</f>
        <v>DAÑOS A BIENES POR ACTIVIDAD DEL SECTOR DE HIDROCARBUROS</v>
      </c>
    </row>
    <row r="54" spans="1:14" ht="15" customHeight="1" x14ac:dyDescent="0.25">
      <c r="A54" s="1">
        <f>+Tabla15[[#This Row],[1]]</f>
        <v>52</v>
      </c>
      <c r="B54" s="1" t="s">
        <v>818</v>
      </c>
      <c r="C54" s="1">
        <v>1</v>
      </c>
      <c r="D54" s="1">
        <f>+IF(Tabla15[[#This Row],[NOMBRE DE LA CAUSA 2018]]=0,0,1)</f>
        <v>1</v>
      </c>
      <c r="E54" s="1">
        <f>+E53+Tabla15[[#This Row],[NOMBRE DE LA CAUSA 2019]]</f>
        <v>52</v>
      </c>
      <c r="F54" s="1">
        <f>+Tabla15[[#This Row],[0]]*Tabla15[[#This Row],[NOMBRE DE LA CAUSA 2019]]</f>
        <v>52</v>
      </c>
      <c r="G54" s="1" t="s">
        <v>742</v>
      </c>
      <c r="H54" s="1" t="s">
        <v>816</v>
      </c>
      <c r="K54" s="1" t="s">
        <v>701</v>
      </c>
      <c r="L54" s="1" t="s">
        <v>819</v>
      </c>
      <c r="M54" s="4">
        <v>2198</v>
      </c>
      <c r="N54" s="1" t="str">
        <f>+Tabla15[[#This Row],[NOMBRE DE LA CAUSA 2017]]</f>
        <v>DAÑOS A BIENES POR ACTIVIDAD MINERA</v>
      </c>
    </row>
    <row r="55" spans="1:14" ht="15" customHeight="1" x14ac:dyDescent="0.25">
      <c r="A55" s="1">
        <f>+Tabla15[[#This Row],[1]]</f>
        <v>53</v>
      </c>
      <c r="B55" s="1" t="s">
        <v>820</v>
      </c>
      <c r="C55" s="1">
        <v>1</v>
      </c>
      <c r="D55" s="1">
        <f>+IF(Tabla15[[#This Row],[NOMBRE DE LA CAUSA 2018]]=0,0,1)</f>
        <v>1</v>
      </c>
      <c r="E55" s="1">
        <f>+E54+Tabla15[[#This Row],[NOMBRE DE LA CAUSA 2019]]</f>
        <v>53</v>
      </c>
      <c r="F55" s="1">
        <f>+Tabla15[[#This Row],[0]]*Tabla15[[#This Row],[NOMBRE DE LA CAUSA 2019]]</f>
        <v>53</v>
      </c>
      <c r="G55" s="1" t="s">
        <v>742</v>
      </c>
      <c r="H55" s="1" t="s">
        <v>821</v>
      </c>
      <c r="K55" s="1" t="s">
        <v>701</v>
      </c>
      <c r="L55" s="1" t="s">
        <v>822</v>
      </c>
      <c r="M55" s="4">
        <v>2142</v>
      </c>
      <c r="N55" s="1" t="str">
        <f>+Tabla15[[#This Row],[NOMBRE DE LA CAUSA 2017]]</f>
        <v>DAÑOS A BIENES POR ACTO TERRORISTA CONTRA INSTALACIONES, PERSONAJES O ELEMENTOS REPRESENTATIVOS DEL ESTADO</v>
      </c>
    </row>
    <row r="56" spans="1:14" ht="15" customHeight="1" x14ac:dyDescent="0.25">
      <c r="A56" s="1">
        <f>+Tabla15[[#This Row],[1]]</f>
        <v>54</v>
      </c>
      <c r="B56" s="1" t="s">
        <v>823</v>
      </c>
      <c r="C56" s="1">
        <v>1</v>
      </c>
      <c r="D56" s="1">
        <f>+IF(Tabla15[[#This Row],[NOMBRE DE LA CAUSA 2018]]=0,0,1)</f>
        <v>1</v>
      </c>
      <c r="E56" s="1">
        <f>+E55+Tabla15[[#This Row],[NOMBRE DE LA CAUSA 2019]]</f>
        <v>54</v>
      </c>
      <c r="F56" s="1">
        <f>+Tabla15[[#This Row],[0]]*Tabla15[[#This Row],[NOMBRE DE LA CAUSA 2019]]</f>
        <v>54</v>
      </c>
      <c r="G56" s="1" t="s">
        <v>742</v>
      </c>
      <c r="H56" s="1" t="s">
        <v>824</v>
      </c>
      <c r="K56" s="1" t="s">
        <v>701</v>
      </c>
      <c r="L56" s="1" t="s">
        <v>825</v>
      </c>
      <c r="M56" s="4">
        <v>2145</v>
      </c>
      <c r="N56" s="1" t="str">
        <f>+Tabla15[[#This Row],[NOMBRE DE LA CAUSA 2017]]</f>
        <v>DAÑOS A BIENES POR ACTO TERRORISTA CONTRA POBLACION CIVIL</v>
      </c>
    </row>
    <row r="57" spans="1:14" ht="15" customHeight="1" x14ac:dyDescent="0.25">
      <c r="A57" s="1">
        <f>+Tabla15[[#This Row],[1]]</f>
        <v>55</v>
      </c>
      <c r="B57" s="1" t="s">
        <v>826</v>
      </c>
      <c r="C57" s="1">
        <v>1</v>
      </c>
      <c r="D57" s="1">
        <f>+IF(Tabla15[[#This Row],[NOMBRE DE LA CAUSA 2018]]=0,0,1)</f>
        <v>1</v>
      </c>
      <c r="E57" s="1">
        <f>+E56+Tabla15[[#This Row],[NOMBRE DE LA CAUSA 2019]]</f>
        <v>55</v>
      </c>
      <c r="F57" s="1">
        <f>+Tabla15[[#This Row],[0]]*Tabla15[[#This Row],[NOMBRE DE LA CAUSA 2019]]</f>
        <v>55</v>
      </c>
      <c r="G57" s="1" t="s">
        <v>742</v>
      </c>
      <c r="H57" s="1" t="s">
        <v>827</v>
      </c>
      <c r="K57" s="1" t="s">
        <v>701</v>
      </c>
      <c r="L57" s="1" t="s">
        <v>828</v>
      </c>
      <c r="M57" s="4">
        <v>2136</v>
      </c>
      <c r="N57" s="1" t="str">
        <f>+Tabla15[[#This Row],[NOMBRE DE LA CAUSA 2017]]</f>
        <v>DAÑOS A BIENES POR ALUD DE TIERRA</v>
      </c>
    </row>
    <row r="58" spans="1:14" ht="15" customHeight="1" x14ac:dyDescent="0.25">
      <c r="A58" s="1">
        <f>+Tabla15[[#This Row],[1]]</f>
        <v>56</v>
      </c>
      <c r="B58" s="1" t="s">
        <v>829</v>
      </c>
      <c r="C58" s="1">
        <v>1</v>
      </c>
      <c r="D58" s="1">
        <f>+IF(Tabla15[[#This Row],[NOMBRE DE LA CAUSA 2018]]=0,0,1)</f>
        <v>1</v>
      </c>
      <c r="E58" s="1">
        <f>+E57+Tabla15[[#This Row],[NOMBRE DE LA CAUSA 2019]]</f>
        <v>56</v>
      </c>
      <c r="F58" s="1">
        <f>+Tabla15[[#This Row],[0]]*Tabla15[[#This Row],[NOMBRE DE LA CAUSA 2019]]</f>
        <v>56</v>
      </c>
      <c r="G58" s="1" t="s">
        <v>742</v>
      </c>
      <c r="H58" s="1" t="s">
        <v>830</v>
      </c>
      <c r="K58" s="1" t="s">
        <v>701</v>
      </c>
      <c r="L58" s="1" t="s">
        <v>831</v>
      </c>
      <c r="M58" s="4">
        <v>2121</v>
      </c>
      <c r="N58" s="1" t="str">
        <f>+Tabla15[[#This Row],[NOMBRE DE LA CAUSA 2017]]</f>
        <v>DAÑOS A BIENES POR CAIDA DE ARBOL</v>
      </c>
    </row>
    <row r="59" spans="1:14" ht="15" customHeight="1" x14ac:dyDescent="0.25">
      <c r="A59" s="1">
        <f>+Tabla15[[#This Row],[1]]</f>
        <v>57</v>
      </c>
      <c r="B59" s="1" t="s">
        <v>832</v>
      </c>
      <c r="C59" s="1">
        <v>1</v>
      </c>
      <c r="D59" s="1">
        <f>+IF(Tabla15[[#This Row],[NOMBRE DE LA CAUSA 2018]]=0,0,1)</f>
        <v>1</v>
      </c>
      <c r="E59" s="1">
        <f>+E58+Tabla15[[#This Row],[NOMBRE DE LA CAUSA 2019]]</f>
        <v>57</v>
      </c>
      <c r="F59" s="1">
        <f>+Tabla15[[#This Row],[0]]*Tabla15[[#This Row],[NOMBRE DE LA CAUSA 2019]]</f>
        <v>57</v>
      </c>
      <c r="G59" s="1" t="s">
        <v>742</v>
      </c>
      <c r="H59" s="1" t="s">
        <v>833</v>
      </c>
      <c r="K59" s="1" t="s">
        <v>701</v>
      </c>
      <c r="L59" s="1" t="s">
        <v>834</v>
      </c>
      <c r="M59" s="4">
        <v>2109</v>
      </c>
      <c r="N59" s="1" t="str">
        <f>+Tabla15[[#This Row],[NOMBRE DE LA CAUSA 2017]]</f>
        <v>DAÑOS A BIENES POR CONDUCCION DE ENERGIA ELECTRICA</v>
      </c>
    </row>
    <row r="60" spans="1:14" ht="15" customHeight="1" x14ac:dyDescent="0.25">
      <c r="A60" s="1">
        <f>+Tabla15[[#This Row],[1]]</f>
        <v>58</v>
      </c>
      <c r="B60" s="1" t="s">
        <v>835</v>
      </c>
      <c r="C60" s="1">
        <v>1</v>
      </c>
      <c r="D60" s="1">
        <f>+IF(Tabla15[[#This Row],[NOMBRE DE LA CAUSA 2018]]=0,0,1)</f>
        <v>1</v>
      </c>
      <c r="E60" s="1">
        <f>+E59+Tabla15[[#This Row],[NOMBRE DE LA CAUSA 2019]]</f>
        <v>58</v>
      </c>
      <c r="F60" s="1">
        <f>+Tabla15[[#This Row],[0]]*Tabla15[[#This Row],[NOMBRE DE LA CAUSA 2019]]</f>
        <v>58</v>
      </c>
      <c r="G60" s="1" t="s">
        <v>704</v>
      </c>
      <c r="J60" s="1" t="s">
        <v>705</v>
      </c>
      <c r="K60" s="1" t="s">
        <v>701</v>
      </c>
      <c r="L60" s="1" t="s">
        <v>836</v>
      </c>
      <c r="M60" s="4">
        <v>136</v>
      </c>
      <c r="N60" s="1" t="str">
        <f>+Tabla15[[#This Row],[NOMBRE DE LA CAUSA 2017]]</f>
        <v>DAÑOS A BIENES POR EJECUCION DE OBRA PUBLICA</v>
      </c>
    </row>
    <row r="61" spans="1:14" ht="15" customHeight="1" x14ac:dyDescent="0.25">
      <c r="A61" s="1">
        <f>+Tabla15[[#This Row],[1]]</f>
        <v>59</v>
      </c>
      <c r="B61" s="1" t="s">
        <v>837</v>
      </c>
      <c r="C61" s="1">
        <v>1</v>
      </c>
      <c r="D61" s="1">
        <f>+IF(Tabla15[[#This Row],[NOMBRE DE LA CAUSA 2018]]=0,0,1)</f>
        <v>1</v>
      </c>
      <c r="E61" s="1">
        <f>+E60+Tabla15[[#This Row],[NOMBRE DE LA CAUSA 2019]]</f>
        <v>59</v>
      </c>
      <c r="F61" s="1">
        <f>+Tabla15[[#This Row],[0]]*Tabla15[[#This Row],[NOMBRE DE LA CAUSA 2019]]</f>
        <v>59</v>
      </c>
      <c r="G61" s="1" t="s">
        <v>742</v>
      </c>
      <c r="H61" s="1" t="s">
        <v>838</v>
      </c>
      <c r="K61" s="1" t="s">
        <v>701</v>
      </c>
      <c r="L61" s="1" t="s">
        <v>839</v>
      </c>
      <c r="M61" s="4">
        <v>2172</v>
      </c>
      <c r="N61" s="1" t="str">
        <f>+Tabla15[[#This Row],[NOMBRE DE LA CAUSA 2017]]</f>
        <v>DAÑOS A BIENES POR FALTA DE ADOPCION DE MEDIDAS DE PROTECCION Y SEGURIDAD</v>
      </c>
    </row>
    <row r="62" spans="1:14" ht="15" customHeight="1" x14ac:dyDescent="0.25">
      <c r="A62" s="1">
        <f>+Tabla15[[#This Row],[1]]</f>
        <v>60</v>
      </c>
      <c r="B62" s="1" t="s">
        <v>840</v>
      </c>
      <c r="C62" s="1">
        <v>1</v>
      </c>
      <c r="D62" s="1">
        <f>+IF(Tabla15[[#This Row],[NOMBRE DE LA CAUSA 2018]]=0,0,1)</f>
        <v>1</v>
      </c>
      <c r="E62" s="1">
        <f>+E61+Tabla15[[#This Row],[NOMBRE DE LA CAUSA 2019]]</f>
        <v>60</v>
      </c>
      <c r="F62" s="1">
        <f>+Tabla15[[#This Row],[0]]*Tabla15[[#This Row],[NOMBRE DE LA CAUSA 2019]]</f>
        <v>60</v>
      </c>
      <c r="G62" s="1" t="s">
        <v>742</v>
      </c>
      <c r="H62" s="1" t="s">
        <v>841</v>
      </c>
      <c r="K62" s="1" t="s">
        <v>701</v>
      </c>
      <c r="L62" s="1" t="s">
        <v>842</v>
      </c>
      <c r="M62" s="4">
        <v>2118</v>
      </c>
      <c r="N62" s="1" t="str">
        <f>+Tabla15[[#This Row],[NOMBRE DE LA CAUSA 2017]]</f>
        <v>DAÑOS A BIENES POR FALTA DE ILUMINACION EN LA VIA PUBLICA</v>
      </c>
    </row>
    <row r="63" spans="1:14" ht="15" customHeight="1" x14ac:dyDescent="0.25">
      <c r="A63" s="1">
        <f>+Tabla15[[#This Row],[1]]</f>
        <v>61</v>
      </c>
      <c r="B63" s="1" t="s">
        <v>843</v>
      </c>
      <c r="C63" s="1">
        <v>1</v>
      </c>
      <c r="D63" s="1">
        <f>+IF(Tabla15[[#This Row],[NOMBRE DE LA CAUSA 2018]]=0,0,1)</f>
        <v>1</v>
      </c>
      <c r="E63" s="1">
        <f>+E62+Tabla15[[#This Row],[NOMBRE DE LA CAUSA 2019]]</f>
        <v>61</v>
      </c>
      <c r="F63" s="1">
        <f>+Tabla15[[#This Row],[0]]*Tabla15[[#This Row],[NOMBRE DE LA CAUSA 2019]]</f>
        <v>61</v>
      </c>
      <c r="G63" s="1" t="s">
        <v>742</v>
      </c>
      <c r="H63" s="1" t="s">
        <v>841</v>
      </c>
      <c r="K63" s="1" t="s">
        <v>701</v>
      </c>
      <c r="L63" s="13" t="s">
        <v>844</v>
      </c>
      <c r="M63" s="4">
        <v>2115</v>
      </c>
      <c r="N63" s="1" t="str">
        <f>+Tabla15[[#This Row],[NOMBRE DE LA CAUSA 2017]]</f>
        <v>DAÑOS A BIENES POR FALTA DE SEÑALIZACION EN LA VIA PUBLICA</v>
      </c>
    </row>
    <row r="64" spans="1:14" ht="15" customHeight="1" x14ac:dyDescent="0.25">
      <c r="A64" s="1">
        <f>+Tabla15[[#This Row],[1]]</f>
        <v>62</v>
      </c>
      <c r="B64" s="14" t="s">
        <v>845</v>
      </c>
      <c r="C64" s="1">
        <v>1</v>
      </c>
      <c r="D64" s="1">
        <f>+IF(Tabla15[[#This Row],[NOMBRE DE LA CAUSA 2018]]=0,0,1)</f>
        <v>1</v>
      </c>
      <c r="E64" s="1">
        <f>+E63+Tabla15[[#This Row],[NOMBRE DE LA CAUSA 2019]]</f>
        <v>62</v>
      </c>
      <c r="F64" s="1">
        <f>+Tabla15[[#This Row],[0]]*Tabla15[[#This Row],[NOMBRE DE LA CAUSA 2019]]</f>
        <v>62</v>
      </c>
      <c r="G64" s="1" t="s">
        <v>742</v>
      </c>
      <c r="H64" s="1" t="s">
        <v>838</v>
      </c>
      <c r="K64" s="1" t="s">
        <v>701</v>
      </c>
      <c r="L64" s="1" t="s">
        <v>846</v>
      </c>
      <c r="M64" s="4">
        <v>2175</v>
      </c>
      <c r="N64" s="1" t="str">
        <f>+Tabla15[[#This Row],[NOMBRE DE LA CAUSA 2017]]</f>
        <v>DAÑOS A BIENES POR INDEBIDA O INSUFICIENTE ADOPCION DE MEDIDAS DE PROTECCION Y SEGURIDAD</v>
      </c>
    </row>
    <row r="65" spans="1:14" ht="15" customHeight="1" x14ac:dyDescent="0.25">
      <c r="A65" s="1">
        <f>+Tabla15[[#This Row],[1]]</f>
        <v>63</v>
      </c>
      <c r="B65" s="1" t="s">
        <v>847</v>
      </c>
      <c r="C65" s="1">
        <v>1</v>
      </c>
      <c r="D65" s="1">
        <f>+IF(Tabla15[[#This Row],[NOMBRE DE LA CAUSA 2018]]=0,0,1)</f>
        <v>1</v>
      </c>
      <c r="E65" s="1">
        <f>+E64+Tabla15[[#This Row],[NOMBRE DE LA CAUSA 2019]]</f>
        <v>63</v>
      </c>
      <c r="F65" s="1">
        <f>+Tabla15[[#This Row],[0]]*Tabla15[[#This Row],[NOMBRE DE LA CAUSA 2019]]</f>
        <v>63</v>
      </c>
      <c r="G65" s="1" t="s">
        <v>742</v>
      </c>
      <c r="H65" s="1" t="s">
        <v>848</v>
      </c>
      <c r="K65" s="1" t="s">
        <v>701</v>
      </c>
      <c r="L65" s="1" t="s">
        <v>849</v>
      </c>
      <c r="M65" s="4">
        <v>2139</v>
      </c>
      <c r="N65" s="1" t="str">
        <f>+Tabla15[[#This Row],[NOMBRE DE LA CAUSA 2017]]</f>
        <v>DAÑOS A BIENES POR INUNDACION</v>
      </c>
    </row>
    <row r="66" spans="1:14" ht="15" customHeight="1" x14ac:dyDescent="0.25">
      <c r="A66" s="1">
        <f>+Tabla15[[#This Row],[1]]</f>
        <v>64</v>
      </c>
      <c r="B66" s="13" t="s">
        <v>850</v>
      </c>
      <c r="C66" s="1">
        <v>1</v>
      </c>
      <c r="D66" s="1">
        <f>+IF(Tabla15[[#This Row],[NOMBRE DE LA CAUSA 2018]]=0,0,1)</f>
        <v>1</v>
      </c>
      <c r="E66" s="1">
        <f>+E65+Tabla15[[#This Row],[NOMBRE DE LA CAUSA 2019]]</f>
        <v>64</v>
      </c>
      <c r="F66" s="1">
        <f>+Tabla15[[#This Row],[0]]*Tabla15[[#This Row],[NOMBRE DE LA CAUSA 2019]]</f>
        <v>64</v>
      </c>
      <c r="G66" s="1" t="s">
        <v>742</v>
      </c>
      <c r="H66" s="1" t="s">
        <v>838</v>
      </c>
      <c r="K66" s="1" t="s">
        <v>701</v>
      </c>
      <c r="L66" s="1" t="s">
        <v>851</v>
      </c>
      <c r="M66" s="4">
        <v>2178</v>
      </c>
      <c r="N66" s="1" t="str">
        <f>+Tabla15[[#This Row],[NOMBRE DE LA CAUSA 2017]]</f>
        <v>DAÑOS A BIENES POR MODIFICACION O REDUCCION DE LAS MEDIDAS DE PROTECCION Y SEGURIDAD</v>
      </c>
    </row>
    <row r="67" spans="1:14" ht="15" customHeight="1" x14ac:dyDescent="0.25">
      <c r="A67" s="1">
        <f>+Tabla15[[#This Row],[1]]</f>
        <v>65</v>
      </c>
      <c r="B67" s="1" t="s">
        <v>852</v>
      </c>
      <c r="C67" s="1">
        <v>1</v>
      </c>
      <c r="D67" s="1">
        <f>+IF(Tabla15[[#This Row],[NOMBRE DE LA CAUSA 2018]]=0,0,1)</f>
        <v>1</v>
      </c>
      <c r="E67" s="1">
        <f>+E66+Tabla15[[#This Row],[NOMBRE DE LA CAUSA 2019]]</f>
        <v>65</v>
      </c>
      <c r="F67" s="1">
        <f>+Tabla15[[#This Row],[0]]*Tabla15[[#This Row],[NOMBRE DE LA CAUSA 2019]]</f>
        <v>65</v>
      </c>
      <c r="G67" s="1" t="s">
        <v>742</v>
      </c>
      <c r="H67" s="1" t="s">
        <v>853</v>
      </c>
      <c r="K67" s="1" t="s">
        <v>701</v>
      </c>
      <c r="L67" s="1" t="s">
        <v>854</v>
      </c>
      <c r="M67" s="4">
        <v>2124</v>
      </c>
      <c r="N67" s="1" t="str">
        <f>+Tabla15[[#This Row],[NOMBRE DE LA CAUSA 2017]]</f>
        <v>DAÑOS A BIENES POR RUINA DE EDIFICACION PUBLICA</v>
      </c>
    </row>
    <row r="68" spans="1:14" ht="15" customHeight="1" x14ac:dyDescent="0.25">
      <c r="A68" s="1">
        <f>+Tabla15[[#This Row],[1]]</f>
        <v>66</v>
      </c>
      <c r="B68" s="1" t="s">
        <v>855</v>
      </c>
      <c r="C68" s="1">
        <v>1</v>
      </c>
      <c r="D68" s="1">
        <f>+IF(Tabla15[[#This Row],[NOMBRE DE LA CAUSA 2018]]=0,0,1)</f>
        <v>1</v>
      </c>
      <c r="E68" s="1">
        <f>+E67+Tabla15[[#This Row],[NOMBRE DE LA CAUSA 2019]]</f>
        <v>66</v>
      </c>
      <c r="F68" s="1">
        <f>+Tabla15[[#This Row],[0]]*Tabla15[[#This Row],[NOMBRE DE LA CAUSA 2019]]</f>
        <v>66</v>
      </c>
      <c r="G68" s="1" t="s">
        <v>699</v>
      </c>
      <c r="K68" s="1" t="s">
        <v>701</v>
      </c>
      <c r="L68" s="1" t="s">
        <v>856</v>
      </c>
      <c r="M68" s="4">
        <v>2166</v>
      </c>
      <c r="N68" s="1" t="str">
        <f>+Tabla15[[#This Row],[NOMBRE DE LA CAUSA 2017]]</f>
        <v>DAÑOS A BIENES POR SEMOVIENTE DE PROPIEDAD DEL ESTADO</v>
      </c>
    </row>
    <row r="69" spans="1:14" ht="15" customHeight="1" x14ac:dyDescent="0.25">
      <c r="A69" s="1">
        <f>+Tabla15[[#This Row],[1]]</f>
        <v>67</v>
      </c>
      <c r="B69" s="1" t="s">
        <v>857</v>
      </c>
      <c r="C69" s="1">
        <v>1</v>
      </c>
      <c r="D69" s="1">
        <f>+IF(Tabla15[[#This Row],[NOMBRE DE LA CAUSA 2018]]=0,0,1)</f>
        <v>1</v>
      </c>
      <c r="E69" s="1">
        <f>+E68+Tabla15[[#This Row],[NOMBRE DE LA CAUSA 2019]]</f>
        <v>67</v>
      </c>
      <c r="F69" s="1">
        <f>+Tabla15[[#This Row],[0]]*Tabla15[[#This Row],[NOMBRE DE LA CAUSA 2019]]</f>
        <v>67</v>
      </c>
      <c r="G69" s="1" t="s">
        <v>742</v>
      </c>
      <c r="H69" s="1" t="s">
        <v>858</v>
      </c>
      <c r="K69" s="1" t="s">
        <v>701</v>
      </c>
      <c r="L69" s="1" t="s">
        <v>859</v>
      </c>
      <c r="M69" s="4">
        <v>2161</v>
      </c>
      <c r="N69" s="1" t="str">
        <f>+Tabla15[[#This Row],[NOMBRE DE LA CAUSA 2017]]</f>
        <v>DAÑOS A BIENES POR USO EXCESIVO DE LA FUERZA</v>
      </c>
    </row>
    <row r="70" spans="1:14" ht="15" customHeight="1" x14ac:dyDescent="0.25">
      <c r="A70" s="1">
        <f>+Tabla15[[#This Row],[1]]</f>
        <v>68</v>
      </c>
      <c r="B70" s="1" t="s">
        <v>860</v>
      </c>
      <c r="C70" s="1">
        <v>1</v>
      </c>
      <c r="D70" s="1">
        <f>+IF(Tabla15[[#This Row],[NOMBRE DE LA CAUSA 2018]]=0,0,1)</f>
        <v>1</v>
      </c>
      <c r="E70" s="1">
        <f>+E69+Tabla15[[#This Row],[NOMBRE DE LA CAUSA 2019]]</f>
        <v>68</v>
      </c>
      <c r="F70" s="1">
        <f>+Tabla15[[#This Row],[0]]*Tabla15[[#This Row],[NOMBRE DE LA CAUSA 2019]]</f>
        <v>68</v>
      </c>
      <c r="G70" s="1" t="s">
        <v>742</v>
      </c>
      <c r="H70" s="1" t="s">
        <v>861</v>
      </c>
      <c r="K70" s="1" t="s">
        <v>701</v>
      </c>
      <c r="L70" s="14" t="s">
        <v>862</v>
      </c>
      <c r="M70" s="4">
        <v>2112</v>
      </c>
      <c r="N70" s="1" t="str">
        <f>+Tabla15[[#This Row],[NOMBRE DE LA CAUSA 2017]]</f>
        <v>DAÑOS A BIENES POR VIA PUBLICA EN MAL ESTADO</v>
      </c>
    </row>
    <row r="71" spans="1:14" ht="15" customHeight="1" x14ac:dyDescent="0.25">
      <c r="A71" s="1">
        <f>+Tabla15[[#This Row],[1]]</f>
        <v>69</v>
      </c>
      <c r="B71" s="1" t="s">
        <v>863</v>
      </c>
      <c r="C71" s="1">
        <v>1</v>
      </c>
      <c r="D71" s="1">
        <f>+IF(Tabla15[[#This Row],[NOMBRE DE LA CAUSA 2018]]=0,0,1)</f>
        <v>1</v>
      </c>
      <c r="E71" s="1">
        <f>+E70+Tabla15[[#This Row],[NOMBRE DE LA CAUSA 2019]]</f>
        <v>69</v>
      </c>
      <c r="F71" s="1">
        <f>+Tabla15[[#This Row],[0]]*Tabla15[[#This Row],[NOMBRE DE LA CAUSA 2019]]</f>
        <v>69</v>
      </c>
      <c r="G71" s="1" t="s">
        <v>704</v>
      </c>
      <c r="J71" s="1" t="s">
        <v>705</v>
      </c>
      <c r="K71" s="1" t="s">
        <v>701</v>
      </c>
      <c r="L71" s="1" t="s">
        <v>864</v>
      </c>
      <c r="M71" s="4">
        <v>146</v>
      </c>
      <c r="N71" s="1" t="str">
        <f>+Tabla15[[#This Row],[NOMBRE DE LA CAUSA 2017]]</f>
        <v>DAÑOS CAUSADOS A BIENES EN PROCEDIMIENTO DE POLICIA</v>
      </c>
    </row>
    <row r="72" spans="1:14" ht="15" customHeight="1" x14ac:dyDescent="0.25">
      <c r="A72" s="1">
        <f>+Tabla15[[#This Row],[1]]</f>
        <v>70</v>
      </c>
      <c r="B72" s="1" t="s">
        <v>865</v>
      </c>
      <c r="C72" s="1">
        <v>1</v>
      </c>
      <c r="D72" s="1">
        <f>+IF(Tabla15[[#This Row],[NOMBRE DE LA CAUSA 2018]]=0,0,1)</f>
        <v>1</v>
      </c>
      <c r="E72" s="1">
        <f>+E71+Tabla15[[#This Row],[NOMBRE DE LA CAUSA 2019]]</f>
        <v>70</v>
      </c>
      <c r="F72" s="1">
        <f>+Tabla15[[#This Row],[0]]*Tabla15[[#This Row],[NOMBRE DE LA CAUSA 2019]]</f>
        <v>70</v>
      </c>
      <c r="G72" s="1" t="s">
        <v>704</v>
      </c>
      <c r="J72" s="1" t="s">
        <v>705</v>
      </c>
      <c r="K72" s="1" t="s">
        <v>701</v>
      </c>
      <c r="L72" s="1" t="s">
        <v>866</v>
      </c>
      <c r="M72" s="4">
        <v>555</v>
      </c>
      <c r="N72" s="1" t="str">
        <f>+Tabla15[[#This Row],[NOMBRE DE LA CAUSA 2017]]</f>
        <v>DAÑOS CAUSADOS A BIENES POR GRUPO ARMADO ILEGAL</v>
      </c>
    </row>
    <row r="73" spans="1:14" ht="15" customHeight="1" x14ac:dyDescent="0.25">
      <c r="A73" s="1">
        <f>+Tabla15[[#This Row],[1]]</f>
        <v>71</v>
      </c>
      <c r="B73" s="1" t="s">
        <v>867</v>
      </c>
      <c r="C73" s="1">
        <v>1</v>
      </c>
      <c r="D73" s="1">
        <f>+IF(Tabla15[[#This Row],[NOMBRE DE LA CAUSA 2018]]=0,0,1)</f>
        <v>1</v>
      </c>
      <c r="E73" s="1">
        <f>+E72+Tabla15[[#This Row],[NOMBRE DE LA CAUSA 2019]]</f>
        <v>71</v>
      </c>
      <c r="F73" s="1">
        <f>+Tabla15[[#This Row],[0]]*Tabla15[[#This Row],[NOMBRE DE LA CAUSA 2019]]</f>
        <v>71</v>
      </c>
      <c r="G73" s="1" t="s">
        <v>742</v>
      </c>
      <c r="H73" s="1" t="s">
        <v>743</v>
      </c>
      <c r="K73" s="1" t="s">
        <v>701</v>
      </c>
      <c r="L73" s="1" t="s">
        <v>868</v>
      </c>
      <c r="M73" s="4">
        <v>2270</v>
      </c>
      <c r="N73" s="1" t="str">
        <f>+Tabla15[[#This Row],[NOMBRE DE LA CAUSA 2017]]</f>
        <v>DAÑOS CAUSADOS A FUNCIONARIO DE CARRERA ADMINISTRATIVA DURANTE LOS PROCESOS DE REESTRUCTURACION Y LIQUIDACION DE ENTIDADES PUBLICAS</v>
      </c>
    </row>
    <row r="74" spans="1:14" ht="15" customHeight="1" x14ac:dyDescent="0.25">
      <c r="A74" s="1">
        <f>+Tabla15[[#This Row],[1]]</f>
        <v>72</v>
      </c>
      <c r="B74" s="1" t="s">
        <v>869</v>
      </c>
      <c r="C74" s="1">
        <v>1</v>
      </c>
      <c r="D74" s="1">
        <f>+IF(Tabla15[[#This Row],[NOMBRE DE LA CAUSA 2018]]=0,0,1)</f>
        <v>1</v>
      </c>
      <c r="E74" s="1">
        <f>+E73+Tabla15[[#This Row],[NOMBRE DE LA CAUSA 2019]]</f>
        <v>72</v>
      </c>
      <c r="F74" s="1">
        <f>+Tabla15[[#This Row],[0]]*Tabla15[[#This Row],[NOMBRE DE LA CAUSA 2019]]</f>
        <v>72</v>
      </c>
      <c r="G74" s="1" t="s">
        <v>742</v>
      </c>
      <c r="H74" s="1" t="s">
        <v>743</v>
      </c>
      <c r="K74" s="1" t="s">
        <v>701</v>
      </c>
      <c r="L74" s="1" t="s">
        <v>870</v>
      </c>
      <c r="M74" s="4">
        <v>2271</v>
      </c>
      <c r="N74" s="1" t="str">
        <f>+Tabla15[[#This Row],[NOMBRE DE LA CAUSA 2017]]</f>
        <v>DAÑOS CAUSADOS A FUNCIONARIO DE LIBRE NOMBRAMIENTO Y REMOCION DURANTE LOS PROCESOS DE REESTRUCTURACION Y LIQUIDACION DE ENTIDADES PUBLICAS</v>
      </c>
    </row>
    <row r="75" spans="1:14" ht="15" customHeight="1" x14ac:dyDescent="0.25">
      <c r="A75" s="1">
        <f>+Tabla15[[#This Row],[1]]</f>
        <v>73</v>
      </c>
      <c r="B75" s="1" t="s">
        <v>871</v>
      </c>
      <c r="C75" s="1">
        <v>1</v>
      </c>
      <c r="D75" s="1">
        <f>+IF(Tabla15[[#This Row],[NOMBRE DE LA CAUSA 2018]]=0,0,1)</f>
        <v>1</v>
      </c>
      <c r="E75" s="1">
        <f>+E74+Tabla15[[#This Row],[NOMBRE DE LA CAUSA 2019]]</f>
        <v>73</v>
      </c>
      <c r="F75" s="1">
        <f>+Tabla15[[#This Row],[0]]*Tabla15[[#This Row],[NOMBRE DE LA CAUSA 2019]]</f>
        <v>73</v>
      </c>
      <c r="G75" s="1" t="s">
        <v>742</v>
      </c>
      <c r="H75" s="1" t="s">
        <v>743</v>
      </c>
      <c r="K75" s="1" t="s">
        <v>701</v>
      </c>
      <c r="L75" s="1" t="s">
        <v>872</v>
      </c>
      <c r="M75" s="4">
        <v>2272</v>
      </c>
      <c r="N75" s="1" t="str">
        <f>+Tabla15[[#This Row],[NOMBRE DE LA CAUSA 2017]]</f>
        <v>DAÑOS CAUSADOS A FUNCIONARIO EN PROVISIONALIDAD DURANTE LOS PROCESOS DE REESTRUCTURACION Y LIQUIDACION DE ENTIDADES PUBLICAS</v>
      </c>
    </row>
    <row r="76" spans="1:14" ht="15" customHeight="1" x14ac:dyDescent="0.25">
      <c r="A76" s="1">
        <f>+Tabla15[[#This Row],[1]]</f>
        <v>74</v>
      </c>
      <c r="B76" s="1" t="s">
        <v>873</v>
      </c>
      <c r="C76" s="1">
        <v>1</v>
      </c>
      <c r="D76" s="1">
        <f>+IF(Tabla15[[#This Row],[NOMBRE DE LA CAUSA 2018]]=0,0,1)</f>
        <v>1</v>
      </c>
      <c r="E76" s="1">
        <f>+E75+Tabla15[[#This Row],[NOMBRE DE LA CAUSA 2019]]</f>
        <v>74</v>
      </c>
      <c r="F76" s="1">
        <f>+Tabla15[[#This Row],[0]]*Tabla15[[#This Row],[NOMBRE DE LA CAUSA 2019]]</f>
        <v>74</v>
      </c>
      <c r="G76" s="1" t="s">
        <v>704</v>
      </c>
      <c r="J76" s="1" t="s">
        <v>705</v>
      </c>
      <c r="K76" s="1" t="s">
        <v>701</v>
      </c>
      <c r="L76" s="1" t="s">
        <v>874</v>
      </c>
      <c r="M76" s="4">
        <v>687</v>
      </c>
      <c r="N76" s="1" t="str">
        <f>+Tabla15[[#This Row],[NOMBRE DE LA CAUSA 2017]]</f>
        <v>DAÑOS CAUSADOS POR MEDIDA DE EXTINCION DE DOMINIO</v>
      </c>
    </row>
    <row r="77" spans="1:14" ht="15" customHeight="1" x14ac:dyDescent="0.25">
      <c r="A77" s="1">
        <f>+Tabla15[[#This Row],[1]]</f>
        <v>75</v>
      </c>
      <c r="B77" s="1" t="s">
        <v>875</v>
      </c>
      <c r="C77" s="1">
        <v>1</v>
      </c>
      <c r="D77" s="1">
        <f>+IF(Tabla15[[#This Row],[NOMBRE DE LA CAUSA 2018]]=0,0,1)</f>
        <v>1</v>
      </c>
      <c r="E77" s="1">
        <f>+E76+Tabla15[[#This Row],[NOMBRE DE LA CAUSA 2019]]</f>
        <v>75</v>
      </c>
      <c r="F77" s="1">
        <f>+Tabla15[[#This Row],[0]]*Tabla15[[#This Row],[NOMBRE DE LA CAUSA 2019]]</f>
        <v>75</v>
      </c>
      <c r="G77" s="1" t="s">
        <v>742</v>
      </c>
      <c r="H77" s="1" t="s">
        <v>876</v>
      </c>
      <c r="K77" s="1" t="s">
        <v>701</v>
      </c>
      <c r="L77" s="1" t="s">
        <v>877</v>
      </c>
      <c r="M77" s="4">
        <v>2168</v>
      </c>
      <c r="N77" s="1" t="str">
        <f>+Tabla15[[#This Row],[NOMBRE DE LA CAUSA 2017]]</f>
        <v>DAÑOS DERIVADOS DE ACTO ADMINISTRATIVO LICITO</v>
      </c>
    </row>
    <row r="78" spans="1:14" ht="15" customHeight="1" x14ac:dyDescent="0.25">
      <c r="A78" s="1">
        <f>+Tabla15[[#This Row],[1]]</f>
        <v>76</v>
      </c>
      <c r="B78" s="1" t="s">
        <v>878</v>
      </c>
      <c r="C78" s="1">
        <v>1</v>
      </c>
      <c r="D78" s="1">
        <f>+IF(Tabla15[[#This Row],[NOMBRE DE LA CAUSA 2018]]=0,0,1)</f>
        <v>1</v>
      </c>
      <c r="E78" s="1">
        <f>+E77+Tabla15[[#This Row],[NOMBRE DE LA CAUSA 2019]]</f>
        <v>76</v>
      </c>
      <c r="F78" s="1">
        <f>+Tabla15[[#This Row],[0]]*Tabla15[[#This Row],[NOMBRE DE LA CAUSA 2019]]</f>
        <v>76</v>
      </c>
      <c r="G78" s="1" t="s">
        <v>742</v>
      </c>
      <c r="H78" s="1" t="s">
        <v>876</v>
      </c>
      <c r="I78" s="1" t="s">
        <v>879</v>
      </c>
      <c r="K78" s="1" t="s">
        <v>701</v>
      </c>
      <c r="L78" s="1" t="s">
        <v>880</v>
      </c>
      <c r="M78" s="4">
        <v>2167</v>
      </c>
      <c r="N78" s="1" t="str">
        <f>+Tabla15[[#This Row],[NOMBRE DE LA CAUSA 2017]]</f>
        <v>DAÑOS DERIVADOS DE LA ACTIVIDAD LEGISLATIVA</v>
      </c>
    </row>
    <row r="79" spans="1:14" ht="15" customHeight="1" x14ac:dyDescent="0.25">
      <c r="A79" s="1">
        <f>+Tabla15[[#This Row],[1]]</f>
        <v>77</v>
      </c>
      <c r="B79" s="1" t="s">
        <v>881</v>
      </c>
      <c r="C79" s="1">
        <v>1</v>
      </c>
      <c r="D79" s="1">
        <f>+IF(Tabla15[[#This Row],[NOMBRE DE LA CAUSA 2018]]=0,0,1)</f>
        <v>1</v>
      </c>
      <c r="E79" s="1">
        <f>+E78+Tabla15[[#This Row],[NOMBRE DE LA CAUSA 2019]]</f>
        <v>77</v>
      </c>
      <c r="F79" s="1">
        <f>+Tabla15[[#This Row],[0]]*Tabla15[[#This Row],[NOMBRE DE LA CAUSA 2019]]</f>
        <v>77</v>
      </c>
      <c r="G79" s="1" t="s">
        <v>699</v>
      </c>
      <c r="K79" s="1" t="s">
        <v>701</v>
      </c>
      <c r="L79" s="1" t="s">
        <v>882</v>
      </c>
      <c r="M79" s="4">
        <v>2162</v>
      </c>
      <c r="N79" s="1" t="str">
        <f>+Tabla15[[#This Row],[NOMBRE DE LA CAUSA 2017]]</f>
        <v>DECRETO INJUSTO DE MEDIDAS CAUTELARES SOBRE BIENES SUSCEPTIBLES DE COMISO EN PROCESOS PENALES</v>
      </c>
    </row>
    <row r="80" spans="1:14" ht="15" customHeight="1" x14ac:dyDescent="0.25">
      <c r="A80" s="1">
        <f>+Tabla15[[#This Row],[1]]</f>
        <v>78</v>
      </c>
      <c r="B80" s="1" t="s">
        <v>883</v>
      </c>
      <c r="C80" s="1">
        <v>1</v>
      </c>
      <c r="D80" s="1">
        <f>+IF(Tabla15[[#This Row],[NOMBRE DE LA CAUSA 2018]]=0,0,1)</f>
        <v>1</v>
      </c>
      <c r="E80" s="1">
        <f>+E79+Tabla15[[#This Row],[NOMBRE DE LA CAUSA 2019]]</f>
        <v>78</v>
      </c>
      <c r="F80" s="1">
        <f>+Tabla15[[#This Row],[0]]*Tabla15[[#This Row],[NOMBRE DE LA CAUSA 2019]]</f>
        <v>78</v>
      </c>
      <c r="G80" s="1" t="s">
        <v>704</v>
      </c>
      <c r="J80" s="1" t="s">
        <v>705</v>
      </c>
      <c r="K80" s="1" t="s">
        <v>701</v>
      </c>
      <c r="L80" s="1" t="s">
        <v>884</v>
      </c>
      <c r="M80" s="4">
        <v>192</v>
      </c>
      <c r="N80" s="1" t="str">
        <f>+Tabla15[[#This Row],[NOMBRE DE LA CAUSA 2017]]</f>
        <v>DEFECTUOSO FUNCIONAMIENTO DE LA ADMINISTRACION DE JUSTICIA</v>
      </c>
    </row>
    <row r="81" spans="1:14" ht="15" customHeight="1" x14ac:dyDescent="0.25">
      <c r="A81" s="1">
        <f>+Tabla15[[#This Row],[1]]</f>
        <v>79</v>
      </c>
      <c r="B81" s="5" t="s">
        <v>885</v>
      </c>
      <c r="C81" s="1">
        <v>1</v>
      </c>
      <c r="D81" s="1">
        <f>+IF(Tabla15[[#This Row],[NOMBRE DE LA CAUSA 2018]]=0,0,1)</f>
        <v>1</v>
      </c>
      <c r="E81" s="1">
        <f>+E80+Tabla15[[#This Row],[NOMBRE DE LA CAUSA 2019]]</f>
        <v>79</v>
      </c>
      <c r="F81" s="1">
        <f>+Tabla15[[#This Row],[0]]*Tabla15[[#This Row],[NOMBRE DE LA CAUSA 2019]]</f>
        <v>79</v>
      </c>
      <c r="G81" s="5" t="s">
        <v>704</v>
      </c>
      <c r="J81" s="1" t="s">
        <v>705</v>
      </c>
      <c r="K81" s="1" t="s">
        <v>701</v>
      </c>
      <c r="L81" s="5" t="s">
        <v>886</v>
      </c>
      <c r="M81" s="4">
        <v>1990</v>
      </c>
      <c r="N81" s="1" t="str">
        <f>+Tabla15[[#This Row],[NOMBRE DE LA CAUSA 2017]]</f>
        <v>DENEGACION DE PETICION DE EXTENSION DE JURISPRUDENCIA</v>
      </c>
    </row>
    <row r="82" spans="1:14" ht="15" customHeight="1" x14ac:dyDescent="0.25">
      <c r="A82" s="1">
        <f>+Tabla15[[#This Row],[1]]</f>
        <v>80</v>
      </c>
      <c r="B82" s="1" t="s">
        <v>887</v>
      </c>
      <c r="C82" s="1">
        <v>1</v>
      </c>
      <c r="D82" s="1">
        <f>+IF(Tabla15[[#This Row],[NOMBRE DE LA CAUSA 2018]]=0,0,1)</f>
        <v>1</v>
      </c>
      <c r="E82" s="1">
        <f>+E81+Tabla15[[#This Row],[NOMBRE DE LA CAUSA 2019]]</f>
        <v>80</v>
      </c>
      <c r="F82" s="1">
        <f>+Tabla15[[#This Row],[0]]*Tabla15[[#This Row],[NOMBRE DE LA CAUSA 2019]]</f>
        <v>80</v>
      </c>
      <c r="G82" s="1" t="s">
        <v>704</v>
      </c>
      <c r="J82" s="1" t="s">
        <v>705</v>
      </c>
      <c r="K82" s="1" t="s">
        <v>701</v>
      </c>
      <c r="L82" s="1" t="s">
        <v>888</v>
      </c>
      <c r="M82" s="4">
        <v>346</v>
      </c>
      <c r="N82" s="1" t="str">
        <f>+Tabla15[[#This Row],[NOMBRE DE LA CAUSA 2017]]</f>
        <v>DESAPARICION FORZADA</v>
      </c>
    </row>
    <row r="83" spans="1:14" ht="15" customHeight="1" x14ac:dyDescent="0.25">
      <c r="A83" s="1">
        <f>+Tabla15[[#This Row],[1]]</f>
        <v>81</v>
      </c>
      <c r="B83" s="1" t="s">
        <v>889</v>
      </c>
      <c r="C83" s="1">
        <v>1</v>
      </c>
      <c r="D83" s="1">
        <f>+IF(Tabla15[[#This Row],[NOMBRE DE LA CAUSA 2018]]=0,0,1)</f>
        <v>1</v>
      </c>
      <c r="E83" s="1">
        <f>+E82+Tabla15[[#This Row],[NOMBRE DE LA CAUSA 2019]]</f>
        <v>81</v>
      </c>
      <c r="F83" s="1">
        <f>+Tabla15[[#This Row],[0]]*Tabla15[[#This Row],[NOMBRE DE LA CAUSA 2019]]</f>
        <v>81</v>
      </c>
      <c r="G83" s="1" t="s">
        <v>704</v>
      </c>
      <c r="J83" s="1" t="s">
        <v>705</v>
      </c>
      <c r="K83" s="1" t="s">
        <v>701</v>
      </c>
      <c r="L83" s="1" t="s">
        <v>890</v>
      </c>
      <c r="M83" s="4">
        <v>784</v>
      </c>
      <c r="N83" s="1" t="str">
        <f>+Tabla15[[#This Row],[NOMBRE DE LA CAUSA 2017]]</f>
        <v>DESCONOCIMIENTO DE TRASLADO DE REGIMEN PENSIONAL</v>
      </c>
    </row>
    <row r="84" spans="1:14" ht="15" customHeight="1" x14ac:dyDescent="0.25">
      <c r="A84" s="1">
        <f>+Tabla15[[#This Row],[1]]</f>
        <v>82</v>
      </c>
      <c r="B84" s="1" t="s">
        <v>891</v>
      </c>
      <c r="C84" s="1">
        <v>1</v>
      </c>
      <c r="D84" s="1">
        <f>+IF(Tabla15[[#This Row],[NOMBRE DE LA CAUSA 2018]]=0,0,1)</f>
        <v>1</v>
      </c>
      <c r="E84" s="1">
        <f>+E83+Tabla15[[#This Row],[NOMBRE DE LA CAUSA 2019]]</f>
        <v>82</v>
      </c>
      <c r="F84" s="1">
        <f>+Tabla15[[#This Row],[0]]*Tabla15[[#This Row],[NOMBRE DE LA CAUSA 2019]]</f>
        <v>82</v>
      </c>
      <c r="G84" s="1" t="s">
        <v>704</v>
      </c>
      <c r="J84" s="1" t="s">
        <v>705</v>
      </c>
      <c r="K84" s="1" t="s">
        <v>701</v>
      </c>
      <c r="L84" s="1" t="s">
        <v>892</v>
      </c>
      <c r="M84" s="4">
        <v>869</v>
      </c>
      <c r="N84" s="1" t="str">
        <f>+Tabla15[[#This Row],[NOMBRE DE LA CAUSA 2017]]</f>
        <v>DESCONOCIMIENTO DEL AMPARO POR RETEN SOCIAL POR CONDICION DE MADRE O PADRE CABEZA DE FAMILIA DURANTE LOS PROCESOS DE REESTRUCTURACION Y LIQUIDACION DE ENTIDADES PUBLICAS</v>
      </c>
    </row>
    <row r="85" spans="1:14" ht="15" customHeight="1" x14ac:dyDescent="0.25">
      <c r="A85" s="1">
        <f>+Tabla15[[#This Row],[1]]</f>
        <v>83</v>
      </c>
      <c r="B85" s="1" t="s">
        <v>893</v>
      </c>
      <c r="C85" s="1">
        <v>1</v>
      </c>
      <c r="D85" s="1">
        <f>+IF(Tabla15[[#This Row],[NOMBRE DE LA CAUSA 2018]]=0,0,1)</f>
        <v>1</v>
      </c>
      <c r="E85" s="1">
        <f>+E84+Tabla15[[#This Row],[NOMBRE DE LA CAUSA 2019]]</f>
        <v>83</v>
      </c>
      <c r="F85" s="1">
        <f>+Tabla15[[#This Row],[0]]*Tabla15[[#This Row],[NOMBRE DE LA CAUSA 2019]]</f>
        <v>83</v>
      </c>
      <c r="G85" s="1" t="s">
        <v>704</v>
      </c>
      <c r="J85" s="1" t="s">
        <v>705</v>
      </c>
      <c r="K85" s="1" t="s">
        <v>701</v>
      </c>
      <c r="L85" s="1" t="s">
        <v>894</v>
      </c>
      <c r="M85" s="4">
        <v>870</v>
      </c>
      <c r="N85" s="1" t="str">
        <f>+Tabla15[[#This Row],[NOMBRE DE LA CAUSA 2017]]</f>
        <v>DESCONOCIMIENTO DEL AMPARO POR RETEN SOCIAL POR CONDICION DE PERSONA CON DISCAPACIDAD DURANTE LOS PROCESOS DE REESTRUCTURACION Y LIQUIDACION DE ENTIDADES PUBLICAS</v>
      </c>
    </row>
    <row r="86" spans="1:14" ht="15" customHeight="1" x14ac:dyDescent="0.25">
      <c r="A86" s="1">
        <f>+Tabla15[[#This Row],[1]]</f>
        <v>84</v>
      </c>
      <c r="B86" s="1" t="s">
        <v>895</v>
      </c>
      <c r="C86" s="1">
        <v>1</v>
      </c>
      <c r="D86" s="1">
        <f>+IF(Tabla15[[#This Row],[NOMBRE DE LA CAUSA 2018]]=0,0,1)</f>
        <v>1</v>
      </c>
      <c r="E86" s="1">
        <f>+E85+Tabla15[[#This Row],[NOMBRE DE LA CAUSA 2019]]</f>
        <v>84</v>
      </c>
      <c r="F86" s="1">
        <f>+Tabla15[[#This Row],[0]]*Tabla15[[#This Row],[NOMBRE DE LA CAUSA 2019]]</f>
        <v>84</v>
      </c>
      <c r="G86" s="1" t="s">
        <v>704</v>
      </c>
      <c r="J86" s="1" t="s">
        <v>705</v>
      </c>
      <c r="K86" s="1" t="s">
        <v>701</v>
      </c>
      <c r="L86" s="1" t="s">
        <v>896</v>
      </c>
      <c r="M86" s="4">
        <v>868</v>
      </c>
      <c r="N86" s="1" t="str">
        <f>+Tabla15[[#This Row],[NOMBRE DE LA CAUSA 2017]]</f>
        <v>DESCONOCIMIENTO DEL AMPARO POR RETEN SOCIAL POR CONDICION DE PREPENSIONADO DURANTE LOS PROCESOS DE REESTRUCTURACION Y LIQUIDACION DE ENTIDADES PUBLICAS</v>
      </c>
    </row>
    <row r="87" spans="1:14" ht="15" customHeight="1" x14ac:dyDescent="0.25">
      <c r="A87" s="1">
        <f>+Tabla15[[#This Row],[1]]</f>
        <v>85</v>
      </c>
      <c r="B87" s="5" t="s">
        <v>897</v>
      </c>
      <c r="C87" s="1">
        <v>1</v>
      </c>
      <c r="D87" s="1">
        <f>+IF(Tabla15[[#This Row],[NOMBRE DE LA CAUSA 2018]]=0,0,1)</f>
        <v>1</v>
      </c>
      <c r="E87" s="1">
        <f>+E86+Tabla15[[#This Row],[NOMBRE DE LA CAUSA 2019]]</f>
        <v>85</v>
      </c>
      <c r="F87" s="1">
        <f>+Tabla15[[#This Row],[0]]*Tabla15[[#This Row],[NOMBRE DE LA CAUSA 2019]]</f>
        <v>85</v>
      </c>
      <c r="G87" s="5" t="s">
        <v>704</v>
      </c>
      <c r="J87" s="1" t="s">
        <v>705</v>
      </c>
      <c r="K87" s="1" t="s">
        <v>701</v>
      </c>
      <c r="L87" s="5" t="s">
        <v>898</v>
      </c>
      <c r="M87" s="4">
        <v>855</v>
      </c>
      <c r="N87" s="1" t="str">
        <f>+Tabla15[[#This Row],[NOMBRE DE LA CAUSA 2017]]</f>
        <v>DESCONOCIMIENTO DEL DERECHO A REUBICACION LABORAL</v>
      </c>
    </row>
    <row r="88" spans="1:14" ht="15" customHeight="1" x14ac:dyDescent="0.25">
      <c r="A88" s="1">
        <f>+Tabla15[[#This Row],[1]]</f>
        <v>86</v>
      </c>
      <c r="B88" s="1" t="s">
        <v>899</v>
      </c>
      <c r="C88" s="1">
        <v>1</v>
      </c>
      <c r="D88" s="1">
        <f>+IF(Tabla15[[#This Row],[NOMBRE DE LA CAUSA 2018]]=0,0,1)</f>
        <v>1</v>
      </c>
      <c r="E88" s="1">
        <f>+E87+Tabla15[[#This Row],[NOMBRE DE LA CAUSA 2019]]</f>
        <v>86</v>
      </c>
      <c r="F88" s="1">
        <f>+Tabla15[[#This Row],[0]]*Tabla15[[#This Row],[NOMBRE DE LA CAUSA 2019]]</f>
        <v>86</v>
      </c>
      <c r="G88" s="1" t="s">
        <v>742</v>
      </c>
      <c r="H88" s="1" t="s">
        <v>900</v>
      </c>
      <c r="K88" s="1" t="s">
        <v>701</v>
      </c>
      <c r="L88" s="1" t="s">
        <v>901</v>
      </c>
      <c r="M88" s="4">
        <v>2268</v>
      </c>
      <c r="N88" s="1" t="str">
        <f>+Tabla15[[#This Row],[NOMBRE DE LA CAUSA 2017]]</f>
        <v>DESCONOCIMIENTO DEL FUERO SINDICAL</v>
      </c>
    </row>
    <row r="89" spans="1:14" ht="15" customHeight="1" x14ac:dyDescent="0.25">
      <c r="A89" s="1">
        <f>+Tabla15[[#This Row],[1]]</f>
        <v>87</v>
      </c>
      <c r="B89" s="1" t="s">
        <v>902</v>
      </c>
      <c r="C89" s="1">
        <v>1</v>
      </c>
      <c r="D89" s="1">
        <f>+IF(Tabla15[[#This Row],[NOMBRE DE LA CAUSA 2018]]=0,0,1)</f>
        <v>1</v>
      </c>
      <c r="E89" s="1">
        <f>+E88+Tabla15[[#This Row],[NOMBRE DE LA CAUSA 2019]]</f>
        <v>87</v>
      </c>
      <c r="F89" s="1">
        <f>+Tabla15[[#This Row],[0]]*Tabla15[[#This Row],[NOMBRE DE LA CAUSA 2019]]</f>
        <v>87</v>
      </c>
      <c r="G89" s="1" t="s">
        <v>742</v>
      </c>
      <c r="H89" s="1" t="s">
        <v>900</v>
      </c>
      <c r="K89" s="1" t="s">
        <v>701</v>
      </c>
      <c r="L89" s="1" t="s">
        <v>903</v>
      </c>
      <c r="M89" s="4">
        <v>2269</v>
      </c>
      <c r="N89" s="1" t="str">
        <f>+Tabla15[[#This Row],[NOMBRE DE LA CAUSA 2017]]</f>
        <v>DESCONOCIMIENTO DEL FUERO SINDICAL EN LOS PROCESOS DE REESTRUCTURACION Y LIQUIDACION DE ENTIDADES PUBLICAS</v>
      </c>
    </row>
    <row r="90" spans="1:14" ht="15" customHeight="1" x14ac:dyDescent="0.25">
      <c r="A90" s="1">
        <f>+Tabla15[[#This Row],[1]]</f>
        <v>88</v>
      </c>
      <c r="B90" s="1" t="s">
        <v>904</v>
      </c>
      <c r="C90" s="1">
        <v>1</v>
      </c>
      <c r="D90" s="1">
        <f>+IF(Tabla15[[#This Row],[NOMBRE DE LA CAUSA 2018]]=0,0,1)</f>
        <v>1</v>
      </c>
      <c r="E90" s="1">
        <f>+E89+Tabla15[[#This Row],[NOMBRE DE LA CAUSA 2019]]</f>
        <v>88</v>
      </c>
      <c r="F90" s="1">
        <f>+Tabla15[[#This Row],[0]]*Tabla15[[#This Row],[NOMBRE DE LA CAUSA 2019]]</f>
        <v>88</v>
      </c>
      <c r="G90" s="1" t="s">
        <v>704</v>
      </c>
      <c r="J90" s="1" t="s">
        <v>705</v>
      </c>
      <c r="K90" s="1" t="s">
        <v>701</v>
      </c>
      <c r="L90" s="1" t="s">
        <v>905</v>
      </c>
      <c r="M90" s="4">
        <v>1996</v>
      </c>
      <c r="N90" s="1" t="str">
        <f>+Tabla15[[#This Row],[NOMBRE DE LA CAUSA 2017]]</f>
        <v>DESCUENTO DE NOMINA NO AUTORIZADO</v>
      </c>
    </row>
    <row r="91" spans="1:14" ht="15" customHeight="1" x14ac:dyDescent="0.25">
      <c r="A91" s="1">
        <f>+Tabla15[[#This Row],[1]]</f>
        <v>89</v>
      </c>
      <c r="B91" s="1" t="s">
        <v>906</v>
      </c>
      <c r="C91" s="1">
        <v>1</v>
      </c>
      <c r="D91" s="1">
        <f>+IF(Tabla15[[#This Row],[NOMBRE DE LA CAUSA 2018]]=0,0,1)</f>
        <v>1</v>
      </c>
      <c r="E91" s="1">
        <f>+E90+Tabla15[[#This Row],[NOMBRE DE LA CAUSA 2019]]</f>
        <v>89</v>
      </c>
      <c r="F91" s="1">
        <f>+Tabla15[[#This Row],[0]]*Tabla15[[#This Row],[NOMBRE DE LA CAUSA 2019]]</f>
        <v>89</v>
      </c>
      <c r="G91" s="1" t="s">
        <v>704</v>
      </c>
      <c r="J91" s="1" t="s">
        <v>705</v>
      </c>
      <c r="K91" s="1" t="s">
        <v>701</v>
      </c>
      <c r="L91" s="1" t="s">
        <v>907</v>
      </c>
      <c r="M91" s="4">
        <v>783</v>
      </c>
      <c r="N91" s="1" t="str">
        <f>+Tabla15[[#This Row],[NOMBRE DE LA CAUSA 2017]]</f>
        <v>DESCUENTO ILEGAL A LA MESADA PENSIONAL</v>
      </c>
    </row>
    <row r="92" spans="1:14" ht="15" customHeight="1" x14ac:dyDescent="0.25">
      <c r="A92" s="1">
        <f>+Tabla15[[#This Row],[1]]</f>
        <v>90</v>
      </c>
      <c r="B92" s="1" t="s">
        <v>908</v>
      </c>
      <c r="C92" s="1">
        <v>1</v>
      </c>
      <c r="D92" s="1">
        <f>+IF(Tabla15[[#This Row],[NOMBRE DE LA CAUSA 2018]]=0,0,1)</f>
        <v>1</v>
      </c>
      <c r="E92" s="1">
        <f>+E91+Tabla15[[#This Row],[NOMBRE DE LA CAUSA 2019]]</f>
        <v>90</v>
      </c>
      <c r="F92" s="1">
        <f>+Tabla15[[#This Row],[0]]*Tabla15[[#This Row],[NOMBRE DE LA CAUSA 2019]]</f>
        <v>90</v>
      </c>
      <c r="G92" s="1" t="s">
        <v>742</v>
      </c>
      <c r="H92" s="1" t="s">
        <v>909</v>
      </c>
      <c r="K92" s="1" t="s">
        <v>701</v>
      </c>
      <c r="L92" s="1" t="s">
        <v>910</v>
      </c>
      <c r="M92" s="4">
        <v>2034</v>
      </c>
      <c r="N92" s="1" t="str">
        <f>+Tabla15[[#This Row],[NOMBRE DE LA CAUSA 2017]]</f>
        <v>DESEQUILIBRIO ECONOMICO DEL CONTRATO POR ACTOS O HECHOS DE LA ENTIDAD CONTRATANTE</v>
      </c>
    </row>
    <row r="93" spans="1:14" ht="15" customHeight="1" x14ac:dyDescent="0.25">
      <c r="A93" s="1">
        <f>+Tabla15[[#This Row],[1]]</f>
        <v>91</v>
      </c>
      <c r="B93" s="1" t="s">
        <v>911</v>
      </c>
      <c r="C93" s="1">
        <v>1</v>
      </c>
      <c r="D93" s="1">
        <f>+IF(Tabla15[[#This Row],[NOMBRE DE LA CAUSA 2018]]=0,0,1)</f>
        <v>1</v>
      </c>
      <c r="E93" s="1">
        <f>+E92+Tabla15[[#This Row],[NOMBRE DE LA CAUSA 2019]]</f>
        <v>91</v>
      </c>
      <c r="F93" s="1">
        <f>+Tabla15[[#This Row],[0]]*Tabla15[[#This Row],[NOMBRE DE LA CAUSA 2019]]</f>
        <v>91</v>
      </c>
      <c r="G93" s="1" t="s">
        <v>742</v>
      </c>
      <c r="H93" s="1" t="s">
        <v>909</v>
      </c>
      <c r="K93" s="1" t="s">
        <v>701</v>
      </c>
      <c r="L93" s="1" t="s">
        <v>912</v>
      </c>
      <c r="M93" s="4">
        <v>2035</v>
      </c>
      <c r="N93" s="1" t="str">
        <f>+Tabla15[[#This Row],[NOMBRE DE LA CAUSA 2017]]</f>
        <v>DESEQUILIBRIO ECONOMICO DEL CONTRATO POR ACTOS O HECHOS DEL CONTRATISTA</v>
      </c>
    </row>
    <row r="94" spans="1:14" ht="15" customHeight="1" x14ac:dyDescent="0.25">
      <c r="A94" s="1">
        <f>+Tabla15[[#This Row],[1]]</f>
        <v>92</v>
      </c>
      <c r="B94" s="1" t="s">
        <v>913</v>
      </c>
      <c r="C94" s="1">
        <v>1</v>
      </c>
      <c r="D94" s="1">
        <f>+IF(Tabla15[[#This Row],[NOMBRE DE LA CAUSA 2018]]=0,0,1)</f>
        <v>1</v>
      </c>
      <c r="E94" s="1">
        <f>+E93+Tabla15[[#This Row],[NOMBRE DE LA CAUSA 2019]]</f>
        <v>92</v>
      </c>
      <c r="F94" s="1">
        <f>+Tabla15[[#This Row],[0]]*Tabla15[[#This Row],[NOMBRE DE LA CAUSA 2019]]</f>
        <v>92</v>
      </c>
      <c r="G94" s="1" t="s">
        <v>742</v>
      </c>
      <c r="H94" s="1" t="s">
        <v>909</v>
      </c>
      <c r="K94" s="1" t="s">
        <v>701</v>
      </c>
      <c r="L94" s="1" t="s">
        <v>914</v>
      </c>
      <c r="M94" s="4">
        <v>2036</v>
      </c>
      <c r="N94" s="1" t="str">
        <f>+Tabla15[[#This Row],[NOMBRE DE LA CAUSA 2017]]</f>
        <v>DESEQUILIBRIO ECONOMICO DEL CONTRATO POR EL HECHO DEL PRINCIPE</v>
      </c>
    </row>
    <row r="95" spans="1:14" ht="15" customHeight="1" x14ac:dyDescent="0.25">
      <c r="A95" s="1">
        <f>+Tabla15[[#This Row],[1]]</f>
        <v>93</v>
      </c>
      <c r="B95" s="1" t="s">
        <v>915</v>
      </c>
      <c r="C95" s="1">
        <v>1</v>
      </c>
      <c r="D95" s="1">
        <f>+IF(Tabla15[[#This Row],[NOMBRE DE LA CAUSA 2018]]=0,0,1)</f>
        <v>1</v>
      </c>
      <c r="E95" s="1">
        <f>+E94+Tabla15[[#This Row],[NOMBRE DE LA CAUSA 2019]]</f>
        <v>93</v>
      </c>
      <c r="F95" s="1">
        <f>+Tabla15[[#This Row],[0]]*Tabla15[[#This Row],[NOMBRE DE LA CAUSA 2019]]</f>
        <v>93</v>
      </c>
      <c r="G95" s="1" t="s">
        <v>742</v>
      </c>
      <c r="H95" s="1" t="s">
        <v>909</v>
      </c>
      <c r="K95" s="1" t="s">
        <v>701</v>
      </c>
      <c r="L95" s="1" t="s">
        <v>916</v>
      </c>
      <c r="M95" s="4">
        <v>2037</v>
      </c>
      <c r="N95" s="1" t="str">
        <f>+Tabla15[[#This Row],[NOMBRE DE LA CAUSA 2017]]</f>
        <v>DESEQUILIBRIO ECONOMICO DEL CONTRATO POR TEORIA DE LA IMPREVISION</v>
      </c>
    </row>
    <row r="96" spans="1:14" ht="15" customHeight="1" x14ac:dyDescent="0.25">
      <c r="A96" s="1">
        <f>+Tabla15[[#This Row],[1]]</f>
        <v>94</v>
      </c>
      <c r="B96" s="1" t="s">
        <v>917</v>
      </c>
      <c r="C96" s="1">
        <v>1</v>
      </c>
      <c r="D96" s="1">
        <f>+IF(Tabla15[[#This Row],[NOMBRE DE LA CAUSA 2018]]=0,0,1)</f>
        <v>1</v>
      </c>
      <c r="E96" s="1">
        <f>+E95+Tabla15[[#This Row],[NOMBRE DE LA CAUSA 2019]]</f>
        <v>94</v>
      </c>
      <c r="F96" s="1">
        <f>+Tabla15[[#This Row],[0]]*Tabla15[[#This Row],[NOMBRE DE LA CAUSA 2019]]</f>
        <v>94</v>
      </c>
      <c r="G96" s="1" t="s">
        <v>704</v>
      </c>
      <c r="J96" s="1" t="s">
        <v>705</v>
      </c>
      <c r="K96" s="1" t="s">
        <v>701</v>
      </c>
      <c r="L96" s="1" t="s">
        <v>918</v>
      </c>
      <c r="M96" s="4">
        <v>419</v>
      </c>
      <c r="N96" s="1" t="str">
        <f>+Tabla15[[#This Row],[NOMBRE DE LA CAUSA 2017]]</f>
        <v>DESLINDE Y AMOJONAMIENTO</v>
      </c>
    </row>
    <row r="97" spans="1:14" ht="15" customHeight="1" x14ac:dyDescent="0.25">
      <c r="A97" s="1">
        <f>+Tabla15[[#This Row],[1]]</f>
        <v>95</v>
      </c>
      <c r="B97" s="1" t="s">
        <v>919</v>
      </c>
      <c r="C97" s="1">
        <v>1</v>
      </c>
      <c r="D97" s="1">
        <f>+IF(Tabla15[[#This Row],[NOMBRE DE LA CAUSA 2018]]=0,0,1)</f>
        <v>1</v>
      </c>
      <c r="E97" s="1">
        <f>+E96+Tabla15[[#This Row],[NOMBRE DE LA CAUSA 2019]]</f>
        <v>95</v>
      </c>
      <c r="F97" s="1">
        <f>+Tabla15[[#This Row],[0]]*Tabla15[[#This Row],[NOMBRE DE LA CAUSA 2019]]</f>
        <v>95</v>
      </c>
      <c r="G97" s="1" t="s">
        <v>704</v>
      </c>
      <c r="J97" s="1" t="s">
        <v>705</v>
      </c>
      <c r="K97" s="1" t="s">
        <v>701</v>
      </c>
      <c r="L97" s="1" t="s">
        <v>920</v>
      </c>
      <c r="M97" s="4">
        <v>449</v>
      </c>
      <c r="N97" s="1" t="str">
        <f>+Tabla15[[#This Row],[NOMBRE DE LA CAUSA 2017]]</f>
        <v>DESMEJORA EN LAS CONDICIONES LABORALES</v>
      </c>
    </row>
    <row r="98" spans="1:14" ht="15" customHeight="1" x14ac:dyDescent="0.25">
      <c r="A98" s="1">
        <f>+Tabla15[[#This Row],[1]]</f>
        <v>96</v>
      </c>
      <c r="B98" s="1" t="s">
        <v>921</v>
      </c>
      <c r="C98" s="1">
        <v>1</v>
      </c>
      <c r="D98" s="1">
        <f>+IF(Tabla15[[#This Row],[NOMBRE DE LA CAUSA 2018]]=0,0,1)</f>
        <v>1</v>
      </c>
      <c r="E98" s="1">
        <f>+E97+Tabla15[[#This Row],[NOMBRE DE LA CAUSA 2019]]</f>
        <v>96</v>
      </c>
      <c r="F98" s="1">
        <f>+Tabla15[[#This Row],[0]]*Tabla15[[#This Row],[NOMBRE DE LA CAUSA 2019]]</f>
        <v>96</v>
      </c>
      <c r="G98" s="1" t="s">
        <v>699</v>
      </c>
      <c r="K98" s="1" t="s">
        <v>701</v>
      </c>
      <c r="L98" s="1" t="s">
        <v>922</v>
      </c>
      <c r="M98" s="4">
        <v>2204</v>
      </c>
      <c r="N98" s="1" t="str">
        <f>+Tabla15[[#This Row],[NOMBRE DE LA CAUSA 2017]]</f>
        <v>DESPIDO INDIRECTO DE FUNCIONARIO PUBLICO</v>
      </c>
    </row>
    <row r="99" spans="1:14" ht="15" customHeight="1" x14ac:dyDescent="0.25">
      <c r="A99" s="1">
        <f>+Tabla15[[#This Row],[1]]</f>
        <v>97</v>
      </c>
      <c r="B99" s="6" t="s">
        <v>923</v>
      </c>
      <c r="C99" s="1">
        <v>1</v>
      </c>
      <c r="D99" s="1">
        <f>+IF(Tabla15[[#This Row],[NOMBRE DE LA CAUSA 2018]]=0,0,1)</f>
        <v>1</v>
      </c>
      <c r="E99" s="1">
        <f>+E98+Tabla15[[#This Row],[NOMBRE DE LA CAUSA 2019]]</f>
        <v>97</v>
      </c>
      <c r="F99" s="1">
        <f>+Tabla15[[#This Row],[0]]*Tabla15[[#This Row],[NOMBRE DE LA CAUSA 2019]]</f>
        <v>97</v>
      </c>
      <c r="G99" s="1" t="s">
        <v>704</v>
      </c>
      <c r="J99" s="1" t="s">
        <v>705</v>
      </c>
      <c r="K99" s="1" t="s">
        <v>701</v>
      </c>
      <c r="L99" s="1" t="s">
        <v>924</v>
      </c>
      <c r="M99" s="4">
        <v>36</v>
      </c>
      <c r="N99" s="1" t="str">
        <f>+Tabla15[[#This Row],[NOMBRE DE LA CAUSA 2017]]</f>
        <v>DESPIDO INDIRECTO DE TRABAJADOR OFICIAL</v>
      </c>
    </row>
    <row r="100" spans="1:14" ht="15" customHeight="1" x14ac:dyDescent="0.25">
      <c r="A100" s="1">
        <f>+Tabla15[[#This Row],[1]]</f>
        <v>98</v>
      </c>
      <c r="B100" s="1" t="s">
        <v>925</v>
      </c>
      <c r="C100" s="1">
        <v>1</v>
      </c>
      <c r="D100" s="1">
        <f>+IF(Tabla15[[#This Row],[NOMBRE DE LA CAUSA 2018]]=0,0,1)</f>
        <v>1</v>
      </c>
      <c r="E100" s="1">
        <f>+E99+Tabla15[[#This Row],[NOMBRE DE LA CAUSA 2019]]</f>
        <v>98</v>
      </c>
      <c r="F100" s="1">
        <f>+Tabla15[[#This Row],[0]]*Tabla15[[#This Row],[NOMBRE DE LA CAUSA 2019]]</f>
        <v>98</v>
      </c>
      <c r="G100" s="1" t="s">
        <v>704</v>
      </c>
      <c r="J100" s="1" t="s">
        <v>705</v>
      </c>
      <c r="K100" s="1" t="s">
        <v>701</v>
      </c>
      <c r="L100" s="1" t="s">
        <v>926</v>
      </c>
      <c r="M100" s="4">
        <v>209</v>
      </c>
      <c r="N100" s="1" t="str">
        <f>+Tabla15[[#This Row],[NOMBRE DE LA CAUSA 2017]]</f>
        <v>DESPIDO SIN JUSTA CAUSA DE TRABAJADOR OFICIAL</v>
      </c>
    </row>
    <row r="101" spans="1:14" ht="15" customHeight="1" x14ac:dyDescent="0.25">
      <c r="A101" s="1">
        <f>+Tabla15[[#This Row],[1]]</f>
        <v>99</v>
      </c>
      <c r="B101" s="1" t="s">
        <v>927</v>
      </c>
      <c r="C101" s="1">
        <v>1</v>
      </c>
      <c r="D101" s="1">
        <f>+IF(Tabla15[[#This Row],[NOMBRE DE LA CAUSA 2018]]=0,0,1)</f>
        <v>1</v>
      </c>
      <c r="E101" s="1">
        <f>+E100+Tabla15[[#This Row],[NOMBRE DE LA CAUSA 2019]]</f>
        <v>99</v>
      </c>
      <c r="F101" s="1">
        <f>+Tabla15[[#This Row],[0]]*Tabla15[[#This Row],[NOMBRE DE LA CAUSA 2019]]</f>
        <v>99</v>
      </c>
      <c r="G101" s="1" t="s">
        <v>704</v>
      </c>
      <c r="J101" s="1" t="s">
        <v>705</v>
      </c>
      <c r="K101" s="1" t="s">
        <v>701</v>
      </c>
      <c r="L101" s="1" t="s">
        <v>928</v>
      </c>
      <c r="M101" s="4">
        <v>178</v>
      </c>
      <c r="N101" s="1" t="str">
        <f>+Tabla15[[#This Row],[NOMBRE DE LA CAUSA 2017]]</f>
        <v>DESPLAZAMIENTO FORZADO</v>
      </c>
    </row>
    <row r="102" spans="1:14" ht="15" customHeight="1" x14ac:dyDescent="0.25">
      <c r="A102" s="1">
        <f>+Tabla15[[#This Row],[1]]</f>
        <v>100</v>
      </c>
      <c r="B102" s="1" t="s">
        <v>929</v>
      </c>
      <c r="C102" s="1">
        <v>1</v>
      </c>
      <c r="D102" s="1">
        <f>+IF(Tabla15[[#This Row],[NOMBRE DE LA CAUSA 2018]]=0,0,1)</f>
        <v>1</v>
      </c>
      <c r="E102" s="1">
        <f>+E101+Tabla15[[#This Row],[NOMBRE DE LA CAUSA 2019]]</f>
        <v>100</v>
      </c>
      <c r="F102" s="1">
        <f>+Tabla15[[#This Row],[0]]*Tabla15[[#This Row],[NOMBRE DE LA CAUSA 2019]]</f>
        <v>100</v>
      </c>
      <c r="G102" s="1" t="s">
        <v>704</v>
      </c>
      <c r="J102" s="1" t="s">
        <v>705</v>
      </c>
      <c r="K102" s="1" t="s">
        <v>701</v>
      </c>
      <c r="L102" s="5" t="s">
        <v>930</v>
      </c>
      <c r="M102" s="4">
        <v>2004</v>
      </c>
      <c r="N102" s="1" t="str">
        <f>+Tabla15[[#This Row],[NOMBRE DE LA CAUSA 2017]]</f>
        <v>DESPOJO JURIDICO Y MATERIAL DE TIERRAS</v>
      </c>
    </row>
    <row r="103" spans="1:14" ht="15" customHeight="1" x14ac:dyDescent="0.25">
      <c r="A103" s="1">
        <f>+Tabla15[[#This Row],[1]]</f>
        <v>101</v>
      </c>
      <c r="B103" s="1" t="s">
        <v>931</v>
      </c>
      <c r="C103" s="1">
        <v>1</v>
      </c>
      <c r="D103" s="1">
        <f>+IF(Tabla15[[#This Row],[NOMBRE DE LA CAUSA 2018]]=0,0,1)</f>
        <v>1</v>
      </c>
      <c r="E103" s="1">
        <f>+E102+Tabla15[[#This Row],[NOMBRE DE LA CAUSA 2019]]</f>
        <v>101</v>
      </c>
      <c r="F103" s="1">
        <f>+Tabla15[[#This Row],[0]]*Tabla15[[#This Row],[NOMBRE DE LA CAUSA 2019]]</f>
        <v>101</v>
      </c>
      <c r="G103" s="1" t="s">
        <v>704</v>
      </c>
      <c r="J103" s="1" t="s">
        <v>705</v>
      </c>
      <c r="K103" s="1" t="s">
        <v>701</v>
      </c>
      <c r="L103" s="7" t="s">
        <v>932</v>
      </c>
      <c r="M103" s="4">
        <v>1982</v>
      </c>
      <c r="N103" s="1" t="str">
        <f>+Tabla15[[#This Row],[NOMBRE DE LA CAUSA 2017]]</f>
        <v>DIVISION DE LA COSA COMUN POR PARTE DE COMUNEROS O COPROPIETARIOS</v>
      </c>
    </row>
    <row r="104" spans="1:14" ht="15" customHeight="1" x14ac:dyDescent="0.25">
      <c r="A104" s="1">
        <f>+Tabla15[[#This Row],[1]]</f>
        <v>102</v>
      </c>
      <c r="B104" s="1" t="s">
        <v>933</v>
      </c>
      <c r="C104" s="1">
        <v>1</v>
      </c>
      <c r="D104" s="1">
        <f>+IF(Tabla15[[#This Row],[NOMBRE DE LA CAUSA 2018]]=0,0,1)</f>
        <v>1</v>
      </c>
      <c r="E104" s="1">
        <f>+E103+Tabla15[[#This Row],[NOMBRE DE LA CAUSA 2019]]</f>
        <v>102</v>
      </c>
      <c r="F104" s="1">
        <f>+Tabla15[[#This Row],[0]]*Tabla15[[#This Row],[NOMBRE DE LA CAUSA 2019]]</f>
        <v>102</v>
      </c>
      <c r="G104" s="1" t="s">
        <v>704</v>
      </c>
      <c r="J104" s="1" t="s">
        <v>705</v>
      </c>
      <c r="K104" s="1" t="s">
        <v>701</v>
      </c>
      <c r="L104" s="1" t="s">
        <v>934</v>
      </c>
      <c r="M104" s="4">
        <v>413</v>
      </c>
      <c r="N104" s="1" t="str">
        <f>+Tabla15[[#This Row],[NOMBRE DE LA CAUSA 2017]]</f>
        <v>EJECUCION DE PRESTACIONES SIN CONTRATO</v>
      </c>
    </row>
    <row r="105" spans="1:14" ht="15" customHeight="1" x14ac:dyDescent="0.25">
      <c r="A105" s="1">
        <f>+Tabla15[[#This Row],[1]]</f>
        <v>103</v>
      </c>
      <c r="B105" s="1" t="s">
        <v>935</v>
      </c>
      <c r="C105" s="1">
        <v>1</v>
      </c>
      <c r="D105" s="1">
        <f>+IF(Tabla15[[#This Row],[NOMBRE DE LA CAUSA 2018]]=0,0,1)</f>
        <v>1</v>
      </c>
      <c r="E105" s="1">
        <f>+E104+Tabla15[[#This Row],[NOMBRE DE LA CAUSA 2019]]</f>
        <v>103</v>
      </c>
      <c r="F105" s="1">
        <f>+Tabla15[[#This Row],[0]]*Tabla15[[#This Row],[NOMBRE DE LA CAUSA 2019]]</f>
        <v>103</v>
      </c>
      <c r="G105" s="1" t="s">
        <v>742</v>
      </c>
      <c r="H105" s="1" t="s">
        <v>936</v>
      </c>
      <c r="K105" s="1" t="s">
        <v>701</v>
      </c>
      <c r="L105" s="1" t="s">
        <v>937</v>
      </c>
      <c r="M105" s="4">
        <v>2049</v>
      </c>
      <c r="N105" s="1" t="str">
        <f>+Tabla15[[#This Row],[NOMBRE DE LA CAUSA 2017]]</f>
        <v>EJECUCIONES EXTRAJUDICIALES PERPETRADAS POR AGENTES DEL ESTADO</v>
      </c>
    </row>
    <row r="106" spans="1:14" ht="15" customHeight="1" x14ac:dyDescent="0.25">
      <c r="A106" s="1">
        <f>+Tabla15[[#This Row],[1]]</f>
        <v>104</v>
      </c>
      <c r="B106" s="1" t="s">
        <v>938</v>
      </c>
      <c r="C106" s="1">
        <v>1</v>
      </c>
      <c r="D106" s="1">
        <f>+IF(Tabla15[[#This Row],[NOMBRE DE LA CAUSA 2018]]=0,0,1)</f>
        <v>1</v>
      </c>
      <c r="E106" s="1">
        <f>+E105+Tabla15[[#This Row],[NOMBRE DE LA CAUSA 2019]]</f>
        <v>104</v>
      </c>
      <c r="F106" s="1">
        <f>+Tabla15[[#This Row],[0]]*Tabla15[[#This Row],[NOMBRE DE LA CAUSA 2019]]</f>
        <v>104</v>
      </c>
      <c r="G106" s="1" t="s">
        <v>742</v>
      </c>
      <c r="H106" s="1" t="s">
        <v>936</v>
      </c>
      <c r="K106" s="1" t="s">
        <v>701</v>
      </c>
      <c r="L106" s="1" t="s">
        <v>939</v>
      </c>
      <c r="M106" s="4">
        <v>2050</v>
      </c>
      <c r="N106" s="1" t="str">
        <f>+Tabla15[[#This Row],[NOMBRE DE LA CAUSA 2017]]</f>
        <v>EJECUCIONES EXTRAJUDICIALES PERPETRADAS POR TERCEROS CON PARTICIPACION DE AGENTES DEL ESTADO</v>
      </c>
    </row>
    <row r="107" spans="1:14" ht="15" customHeight="1" x14ac:dyDescent="0.25">
      <c r="A107" s="1">
        <f>+Tabla15[[#This Row],[1]]</f>
        <v>105</v>
      </c>
      <c r="B107" s="1" t="s">
        <v>940</v>
      </c>
      <c r="C107" s="1">
        <v>1</v>
      </c>
      <c r="D107" s="1">
        <f>+IF(Tabla15[[#This Row],[NOMBRE DE LA CAUSA 2018]]=0,0,1)</f>
        <v>1</v>
      </c>
      <c r="E107" s="1">
        <f>+E106+Tabla15[[#This Row],[NOMBRE DE LA CAUSA 2019]]</f>
        <v>105</v>
      </c>
      <c r="F107" s="1">
        <f>+Tabla15[[#This Row],[0]]*Tabla15[[#This Row],[NOMBRE DE LA CAUSA 2019]]</f>
        <v>105</v>
      </c>
      <c r="G107" s="1" t="s">
        <v>704</v>
      </c>
      <c r="J107" s="1" t="s">
        <v>705</v>
      </c>
      <c r="K107" s="1" t="s">
        <v>701</v>
      </c>
      <c r="L107" s="1" t="s">
        <v>941</v>
      </c>
      <c r="M107" s="4">
        <v>510</v>
      </c>
      <c r="N107" s="1" t="str">
        <f>+Tabla15[[#This Row],[NOMBRE DE LA CAUSA 2017]]</f>
        <v>ENAJENACION DE ACCIONES SIN EL CUMPLIMIENTO DE LOS REQUISITOS LEGALES</v>
      </c>
    </row>
    <row r="108" spans="1:14" ht="15" customHeight="1" x14ac:dyDescent="0.25">
      <c r="A108" s="1">
        <f>+Tabla15[[#This Row],[1]]</f>
        <v>106</v>
      </c>
      <c r="B108" s="1" t="s">
        <v>942</v>
      </c>
      <c r="C108" s="1">
        <v>1</v>
      </c>
      <c r="D108" s="1">
        <f>+IF(Tabla15[[#This Row],[NOMBRE DE LA CAUSA 2018]]=0,0,1)</f>
        <v>1</v>
      </c>
      <c r="E108" s="1">
        <f>+E107+Tabla15[[#This Row],[NOMBRE DE LA CAUSA 2019]]</f>
        <v>106</v>
      </c>
      <c r="F108" s="1">
        <f>+Tabla15[[#This Row],[0]]*Tabla15[[#This Row],[NOMBRE DE LA CAUSA 2019]]</f>
        <v>106</v>
      </c>
      <c r="G108" s="1" t="s">
        <v>704</v>
      </c>
      <c r="J108" s="1" t="s">
        <v>705</v>
      </c>
      <c r="K108" s="1" t="s">
        <v>701</v>
      </c>
      <c r="L108" s="1" t="s">
        <v>943</v>
      </c>
      <c r="M108" s="4">
        <v>312</v>
      </c>
      <c r="N108" s="1" t="str">
        <f>+Tabla15[[#This Row],[NOMBRE DE LA CAUSA 2017]]</f>
        <v>ERROR JUDICIAL</v>
      </c>
    </row>
    <row r="109" spans="1:14" ht="15" customHeight="1" x14ac:dyDescent="0.25">
      <c r="A109" s="1">
        <f>+Tabla15[[#This Row],[1]]</f>
        <v>107</v>
      </c>
      <c r="B109" s="1" t="s">
        <v>944</v>
      </c>
      <c r="C109" s="1">
        <v>1</v>
      </c>
      <c r="D109" s="1">
        <f>+IF(Tabla15[[#This Row],[NOMBRE DE LA CAUSA 2018]]=0,0,1)</f>
        <v>1</v>
      </c>
      <c r="E109" s="1">
        <f>+E108+Tabla15[[#This Row],[NOMBRE DE LA CAUSA 2019]]</f>
        <v>107</v>
      </c>
      <c r="F109" s="1">
        <f>+Tabla15[[#This Row],[0]]*Tabla15[[#This Row],[NOMBRE DE LA CAUSA 2019]]</f>
        <v>107</v>
      </c>
      <c r="G109" s="5" t="s">
        <v>704</v>
      </c>
      <c r="J109" s="1" t="s">
        <v>705</v>
      </c>
      <c r="K109" s="1" t="s">
        <v>701</v>
      </c>
      <c r="L109" s="5" t="s">
        <v>945</v>
      </c>
      <c r="M109" s="4">
        <v>1971</v>
      </c>
      <c r="N109" s="1" t="str">
        <f>+Tabla15[[#This Row],[NOMBRE DE LA CAUSA 2017]]</f>
        <v>EXCESO EN EL COBRO DE INTERESES</v>
      </c>
    </row>
    <row r="110" spans="1:14" ht="15" customHeight="1" x14ac:dyDescent="0.25">
      <c r="A110" s="1">
        <f>+Tabla15[[#This Row],[1]]</f>
        <v>108</v>
      </c>
      <c r="B110" s="1" t="s">
        <v>946</v>
      </c>
      <c r="C110" s="1">
        <v>1</v>
      </c>
      <c r="D110" s="1">
        <f>+IF(Tabla15[[#This Row],[NOMBRE DE LA CAUSA 2018]]=0,0,1)</f>
        <v>1</v>
      </c>
      <c r="E110" s="1">
        <f>+E109+Tabla15[[#This Row],[NOMBRE DE LA CAUSA 2019]]</f>
        <v>108</v>
      </c>
      <c r="F110" s="1">
        <f>+Tabla15[[#This Row],[0]]*Tabla15[[#This Row],[NOMBRE DE LA CAUSA 2019]]</f>
        <v>108</v>
      </c>
      <c r="G110" s="1" t="s">
        <v>704</v>
      </c>
      <c r="J110" s="1" t="s">
        <v>705</v>
      </c>
      <c r="K110" s="1" t="s">
        <v>701</v>
      </c>
      <c r="L110" s="1" t="s">
        <v>947</v>
      </c>
      <c r="M110" s="4">
        <v>804</v>
      </c>
      <c r="N110" s="1" t="str">
        <f>+Tabla15[[#This Row],[NOMBRE DE LA CAUSA 2017]]</f>
        <v>EXISTENCIA O INEXISTENCIA DEL CONTRATO</v>
      </c>
    </row>
    <row r="111" spans="1:14" ht="15" customHeight="1" x14ac:dyDescent="0.25">
      <c r="A111" s="1">
        <f>+Tabla15[[#This Row],[1]]</f>
        <v>109</v>
      </c>
      <c r="B111" s="1" t="s">
        <v>948</v>
      </c>
      <c r="C111" s="1">
        <v>1</v>
      </c>
      <c r="D111" s="1">
        <f>+IF(Tabla15[[#This Row],[NOMBRE DE LA CAUSA 2018]]=0,0,1)</f>
        <v>1</v>
      </c>
      <c r="E111" s="1">
        <f>+E110+Tabla15[[#This Row],[NOMBRE DE LA CAUSA 2019]]</f>
        <v>109</v>
      </c>
      <c r="F111" s="1">
        <f>+Tabla15[[#This Row],[0]]*Tabla15[[#This Row],[NOMBRE DE LA CAUSA 2019]]</f>
        <v>109</v>
      </c>
      <c r="G111" s="1" t="s">
        <v>699</v>
      </c>
      <c r="K111" s="1" t="s">
        <v>701</v>
      </c>
      <c r="L111" s="5" t="s">
        <v>949</v>
      </c>
      <c r="M111" s="4">
        <v>2040</v>
      </c>
      <c r="N111" s="1" t="str">
        <f>+Tabla15[[#This Row],[NOMBRE DE LA CAUSA 2017]]</f>
        <v>EXTENSION DE LAS GARANTIAS CONTRACTUALES</v>
      </c>
    </row>
    <row r="112" spans="1:14" ht="15" customHeight="1" x14ac:dyDescent="0.25">
      <c r="A112" s="1">
        <f>+Tabla15[[#This Row],[1]]</f>
        <v>110</v>
      </c>
      <c r="B112" s="1" t="s">
        <v>950</v>
      </c>
      <c r="C112" s="1">
        <v>1</v>
      </c>
      <c r="D112" s="1">
        <f>+IF(Tabla15[[#This Row],[NOMBRE DE LA CAUSA 2018]]=0,0,1)</f>
        <v>1</v>
      </c>
      <c r="E112" s="1">
        <f>+E111+Tabla15[[#This Row],[NOMBRE DE LA CAUSA 2019]]</f>
        <v>110</v>
      </c>
      <c r="F112" s="1">
        <f>+Tabla15[[#This Row],[0]]*Tabla15[[#This Row],[NOMBRE DE LA CAUSA 2019]]</f>
        <v>110</v>
      </c>
      <c r="G112" s="1" t="s">
        <v>704</v>
      </c>
      <c r="J112" s="1" t="s">
        <v>705</v>
      </c>
      <c r="K112" s="1" t="s">
        <v>701</v>
      </c>
      <c r="L112" s="1" t="s">
        <v>951</v>
      </c>
      <c r="M112" s="4">
        <v>269</v>
      </c>
      <c r="N112" s="1" t="str">
        <f>+Tabla15[[#This Row],[NOMBRE DE LA CAUSA 2017]]</f>
        <v>EXTRACCION ILEGAL DE ORGANOS, TEJIDOS Y HUESOS</v>
      </c>
    </row>
    <row r="113" spans="1:14" ht="15" customHeight="1" x14ac:dyDescent="0.25">
      <c r="A113" s="1">
        <f>+Tabla15[[#This Row],[1]]</f>
        <v>111</v>
      </c>
      <c r="B113" s="1" t="s">
        <v>952</v>
      </c>
      <c r="C113" s="1">
        <v>1</v>
      </c>
      <c r="D113" s="1">
        <f>+IF(Tabla15[[#This Row],[NOMBRE DE LA CAUSA 2018]]=0,0,1)</f>
        <v>1</v>
      </c>
      <c r="E113" s="1">
        <f>+E112+Tabla15[[#This Row],[NOMBRE DE LA CAUSA 2019]]</f>
        <v>111</v>
      </c>
      <c r="F113" s="1">
        <f>+Tabla15[[#This Row],[0]]*Tabla15[[#This Row],[NOMBRE DE LA CAUSA 2019]]</f>
        <v>111</v>
      </c>
      <c r="G113" s="1" t="s">
        <v>704</v>
      </c>
      <c r="J113" s="1" t="s">
        <v>705</v>
      </c>
      <c r="K113" s="1" t="s">
        <v>701</v>
      </c>
      <c r="L113" s="1" t="s">
        <v>953</v>
      </c>
      <c r="M113" s="4">
        <v>263</v>
      </c>
      <c r="N113" s="1" t="str">
        <f>+Tabla15[[#This Row],[NOMBRE DE LA CAUSA 2017]]</f>
        <v>FACTURA EXPEDIDA SIN EL CUMPLIMIENTO DE LOS REQUISITOS LEGALES</v>
      </c>
    </row>
    <row r="114" spans="1:14" ht="15" customHeight="1" x14ac:dyDescent="0.25">
      <c r="A114" s="1">
        <f>+Tabla15[[#This Row],[1]]</f>
        <v>112</v>
      </c>
      <c r="B114" s="1" t="s">
        <v>954</v>
      </c>
      <c r="C114" s="1">
        <v>1</v>
      </c>
      <c r="D114" s="1">
        <f>+IF(Tabla15[[#This Row],[NOMBRE DE LA CAUSA 2018]]=0,0,1)</f>
        <v>1</v>
      </c>
      <c r="E114" s="1">
        <f>+E113+Tabla15[[#This Row],[NOMBRE DE LA CAUSA 2019]]</f>
        <v>112</v>
      </c>
      <c r="F114" s="1">
        <f>+Tabla15[[#This Row],[0]]*Tabla15[[#This Row],[NOMBRE DE LA CAUSA 2019]]</f>
        <v>112</v>
      </c>
      <c r="G114" s="1" t="s">
        <v>704</v>
      </c>
      <c r="J114" s="1" t="s">
        <v>705</v>
      </c>
      <c r="K114" s="1" t="s">
        <v>701</v>
      </c>
      <c r="L114" s="1" t="s">
        <v>955</v>
      </c>
      <c r="M114" s="4">
        <v>829</v>
      </c>
      <c r="N114" s="1" t="str">
        <f>+Tabla15[[#This Row],[NOMBRE DE LA CAUSA 2017]]</f>
        <v>FALTA DE MANTENIMIENTO DE BIEN INMUEBLE ARRENDADO</v>
      </c>
    </row>
    <row r="115" spans="1:14" ht="15" customHeight="1" x14ac:dyDescent="0.25">
      <c r="A115" s="1">
        <f>+Tabla15[[#This Row],[1]]</f>
        <v>113</v>
      </c>
      <c r="B115" s="1" t="s">
        <v>956</v>
      </c>
      <c r="C115" s="1">
        <v>1</v>
      </c>
      <c r="D115" s="1">
        <f>+IF(Tabla15[[#This Row],[NOMBRE DE LA CAUSA 2018]]=0,0,1)</f>
        <v>1</v>
      </c>
      <c r="E115" s="1">
        <f>+E114+Tabla15[[#This Row],[NOMBRE DE LA CAUSA 2019]]</f>
        <v>113</v>
      </c>
      <c r="F115" s="1">
        <f>+Tabla15[[#This Row],[0]]*Tabla15[[#This Row],[NOMBRE DE LA CAUSA 2019]]</f>
        <v>113</v>
      </c>
      <c r="G115" s="1" t="s">
        <v>704</v>
      </c>
      <c r="J115" s="1" t="s">
        <v>705</v>
      </c>
      <c r="K115" s="1" t="s">
        <v>701</v>
      </c>
      <c r="L115" s="1" t="s">
        <v>957</v>
      </c>
      <c r="M115" s="4">
        <v>458</v>
      </c>
      <c r="N115" s="1" t="str">
        <f>+Tabla15[[#This Row],[NOMBRE DE LA CAUSA 2017]]</f>
        <v>FALTA DE REPARACION INTEGRAL A VICTIMAS DEL CONFLICTO ARMADO INTERNO</v>
      </c>
    </row>
    <row r="116" spans="1:14" ht="15" customHeight="1" x14ac:dyDescent="0.25">
      <c r="A116" s="1">
        <f>+Tabla15[[#This Row],[1]]</f>
        <v>114</v>
      </c>
      <c r="B116" s="1" t="s">
        <v>958</v>
      </c>
      <c r="C116" s="1">
        <v>1</v>
      </c>
      <c r="D116" s="1">
        <f>+IF(Tabla15[[#This Row],[NOMBRE DE LA CAUSA 2018]]=0,0,1)</f>
        <v>1</v>
      </c>
      <c r="E116" s="1">
        <f>+E115+Tabla15[[#This Row],[NOMBRE DE LA CAUSA 2019]]</f>
        <v>114</v>
      </c>
      <c r="F116" s="1">
        <f>+Tabla15[[#This Row],[0]]*Tabla15[[#This Row],[NOMBRE DE LA CAUSA 2019]]</f>
        <v>114</v>
      </c>
      <c r="G116" s="1" t="s">
        <v>704</v>
      </c>
      <c r="J116" s="1" t="s">
        <v>705</v>
      </c>
      <c r="K116" s="1" t="s">
        <v>701</v>
      </c>
      <c r="L116" s="1" t="s">
        <v>959</v>
      </c>
      <c r="M116" s="4">
        <v>1974</v>
      </c>
      <c r="N116" s="1" t="str">
        <f>+Tabla15[[#This Row],[NOMBRE DE LA CAUSA 2017]]</f>
        <v>HACINAMIENTO CARCELARIO</v>
      </c>
    </row>
    <row r="117" spans="1:14" ht="15" customHeight="1" x14ac:dyDescent="0.25">
      <c r="A117" s="1">
        <f>+Tabla15[[#This Row],[1]]</f>
        <v>115</v>
      </c>
      <c r="B117" s="22" t="s">
        <v>960</v>
      </c>
      <c r="C117" s="1">
        <v>1</v>
      </c>
      <c r="D117" s="1">
        <f>+IF(Tabla15[[#This Row],[NOMBRE DE LA CAUSA 2018]]=0,0,1)</f>
        <v>1</v>
      </c>
      <c r="E117" s="1">
        <f>+E116+Tabla15[[#This Row],[NOMBRE DE LA CAUSA 2019]]</f>
        <v>115</v>
      </c>
      <c r="F117" s="1">
        <f>+Tabla15[[#This Row],[0]]*Tabla15[[#This Row],[NOMBRE DE LA CAUSA 2019]]</f>
        <v>115</v>
      </c>
      <c r="G117" s="1" t="s">
        <v>742</v>
      </c>
      <c r="H117" s="1" t="s">
        <v>961</v>
      </c>
      <c r="K117" s="1" t="s">
        <v>701</v>
      </c>
      <c r="L117" s="1" t="s">
        <v>962</v>
      </c>
      <c r="M117" s="4">
        <v>2266</v>
      </c>
      <c r="N117" s="1" t="str">
        <f>+Tabla15[[#This Row],[NOMBRE DE LA CAUSA 2017]]</f>
        <v>ILEGALIDAD DEL ACTO ADMINISTRATIVO DE DESVINCULACION DE LOS MIEMBROS DE LA FUERZA PUBLICA POR LLAMAMIENTO A CALIFICAR SERVICIOS</v>
      </c>
    </row>
    <row r="118" spans="1:14" ht="15" customHeight="1" x14ac:dyDescent="0.25">
      <c r="A118" s="1">
        <f>+Tabla15[[#This Row],[1]]</f>
        <v>116</v>
      </c>
      <c r="B118" s="22" t="s">
        <v>963</v>
      </c>
      <c r="C118" s="1">
        <v>1</v>
      </c>
      <c r="D118" s="1">
        <f>+IF(Tabla15[[#This Row],[NOMBRE DE LA CAUSA 2018]]=0,0,1)</f>
        <v>1</v>
      </c>
      <c r="E118" s="1">
        <f>+E117+Tabla15[[#This Row],[NOMBRE DE LA CAUSA 2019]]</f>
        <v>116</v>
      </c>
      <c r="F118" s="1">
        <f>+Tabla15[[#This Row],[0]]*Tabla15[[#This Row],[NOMBRE DE LA CAUSA 2019]]</f>
        <v>116</v>
      </c>
      <c r="G118" s="1" t="s">
        <v>742</v>
      </c>
      <c r="H118" s="1" t="s">
        <v>961</v>
      </c>
      <c r="K118" s="1" t="s">
        <v>701</v>
      </c>
      <c r="L118" s="1" t="s">
        <v>964</v>
      </c>
      <c r="M118" s="4">
        <v>2267</v>
      </c>
      <c r="N118" s="1" t="str">
        <f>+Tabla15[[#This Row],[NOMBRE DE LA CAUSA 2017]]</f>
        <v>ILEGALIDAD DEL ACTO ADMINISTRATIVO DE DESVINCULACION DE LOS MIEMBROS DE LA FUERZA PUBLICA POR RETIRO DISCRECIONAL</v>
      </c>
    </row>
    <row r="119" spans="1:14" ht="15" customHeight="1" x14ac:dyDescent="0.25">
      <c r="A119" s="1">
        <f>+Tabla15[[#This Row],[1]]</f>
        <v>117</v>
      </c>
      <c r="B119" s="5" t="s">
        <v>965</v>
      </c>
      <c r="C119" s="1">
        <v>1</v>
      </c>
      <c r="D119" s="1">
        <f>+IF(Tabla15[[#This Row],[NOMBRE DE LA CAUSA 2018]]=0,0,1)</f>
        <v>1</v>
      </c>
      <c r="E119" s="1">
        <f>+E118+Tabla15[[#This Row],[NOMBRE DE LA CAUSA 2019]]</f>
        <v>117</v>
      </c>
      <c r="F119" s="1">
        <f>+Tabla15[[#This Row],[0]]*Tabla15[[#This Row],[NOMBRE DE LA CAUSA 2019]]</f>
        <v>117</v>
      </c>
      <c r="G119" s="5" t="s">
        <v>704</v>
      </c>
      <c r="I119" s="5" t="s">
        <v>499</v>
      </c>
      <c r="J119" s="1" t="s">
        <v>705</v>
      </c>
      <c r="K119" s="1" t="s">
        <v>701</v>
      </c>
      <c r="L119" s="5" t="s">
        <v>966</v>
      </c>
      <c r="M119" s="4">
        <v>1909</v>
      </c>
      <c r="N119" s="1" t="str">
        <f>+Tabla15[[#This Row],[NOMBRE DE LA CAUSA 2017]]</f>
        <v>ILEGALIDAD DEL ACTO ADMINISTRATIVO DE LIQUIDACION OFICIAL DE AFORO IMPUESTO AL PATRIMONIO</v>
      </c>
    </row>
    <row r="120" spans="1:14" ht="15" customHeight="1" x14ac:dyDescent="0.25">
      <c r="A120" s="1">
        <f>+Tabla15[[#This Row],[1]]</f>
        <v>118</v>
      </c>
      <c r="B120" s="5" t="s">
        <v>967</v>
      </c>
      <c r="C120" s="1">
        <v>1</v>
      </c>
      <c r="D120" s="1">
        <f>+IF(Tabla15[[#This Row],[NOMBRE DE LA CAUSA 2018]]=0,0,1)</f>
        <v>1</v>
      </c>
      <c r="E120" s="1">
        <f>+E119+Tabla15[[#This Row],[NOMBRE DE LA CAUSA 2019]]</f>
        <v>118</v>
      </c>
      <c r="F120" s="1">
        <f>+Tabla15[[#This Row],[0]]*Tabla15[[#This Row],[NOMBRE DE LA CAUSA 2019]]</f>
        <v>118</v>
      </c>
      <c r="G120" s="5" t="s">
        <v>704</v>
      </c>
      <c r="I120" s="5" t="s">
        <v>499</v>
      </c>
      <c r="J120" s="1" t="s">
        <v>705</v>
      </c>
      <c r="K120" s="1" t="s">
        <v>701</v>
      </c>
      <c r="L120" s="5" t="s">
        <v>968</v>
      </c>
      <c r="M120" s="4">
        <v>1907</v>
      </c>
      <c r="N120" s="1" t="str">
        <f>+Tabla15[[#This Row],[NOMBRE DE LA CAUSA 2017]]</f>
        <v>ILEGALIDAD DEL ACTO ADMINISTRATIVO DE LIQUIDACION OFICIAL DE AFORO IMPUESTO CREE</v>
      </c>
    </row>
    <row r="121" spans="1:14" ht="15" customHeight="1" x14ac:dyDescent="0.25">
      <c r="A121" s="1">
        <f>+Tabla15[[#This Row],[1]]</f>
        <v>119</v>
      </c>
      <c r="B121" s="5" t="s">
        <v>969</v>
      </c>
      <c r="C121" s="1">
        <v>1</v>
      </c>
      <c r="D121" s="1">
        <f>+IF(Tabla15[[#This Row],[NOMBRE DE LA CAUSA 2018]]=0,0,1)</f>
        <v>1</v>
      </c>
      <c r="E121" s="1">
        <f>+E120+Tabla15[[#This Row],[NOMBRE DE LA CAUSA 2019]]</f>
        <v>119</v>
      </c>
      <c r="F121" s="1">
        <f>+Tabla15[[#This Row],[0]]*Tabla15[[#This Row],[NOMBRE DE LA CAUSA 2019]]</f>
        <v>119</v>
      </c>
      <c r="G121" s="5" t="s">
        <v>704</v>
      </c>
      <c r="I121" s="5" t="s">
        <v>499</v>
      </c>
      <c r="J121" s="1" t="s">
        <v>705</v>
      </c>
      <c r="K121" s="1" t="s">
        <v>701</v>
      </c>
      <c r="L121" s="5" t="s">
        <v>970</v>
      </c>
      <c r="M121" s="4">
        <v>1904</v>
      </c>
      <c r="N121" s="1" t="str">
        <f>+Tabla15[[#This Row],[NOMBRE DE LA CAUSA 2017]]</f>
        <v>ILEGALIDAD DEL ACTO ADMINISTRATIVO DE LIQUIDACION OFICIAL DE AFORO IMPUESTO DE RENTA Y COMPLEMENTARIOS</v>
      </c>
    </row>
    <row r="122" spans="1:14" ht="15" customHeight="1" x14ac:dyDescent="0.25">
      <c r="A122" s="1">
        <f>+Tabla15[[#This Row],[1]]</f>
        <v>120</v>
      </c>
      <c r="B122" s="5" t="s">
        <v>971</v>
      </c>
      <c r="C122" s="1">
        <v>1</v>
      </c>
      <c r="D122" s="1">
        <f>+IF(Tabla15[[#This Row],[NOMBRE DE LA CAUSA 2018]]=0,0,1)</f>
        <v>1</v>
      </c>
      <c r="E122" s="1">
        <f>+E121+Tabla15[[#This Row],[NOMBRE DE LA CAUSA 2019]]</f>
        <v>120</v>
      </c>
      <c r="F122" s="1">
        <f>+Tabla15[[#This Row],[0]]*Tabla15[[#This Row],[NOMBRE DE LA CAUSA 2019]]</f>
        <v>120</v>
      </c>
      <c r="G122" s="5" t="s">
        <v>704</v>
      </c>
      <c r="I122" s="5" t="s">
        <v>499</v>
      </c>
      <c r="J122" s="1" t="s">
        <v>705</v>
      </c>
      <c r="K122" s="1" t="s">
        <v>701</v>
      </c>
      <c r="L122" s="5" t="s">
        <v>972</v>
      </c>
      <c r="M122" s="4">
        <v>1906</v>
      </c>
      <c r="N122" s="1" t="str">
        <f>+Tabla15[[#This Row],[NOMBRE DE LA CAUSA 2017]]</f>
        <v>ILEGALIDAD DEL ACTO ADMINISTRATIVO DE LIQUIDACION OFICIAL DE AFORO IMPUESTO DE RETENCION EN LA FUENTE</v>
      </c>
    </row>
    <row r="123" spans="1:14" ht="15" customHeight="1" x14ac:dyDescent="0.25">
      <c r="A123" s="1">
        <f>+Tabla15[[#This Row],[1]]</f>
        <v>121</v>
      </c>
      <c r="B123" s="5" t="s">
        <v>973</v>
      </c>
      <c r="C123" s="1">
        <v>1</v>
      </c>
      <c r="D123" s="1">
        <f>+IF(Tabla15[[#This Row],[NOMBRE DE LA CAUSA 2018]]=0,0,1)</f>
        <v>1</v>
      </c>
      <c r="E123" s="1">
        <f>+E122+Tabla15[[#This Row],[NOMBRE DE LA CAUSA 2019]]</f>
        <v>121</v>
      </c>
      <c r="F123" s="1">
        <f>+Tabla15[[#This Row],[0]]*Tabla15[[#This Row],[NOMBRE DE LA CAUSA 2019]]</f>
        <v>121</v>
      </c>
      <c r="G123" s="5" t="s">
        <v>704</v>
      </c>
      <c r="I123" s="5" t="s">
        <v>499</v>
      </c>
      <c r="J123" s="1" t="s">
        <v>705</v>
      </c>
      <c r="K123" s="1" t="s">
        <v>701</v>
      </c>
      <c r="L123" s="5" t="s">
        <v>974</v>
      </c>
      <c r="M123" s="4">
        <v>1908</v>
      </c>
      <c r="N123" s="1" t="str">
        <f>+Tabla15[[#This Row],[NOMBRE DE LA CAUSA 2017]]</f>
        <v>ILEGALIDAD DEL ACTO ADMINISTRATIVO DE LIQUIDACION OFICIAL DE AFORO IMPUESTO DE RIQUEZA</v>
      </c>
    </row>
    <row r="124" spans="1:14" ht="15" customHeight="1" x14ac:dyDescent="0.25">
      <c r="A124" s="1">
        <f>+Tabla15[[#This Row],[1]]</f>
        <v>122</v>
      </c>
      <c r="B124" s="5" t="s">
        <v>975</v>
      </c>
      <c r="C124" s="1">
        <v>1</v>
      </c>
      <c r="D124" s="1">
        <f>+IF(Tabla15[[#This Row],[NOMBRE DE LA CAUSA 2018]]=0,0,1)</f>
        <v>1</v>
      </c>
      <c r="E124" s="1">
        <f>+E123+Tabla15[[#This Row],[NOMBRE DE LA CAUSA 2019]]</f>
        <v>122</v>
      </c>
      <c r="F124" s="1">
        <f>+Tabla15[[#This Row],[0]]*Tabla15[[#This Row],[NOMBRE DE LA CAUSA 2019]]</f>
        <v>122</v>
      </c>
      <c r="G124" s="5" t="s">
        <v>704</v>
      </c>
      <c r="I124" s="5" t="s">
        <v>499</v>
      </c>
      <c r="J124" s="1" t="s">
        <v>705</v>
      </c>
      <c r="K124" s="1" t="s">
        <v>701</v>
      </c>
      <c r="L124" s="5" t="s">
        <v>976</v>
      </c>
      <c r="M124" s="4">
        <v>1910</v>
      </c>
      <c r="N124" s="1" t="str">
        <f>+Tabla15[[#This Row],[NOMBRE DE LA CAUSA 2017]]</f>
        <v>ILEGALIDAD DEL ACTO ADMINISTRATIVO DE LIQUIDACION OFICIAL DE AFORO IMPUESTO DE SEGURIDAD DEMOCRATICA</v>
      </c>
    </row>
    <row r="125" spans="1:14" ht="15" customHeight="1" x14ac:dyDescent="0.25">
      <c r="A125" s="1">
        <f>+Tabla15[[#This Row],[1]]</f>
        <v>123</v>
      </c>
      <c r="B125" s="5" t="s">
        <v>977</v>
      </c>
      <c r="C125" s="1">
        <v>1</v>
      </c>
      <c r="D125" s="1">
        <f>+IF(Tabla15[[#This Row],[NOMBRE DE LA CAUSA 2018]]=0,0,1)</f>
        <v>1</v>
      </c>
      <c r="E125" s="1">
        <f>+E124+Tabla15[[#This Row],[NOMBRE DE LA CAUSA 2019]]</f>
        <v>123</v>
      </c>
      <c r="F125" s="1">
        <f>+Tabla15[[#This Row],[0]]*Tabla15[[#This Row],[NOMBRE DE LA CAUSA 2019]]</f>
        <v>123</v>
      </c>
      <c r="G125" s="5" t="s">
        <v>704</v>
      </c>
      <c r="I125" s="5" t="s">
        <v>499</v>
      </c>
      <c r="J125" s="1" t="s">
        <v>705</v>
      </c>
      <c r="K125" s="1" t="s">
        <v>701</v>
      </c>
      <c r="L125" s="5" t="s">
        <v>978</v>
      </c>
      <c r="M125" s="4">
        <v>1905</v>
      </c>
      <c r="N125" s="1" t="str">
        <f>+Tabla15[[#This Row],[NOMBRE DE LA CAUSA 2017]]</f>
        <v>ILEGALIDAD DEL ACTO ADMINISTRATIVO DE LIQUIDACION OFICIAL DE AFORO IMPUESTO DE VENTAS</v>
      </c>
    </row>
    <row r="126" spans="1:14" ht="15" customHeight="1" x14ac:dyDescent="0.25">
      <c r="A126" s="1">
        <f>+Tabla15[[#This Row],[1]]</f>
        <v>124</v>
      </c>
      <c r="B126" s="5" t="s">
        <v>979</v>
      </c>
      <c r="C126" s="1">
        <v>1</v>
      </c>
      <c r="D126" s="1">
        <f>+IF(Tabla15[[#This Row],[NOMBRE DE LA CAUSA 2018]]=0,0,1)</f>
        <v>1</v>
      </c>
      <c r="E126" s="1">
        <f>+E125+Tabla15[[#This Row],[NOMBRE DE LA CAUSA 2019]]</f>
        <v>124</v>
      </c>
      <c r="F126" s="1">
        <f>+Tabla15[[#This Row],[0]]*Tabla15[[#This Row],[NOMBRE DE LA CAUSA 2019]]</f>
        <v>124</v>
      </c>
      <c r="G126" s="5" t="s">
        <v>704</v>
      </c>
      <c r="I126" s="5" t="s">
        <v>499</v>
      </c>
      <c r="J126" s="1" t="s">
        <v>705</v>
      </c>
      <c r="K126" s="1" t="s">
        <v>701</v>
      </c>
      <c r="L126" s="5" t="s">
        <v>980</v>
      </c>
      <c r="M126" s="4">
        <v>1912</v>
      </c>
      <c r="N126" s="1" t="str">
        <f>+Tabla15[[#This Row],[NOMBRE DE LA CAUSA 2017]]</f>
        <v>ILEGALIDAD DEL ACTO ADMINISTRATIVO DE LIQUIDACION OFICIAL DE AFORO IMPUESTO GMF</v>
      </c>
    </row>
    <row r="127" spans="1:14" ht="15" customHeight="1" x14ac:dyDescent="0.25">
      <c r="A127" s="1">
        <f>+Tabla15[[#This Row],[1]]</f>
        <v>125</v>
      </c>
      <c r="B127" s="5" t="s">
        <v>981</v>
      </c>
      <c r="C127" s="1">
        <v>1</v>
      </c>
      <c r="D127" s="1">
        <f>+IF(Tabla15[[#This Row],[NOMBRE DE LA CAUSA 2018]]=0,0,1)</f>
        <v>1</v>
      </c>
      <c r="E127" s="1">
        <f>+E126+Tabla15[[#This Row],[NOMBRE DE LA CAUSA 2019]]</f>
        <v>125</v>
      </c>
      <c r="F127" s="1">
        <f>+Tabla15[[#This Row],[0]]*Tabla15[[#This Row],[NOMBRE DE LA CAUSA 2019]]</f>
        <v>125</v>
      </c>
      <c r="G127" s="5" t="s">
        <v>704</v>
      </c>
      <c r="H127" s="5"/>
      <c r="I127" s="5" t="s">
        <v>499</v>
      </c>
      <c r="J127" s="1" t="s">
        <v>705</v>
      </c>
      <c r="K127" s="1" t="s">
        <v>701</v>
      </c>
      <c r="L127" s="5" t="s">
        <v>982</v>
      </c>
      <c r="M127" s="4">
        <v>1900</v>
      </c>
      <c r="N127" s="1" t="str">
        <f>+Tabla15[[#This Row],[NOMBRE DE LA CAUSA 2017]]</f>
        <v>ILEGALIDAD DEL ACTO ADMINISTRATIVO DE LIQUIDACION OFICIAL DE CORRECCION IMPUESTO AL PATRIMONIO</v>
      </c>
    </row>
    <row r="128" spans="1:14" ht="15" customHeight="1" x14ac:dyDescent="0.25">
      <c r="A128" s="1">
        <f>+Tabla15[[#This Row],[1]]</f>
        <v>126</v>
      </c>
      <c r="B128" s="5" t="s">
        <v>983</v>
      </c>
      <c r="C128" s="1">
        <v>1</v>
      </c>
      <c r="D128" s="1">
        <f>+IF(Tabla15[[#This Row],[NOMBRE DE LA CAUSA 2018]]=0,0,1)</f>
        <v>1</v>
      </c>
      <c r="E128" s="1">
        <f>+E127+Tabla15[[#This Row],[NOMBRE DE LA CAUSA 2019]]</f>
        <v>126</v>
      </c>
      <c r="F128" s="1">
        <f>+Tabla15[[#This Row],[0]]*Tabla15[[#This Row],[NOMBRE DE LA CAUSA 2019]]</f>
        <v>126</v>
      </c>
      <c r="G128" s="5" t="s">
        <v>704</v>
      </c>
      <c r="H128" s="5"/>
      <c r="I128" s="5" t="s">
        <v>499</v>
      </c>
      <c r="J128" s="1" t="s">
        <v>705</v>
      </c>
      <c r="K128" s="1" t="s">
        <v>701</v>
      </c>
      <c r="L128" s="5" t="s">
        <v>984</v>
      </c>
      <c r="M128" s="4">
        <v>1898</v>
      </c>
      <c r="N128" s="1" t="str">
        <f>+Tabla15[[#This Row],[NOMBRE DE LA CAUSA 2017]]</f>
        <v>ILEGALIDAD DEL ACTO ADMINISTRATIVO DE LIQUIDACION OFICIAL DE CORRECCION IMPUESTO CREE</v>
      </c>
    </row>
    <row r="129" spans="1:14" ht="15" customHeight="1" x14ac:dyDescent="0.25">
      <c r="A129" s="1">
        <f>+Tabla15[[#This Row],[1]]</f>
        <v>127</v>
      </c>
      <c r="B129" s="5" t="s">
        <v>985</v>
      </c>
      <c r="C129" s="1">
        <v>1</v>
      </c>
      <c r="D129" s="1">
        <f>+IF(Tabla15[[#This Row],[NOMBRE DE LA CAUSA 2018]]=0,0,1)</f>
        <v>1</v>
      </c>
      <c r="E129" s="1">
        <f>+E128+Tabla15[[#This Row],[NOMBRE DE LA CAUSA 2019]]</f>
        <v>127</v>
      </c>
      <c r="F129" s="1">
        <f>+Tabla15[[#This Row],[0]]*Tabla15[[#This Row],[NOMBRE DE LA CAUSA 2019]]</f>
        <v>127</v>
      </c>
      <c r="G129" s="5" t="s">
        <v>704</v>
      </c>
      <c r="I129" s="5" t="s">
        <v>499</v>
      </c>
      <c r="J129" s="1" t="s">
        <v>705</v>
      </c>
      <c r="K129" s="1" t="s">
        <v>701</v>
      </c>
      <c r="L129" s="5" t="s">
        <v>986</v>
      </c>
      <c r="M129" s="4">
        <v>1895</v>
      </c>
      <c r="N129" s="1" t="str">
        <f>+Tabla15[[#This Row],[NOMBRE DE LA CAUSA 2017]]</f>
        <v>ILEGALIDAD DEL ACTO ADMINISTRATIVO DE LIQUIDACION OFICIAL DE CORRECCION IMPUESTO DE RENTA Y COMPLEMENTARIOS</v>
      </c>
    </row>
    <row r="130" spans="1:14" ht="15" customHeight="1" x14ac:dyDescent="0.25">
      <c r="A130" s="1">
        <f>+Tabla15[[#This Row],[1]]</f>
        <v>128</v>
      </c>
      <c r="B130" s="5" t="s">
        <v>987</v>
      </c>
      <c r="C130" s="1">
        <v>1</v>
      </c>
      <c r="D130" s="1">
        <f>+IF(Tabla15[[#This Row],[NOMBRE DE LA CAUSA 2018]]=0,0,1)</f>
        <v>1</v>
      </c>
      <c r="E130" s="1">
        <f>+E129+Tabla15[[#This Row],[NOMBRE DE LA CAUSA 2019]]</f>
        <v>128</v>
      </c>
      <c r="F130" s="1">
        <f>+Tabla15[[#This Row],[0]]*Tabla15[[#This Row],[NOMBRE DE LA CAUSA 2019]]</f>
        <v>128</v>
      </c>
      <c r="G130" s="5" t="s">
        <v>704</v>
      </c>
      <c r="H130" s="5"/>
      <c r="I130" s="5" t="s">
        <v>499</v>
      </c>
      <c r="J130" s="1" t="s">
        <v>705</v>
      </c>
      <c r="K130" s="1" t="s">
        <v>701</v>
      </c>
      <c r="L130" s="5" t="s">
        <v>988</v>
      </c>
      <c r="M130" s="4">
        <v>1897</v>
      </c>
      <c r="N130" s="1" t="str">
        <f>+Tabla15[[#This Row],[NOMBRE DE LA CAUSA 2017]]</f>
        <v>ILEGALIDAD DEL ACTO ADMINISTRATIVO DE LIQUIDACION OFICIAL DE CORRECCION IMPUESTO DE RETENCION EN LA FUENTE</v>
      </c>
    </row>
    <row r="131" spans="1:14" ht="15" customHeight="1" x14ac:dyDescent="0.25">
      <c r="A131" s="1">
        <f>+Tabla15[[#This Row],[1]]</f>
        <v>129</v>
      </c>
      <c r="B131" s="5" t="s">
        <v>989</v>
      </c>
      <c r="C131" s="1">
        <v>1</v>
      </c>
      <c r="D131" s="1">
        <f>+IF(Tabla15[[#This Row],[NOMBRE DE LA CAUSA 2018]]=0,0,1)</f>
        <v>1</v>
      </c>
      <c r="E131" s="1">
        <f>+E130+Tabla15[[#This Row],[NOMBRE DE LA CAUSA 2019]]</f>
        <v>129</v>
      </c>
      <c r="F131" s="1">
        <f>+Tabla15[[#This Row],[0]]*Tabla15[[#This Row],[NOMBRE DE LA CAUSA 2019]]</f>
        <v>129</v>
      </c>
      <c r="G131" s="5" t="s">
        <v>704</v>
      </c>
      <c r="H131" s="5"/>
      <c r="I131" s="5" t="s">
        <v>499</v>
      </c>
      <c r="J131" s="1" t="s">
        <v>705</v>
      </c>
      <c r="K131" s="1" t="s">
        <v>701</v>
      </c>
      <c r="L131" s="5" t="s">
        <v>990</v>
      </c>
      <c r="M131" s="4">
        <v>1899</v>
      </c>
      <c r="N131" s="1" t="str">
        <f>+Tabla15[[#This Row],[NOMBRE DE LA CAUSA 2017]]</f>
        <v>ILEGALIDAD DEL ACTO ADMINISTRATIVO DE LIQUIDACION OFICIAL DE CORRECCION IMPUESTO DE RIQUEZA</v>
      </c>
    </row>
    <row r="132" spans="1:14" ht="15" customHeight="1" x14ac:dyDescent="0.25">
      <c r="A132" s="1">
        <f>+Tabla15[[#This Row],[1]]</f>
        <v>130</v>
      </c>
      <c r="B132" s="5" t="s">
        <v>991</v>
      </c>
      <c r="C132" s="1">
        <v>1</v>
      </c>
      <c r="D132" s="1">
        <f>+IF(Tabla15[[#This Row],[NOMBRE DE LA CAUSA 2018]]=0,0,1)</f>
        <v>1</v>
      </c>
      <c r="E132" s="1">
        <f>+E131+Tabla15[[#This Row],[NOMBRE DE LA CAUSA 2019]]</f>
        <v>130</v>
      </c>
      <c r="F132" s="1">
        <f>+Tabla15[[#This Row],[0]]*Tabla15[[#This Row],[NOMBRE DE LA CAUSA 2019]]</f>
        <v>130</v>
      </c>
      <c r="G132" s="5" t="s">
        <v>704</v>
      </c>
      <c r="H132" s="5"/>
      <c r="I132" s="5" t="s">
        <v>499</v>
      </c>
      <c r="J132" s="1" t="s">
        <v>705</v>
      </c>
      <c r="K132" s="1" t="s">
        <v>701</v>
      </c>
      <c r="L132" s="5" t="s">
        <v>992</v>
      </c>
      <c r="M132" s="4">
        <v>1901</v>
      </c>
      <c r="N132" s="1" t="str">
        <f>+Tabla15[[#This Row],[NOMBRE DE LA CAUSA 2017]]</f>
        <v>ILEGALIDAD DEL ACTO ADMINISTRATIVO DE LIQUIDACION OFICIAL DE CORRECCION IMPUESTO DE SEGURIDAD DEMOCRATICA</v>
      </c>
    </row>
    <row r="133" spans="1:14" ht="15" customHeight="1" x14ac:dyDescent="0.25">
      <c r="A133" s="1">
        <f>+Tabla15[[#This Row],[1]]</f>
        <v>131</v>
      </c>
      <c r="B133" s="5" t="s">
        <v>993</v>
      </c>
      <c r="C133" s="1">
        <v>1</v>
      </c>
      <c r="D133" s="1">
        <f>+IF(Tabla15[[#This Row],[NOMBRE DE LA CAUSA 2018]]=0,0,1)</f>
        <v>1</v>
      </c>
      <c r="E133" s="1">
        <f>+E132+Tabla15[[#This Row],[NOMBRE DE LA CAUSA 2019]]</f>
        <v>131</v>
      </c>
      <c r="F133" s="1">
        <f>+Tabla15[[#This Row],[0]]*Tabla15[[#This Row],[NOMBRE DE LA CAUSA 2019]]</f>
        <v>131</v>
      </c>
      <c r="G133" s="5" t="s">
        <v>704</v>
      </c>
      <c r="I133" s="5" t="s">
        <v>499</v>
      </c>
      <c r="J133" s="1" t="s">
        <v>705</v>
      </c>
      <c r="K133" s="1" t="s">
        <v>701</v>
      </c>
      <c r="L133" s="5" t="s">
        <v>994</v>
      </c>
      <c r="M133" s="4">
        <v>1896</v>
      </c>
      <c r="N133" s="1" t="str">
        <f>+Tabla15[[#This Row],[NOMBRE DE LA CAUSA 2017]]</f>
        <v>ILEGALIDAD DEL ACTO ADMINISTRATIVO DE LIQUIDACION OFICIAL DE CORRECCION IMPUESTO DE VENTAS</v>
      </c>
    </row>
    <row r="134" spans="1:14" ht="15" customHeight="1" x14ac:dyDescent="0.25">
      <c r="A134" s="1">
        <f>+Tabla15[[#This Row],[1]]</f>
        <v>132</v>
      </c>
      <c r="B134" s="5" t="s">
        <v>995</v>
      </c>
      <c r="C134" s="1">
        <v>1</v>
      </c>
      <c r="D134" s="1">
        <f>+IF(Tabla15[[#This Row],[NOMBRE DE LA CAUSA 2018]]=0,0,1)</f>
        <v>1</v>
      </c>
      <c r="E134" s="1">
        <f>+E133+Tabla15[[#This Row],[NOMBRE DE LA CAUSA 2019]]</f>
        <v>132</v>
      </c>
      <c r="F134" s="1">
        <f>+Tabla15[[#This Row],[0]]*Tabla15[[#This Row],[NOMBRE DE LA CAUSA 2019]]</f>
        <v>132</v>
      </c>
      <c r="G134" s="5" t="s">
        <v>704</v>
      </c>
      <c r="I134" s="5" t="s">
        <v>499</v>
      </c>
      <c r="J134" s="1" t="s">
        <v>705</v>
      </c>
      <c r="K134" s="1" t="s">
        <v>701</v>
      </c>
      <c r="L134" s="5" t="s">
        <v>996</v>
      </c>
      <c r="M134" s="4">
        <v>1894</v>
      </c>
      <c r="N134" s="1" t="str">
        <f>+Tabla15[[#This Row],[NOMBRE DE LA CAUSA 2017]]</f>
        <v>ILEGALIDAD DEL ACTO ADMINISTRATIVO DE LIQUIDACION OFICIAL DE CORRECCION IMPUESTO GMF</v>
      </c>
    </row>
    <row r="135" spans="1:14" ht="15" customHeight="1" x14ac:dyDescent="0.25">
      <c r="A135" s="1">
        <f>+Tabla15[[#This Row],[1]]</f>
        <v>133</v>
      </c>
      <c r="B135" s="5" t="s">
        <v>997</v>
      </c>
      <c r="C135" s="1">
        <v>1</v>
      </c>
      <c r="D135" s="1">
        <f>+IF(Tabla15[[#This Row],[NOMBRE DE LA CAUSA 2018]]=0,0,1)</f>
        <v>1</v>
      </c>
      <c r="E135" s="1">
        <f>+E134+Tabla15[[#This Row],[NOMBRE DE LA CAUSA 2019]]</f>
        <v>133</v>
      </c>
      <c r="F135" s="1">
        <f>+Tabla15[[#This Row],[0]]*Tabla15[[#This Row],[NOMBRE DE LA CAUSA 2019]]</f>
        <v>133</v>
      </c>
      <c r="G135" s="5" t="s">
        <v>704</v>
      </c>
      <c r="I135" s="5" t="s">
        <v>499</v>
      </c>
      <c r="J135" s="1" t="s">
        <v>705</v>
      </c>
      <c r="K135" s="1" t="s">
        <v>701</v>
      </c>
      <c r="L135" s="5" t="s">
        <v>998</v>
      </c>
      <c r="M135" s="4">
        <v>1893</v>
      </c>
      <c r="N135" s="1" t="str">
        <f>+Tabla15[[#This Row],[NOMBRE DE LA CAUSA 2017]]</f>
        <v>ILEGALIDAD DEL ACTO ADMINISTRATIVO DE LIQUIDACION OFICIAL DE REVISION IMPUESTO AL CONSUMO</v>
      </c>
    </row>
    <row r="136" spans="1:14" ht="15" customHeight="1" x14ac:dyDescent="0.25">
      <c r="A136" s="1">
        <f>+Tabla15[[#This Row],[1]]</f>
        <v>134</v>
      </c>
      <c r="B136" s="5" t="s">
        <v>999</v>
      </c>
      <c r="C136" s="1">
        <v>1</v>
      </c>
      <c r="D136" s="1">
        <f>+IF(Tabla15[[#This Row],[NOMBRE DE LA CAUSA 2018]]=0,0,1)</f>
        <v>1</v>
      </c>
      <c r="E136" s="1">
        <f>+E135+Tabla15[[#This Row],[NOMBRE DE LA CAUSA 2019]]</f>
        <v>134</v>
      </c>
      <c r="F136" s="1">
        <f>+Tabla15[[#This Row],[0]]*Tabla15[[#This Row],[NOMBRE DE LA CAUSA 2019]]</f>
        <v>134</v>
      </c>
      <c r="G136" s="5" t="s">
        <v>704</v>
      </c>
      <c r="I136" s="5" t="s">
        <v>499</v>
      </c>
      <c r="J136" s="1" t="s">
        <v>705</v>
      </c>
      <c r="K136" s="1" t="s">
        <v>701</v>
      </c>
      <c r="L136" s="5" t="s">
        <v>1000</v>
      </c>
      <c r="M136" s="4">
        <v>1891</v>
      </c>
      <c r="N136" s="1" t="str">
        <f>+Tabla15[[#This Row],[NOMBRE DE LA CAUSA 2017]]</f>
        <v>ILEGALIDAD DEL ACTO ADMINISTRATIVO DE LIQUIDACION OFICIAL DE REVISION IMPUESTO AL PATRIMONIO</v>
      </c>
    </row>
    <row r="137" spans="1:14" ht="15" customHeight="1" x14ac:dyDescent="0.25">
      <c r="A137" s="1">
        <f>+Tabla15[[#This Row],[1]]</f>
        <v>135</v>
      </c>
      <c r="B137" s="5" t="s">
        <v>1001</v>
      </c>
      <c r="C137" s="1">
        <v>1</v>
      </c>
      <c r="D137" s="1">
        <f>+IF(Tabla15[[#This Row],[NOMBRE DE LA CAUSA 2018]]=0,0,1)</f>
        <v>1</v>
      </c>
      <c r="E137" s="1">
        <f>+E136+Tabla15[[#This Row],[NOMBRE DE LA CAUSA 2019]]</f>
        <v>135</v>
      </c>
      <c r="F137" s="1">
        <f>+Tabla15[[#This Row],[0]]*Tabla15[[#This Row],[NOMBRE DE LA CAUSA 2019]]</f>
        <v>135</v>
      </c>
      <c r="G137" s="5" t="s">
        <v>704</v>
      </c>
      <c r="I137" s="5" t="s">
        <v>499</v>
      </c>
      <c r="J137" s="1" t="s">
        <v>705</v>
      </c>
      <c r="K137" s="1" t="s">
        <v>701</v>
      </c>
      <c r="L137" s="5" t="s">
        <v>1002</v>
      </c>
      <c r="M137" s="4">
        <v>1889</v>
      </c>
      <c r="N137" s="1" t="str">
        <f>+Tabla15[[#This Row],[NOMBRE DE LA CAUSA 2017]]</f>
        <v>ILEGALIDAD DEL ACTO ADMINISTRATIVO DE LIQUIDACION OFICIAL DE REVISION IMPUESTO CREE</v>
      </c>
    </row>
    <row r="138" spans="1:14" ht="15" customHeight="1" x14ac:dyDescent="0.25">
      <c r="A138" s="1">
        <f>+Tabla15[[#This Row],[1]]</f>
        <v>136</v>
      </c>
      <c r="B138" s="5" t="s">
        <v>1003</v>
      </c>
      <c r="C138" s="1">
        <v>1</v>
      </c>
      <c r="D138" s="1">
        <f>+IF(Tabla15[[#This Row],[NOMBRE DE LA CAUSA 2018]]=0,0,1)</f>
        <v>1</v>
      </c>
      <c r="E138" s="1">
        <f>+E137+Tabla15[[#This Row],[NOMBRE DE LA CAUSA 2019]]</f>
        <v>136</v>
      </c>
      <c r="F138" s="1">
        <f>+Tabla15[[#This Row],[0]]*Tabla15[[#This Row],[NOMBRE DE LA CAUSA 2019]]</f>
        <v>136</v>
      </c>
      <c r="G138" s="5" t="s">
        <v>704</v>
      </c>
      <c r="I138" s="5" t="s">
        <v>499</v>
      </c>
      <c r="J138" s="1" t="s">
        <v>705</v>
      </c>
      <c r="K138" s="1" t="s">
        <v>701</v>
      </c>
      <c r="L138" s="5" t="s">
        <v>1004</v>
      </c>
      <c r="M138" s="4">
        <v>1886</v>
      </c>
      <c r="N138" s="1" t="str">
        <f>+Tabla15[[#This Row],[NOMBRE DE LA CAUSA 2017]]</f>
        <v>ILEGALIDAD DEL ACTO ADMINISTRATIVO DE LIQUIDACION OFICIAL DE REVISION IMPUESTO DE RENTA Y COMPLEMENTARIOS</v>
      </c>
    </row>
    <row r="139" spans="1:14" ht="15" customHeight="1" x14ac:dyDescent="0.25">
      <c r="A139" s="1">
        <f>+Tabla15[[#This Row],[1]]</f>
        <v>137</v>
      </c>
      <c r="B139" s="5" t="s">
        <v>1005</v>
      </c>
      <c r="C139" s="1">
        <v>1</v>
      </c>
      <c r="D139" s="1">
        <f>+IF(Tabla15[[#This Row],[NOMBRE DE LA CAUSA 2018]]=0,0,1)</f>
        <v>1</v>
      </c>
      <c r="E139" s="1">
        <f>+E138+Tabla15[[#This Row],[NOMBRE DE LA CAUSA 2019]]</f>
        <v>137</v>
      </c>
      <c r="F139" s="1">
        <f>+Tabla15[[#This Row],[0]]*Tabla15[[#This Row],[NOMBRE DE LA CAUSA 2019]]</f>
        <v>137</v>
      </c>
      <c r="G139" s="5" t="s">
        <v>704</v>
      </c>
      <c r="I139" s="5" t="s">
        <v>499</v>
      </c>
      <c r="J139" s="1" t="s">
        <v>705</v>
      </c>
      <c r="K139" s="1" t="s">
        <v>701</v>
      </c>
      <c r="L139" s="5" t="s">
        <v>1006</v>
      </c>
      <c r="M139" s="4">
        <v>1888</v>
      </c>
      <c r="N139" s="1" t="str">
        <f>+Tabla15[[#This Row],[NOMBRE DE LA CAUSA 2017]]</f>
        <v>ILEGALIDAD DEL ACTO ADMINISTRATIVO DE LIQUIDACION OFICIAL DE REVISION IMPUESTO DE RETENCION EN LA FUENTE</v>
      </c>
    </row>
    <row r="140" spans="1:14" ht="15" customHeight="1" x14ac:dyDescent="0.25">
      <c r="A140" s="1">
        <f>+Tabla15[[#This Row],[1]]</f>
        <v>138</v>
      </c>
      <c r="B140" s="5" t="s">
        <v>1007</v>
      </c>
      <c r="C140" s="1">
        <v>1</v>
      </c>
      <c r="D140" s="1">
        <f>+IF(Tabla15[[#This Row],[NOMBRE DE LA CAUSA 2018]]=0,0,1)</f>
        <v>1</v>
      </c>
      <c r="E140" s="1">
        <f>+E139+Tabla15[[#This Row],[NOMBRE DE LA CAUSA 2019]]</f>
        <v>138</v>
      </c>
      <c r="F140" s="1">
        <f>+Tabla15[[#This Row],[0]]*Tabla15[[#This Row],[NOMBRE DE LA CAUSA 2019]]</f>
        <v>138</v>
      </c>
      <c r="G140" s="5" t="s">
        <v>704</v>
      </c>
      <c r="I140" s="5" t="s">
        <v>499</v>
      </c>
      <c r="J140" s="1" t="s">
        <v>705</v>
      </c>
      <c r="K140" s="1" t="s">
        <v>701</v>
      </c>
      <c r="L140" s="5" t="s">
        <v>1008</v>
      </c>
      <c r="M140" s="4">
        <v>1890</v>
      </c>
      <c r="N140" s="1" t="str">
        <f>+Tabla15[[#This Row],[NOMBRE DE LA CAUSA 2017]]</f>
        <v>ILEGALIDAD DEL ACTO ADMINISTRATIVO DE LIQUIDACION OFICIAL DE REVISION IMPUESTO DE RIQUEZA</v>
      </c>
    </row>
    <row r="141" spans="1:14" ht="15" customHeight="1" x14ac:dyDescent="0.25">
      <c r="A141" s="1">
        <f>+Tabla15[[#This Row],[1]]</f>
        <v>139</v>
      </c>
      <c r="B141" s="5" t="s">
        <v>1009</v>
      </c>
      <c r="C141" s="1">
        <v>1</v>
      </c>
      <c r="D141" s="1">
        <f>+IF(Tabla15[[#This Row],[NOMBRE DE LA CAUSA 2018]]=0,0,1)</f>
        <v>1</v>
      </c>
      <c r="E141" s="1">
        <f>+E140+Tabla15[[#This Row],[NOMBRE DE LA CAUSA 2019]]</f>
        <v>139</v>
      </c>
      <c r="F141" s="1">
        <f>+Tabla15[[#This Row],[0]]*Tabla15[[#This Row],[NOMBRE DE LA CAUSA 2019]]</f>
        <v>139</v>
      </c>
      <c r="G141" s="5" t="s">
        <v>704</v>
      </c>
      <c r="I141" s="5" t="s">
        <v>499</v>
      </c>
      <c r="J141" s="1" t="s">
        <v>705</v>
      </c>
      <c r="K141" s="1" t="s">
        <v>701</v>
      </c>
      <c r="L141" s="5" t="s">
        <v>1010</v>
      </c>
      <c r="M141" s="4">
        <v>1892</v>
      </c>
      <c r="N141" s="1" t="str">
        <f>+Tabla15[[#This Row],[NOMBRE DE LA CAUSA 2017]]</f>
        <v>ILEGALIDAD DEL ACTO ADMINISTRATIVO DE LIQUIDACION OFICIAL DE REVISION IMPUESTO DE SEGURIDAD DEMOCRATICA</v>
      </c>
    </row>
    <row r="142" spans="1:14" ht="15" customHeight="1" x14ac:dyDescent="0.25">
      <c r="A142" s="1">
        <f>+Tabla15[[#This Row],[1]]</f>
        <v>140</v>
      </c>
      <c r="B142" s="5" t="s">
        <v>1011</v>
      </c>
      <c r="C142" s="1">
        <v>1</v>
      </c>
      <c r="D142" s="1">
        <f>+IF(Tabla15[[#This Row],[NOMBRE DE LA CAUSA 2018]]=0,0,1)</f>
        <v>1</v>
      </c>
      <c r="E142" s="1">
        <f>+E141+Tabla15[[#This Row],[NOMBRE DE LA CAUSA 2019]]</f>
        <v>140</v>
      </c>
      <c r="F142" s="1">
        <f>+Tabla15[[#This Row],[0]]*Tabla15[[#This Row],[NOMBRE DE LA CAUSA 2019]]</f>
        <v>140</v>
      </c>
      <c r="G142" s="5" t="s">
        <v>704</v>
      </c>
      <c r="I142" s="5" t="s">
        <v>499</v>
      </c>
      <c r="J142" s="1" t="s">
        <v>705</v>
      </c>
      <c r="K142" s="1" t="s">
        <v>701</v>
      </c>
      <c r="L142" s="5" t="s">
        <v>1012</v>
      </c>
      <c r="M142" s="4">
        <v>1887</v>
      </c>
      <c r="N142" s="1" t="str">
        <f>+Tabla15[[#This Row],[NOMBRE DE LA CAUSA 2017]]</f>
        <v>ILEGALIDAD DEL ACTO ADMINISTRATIVO DE LIQUIDACION OFICIAL DE REVISION IMPUESTO DE VENTAS</v>
      </c>
    </row>
    <row r="143" spans="1:14" ht="15" customHeight="1" x14ac:dyDescent="0.25">
      <c r="A143" s="1">
        <f>+Tabla15[[#This Row],[1]]</f>
        <v>141</v>
      </c>
      <c r="B143" s="1" t="s">
        <v>1013</v>
      </c>
      <c r="C143" s="1">
        <v>1</v>
      </c>
      <c r="D143" s="1">
        <f>+IF(Tabla15[[#This Row],[NOMBRE DE LA CAUSA 2018]]=0,0,1)</f>
        <v>1</v>
      </c>
      <c r="E143" s="1">
        <f>+E142+Tabla15[[#This Row],[NOMBRE DE LA CAUSA 2019]]</f>
        <v>141</v>
      </c>
      <c r="F143" s="1">
        <f>+Tabla15[[#This Row],[0]]*Tabla15[[#This Row],[NOMBRE DE LA CAUSA 2019]]</f>
        <v>141</v>
      </c>
      <c r="G143" s="1" t="s">
        <v>704</v>
      </c>
      <c r="J143" s="1" t="s">
        <v>705</v>
      </c>
      <c r="K143" s="1" t="s">
        <v>701</v>
      </c>
      <c r="L143" s="1" t="s">
        <v>1014</v>
      </c>
      <c r="M143" s="4">
        <v>433</v>
      </c>
      <c r="N143" s="1" t="str">
        <f>+Tabla15[[#This Row],[NOMBRE DE LA CAUSA 2017]]</f>
        <v>ILEGALIDAD DEL ACTO ADMINISTRATIVO GENERAL QUE DISPONE LA REESTRUCTURACION O LIQUIDACION LAS ENTIDADES PUBLICAS</v>
      </c>
    </row>
    <row r="144" spans="1:14" ht="15" customHeight="1" x14ac:dyDescent="0.25">
      <c r="A144" s="1">
        <f>+Tabla15[[#This Row],[1]]</f>
        <v>142</v>
      </c>
      <c r="B144" s="1" t="s">
        <v>1015</v>
      </c>
      <c r="C144" s="1">
        <v>1</v>
      </c>
      <c r="D144" s="1">
        <f>+IF(Tabla15[[#This Row],[NOMBRE DE LA CAUSA 2018]]=0,0,1)</f>
        <v>1</v>
      </c>
      <c r="E144" s="1">
        <f>+E143+Tabla15[[#This Row],[NOMBRE DE LA CAUSA 2019]]</f>
        <v>142</v>
      </c>
      <c r="F144" s="1">
        <f>+Tabla15[[#This Row],[0]]*Tabla15[[#This Row],[NOMBRE DE LA CAUSA 2019]]</f>
        <v>142</v>
      </c>
      <c r="G144" s="1" t="s">
        <v>704</v>
      </c>
      <c r="J144" s="1" t="s">
        <v>705</v>
      </c>
      <c r="K144" s="1" t="s">
        <v>701</v>
      </c>
      <c r="L144" s="1" t="s">
        <v>1016</v>
      </c>
      <c r="M144" s="4">
        <v>52</v>
      </c>
      <c r="N144" s="1" t="str">
        <f>+Tabla15[[#This Row],[NOMBRE DE LA CAUSA 2017]]</f>
        <v>ILEGALIDAD DEL ACTO ADMINISTRATIVO QUE ADJUDICA UN BIEN INMUEBLE</v>
      </c>
    </row>
    <row r="145" spans="1:14" ht="15" customHeight="1" x14ac:dyDescent="0.25">
      <c r="A145" s="1">
        <f>+Tabla15[[#This Row],[1]]</f>
        <v>143</v>
      </c>
      <c r="B145" s="1" t="s">
        <v>1017</v>
      </c>
      <c r="C145" s="1">
        <v>1</v>
      </c>
      <c r="D145" s="1">
        <f>+IF(Tabla15[[#This Row],[NOMBRE DE LA CAUSA 2018]]=0,0,1)</f>
        <v>1</v>
      </c>
      <c r="E145" s="1">
        <f>+E144+Tabla15[[#This Row],[NOMBRE DE LA CAUSA 2019]]</f>
        <v>143</v>
      </c>
      <c r="F145" s="1">
        <f>+Tabla15[[#This Row],[0]]*Tabla15[[#This Row],[NOMBRE DE LA CAUSA 2019]]</f>
        <v>143</v>
      </c>
      <c r="G145" s="1" t="s">
        <v>704</v>
      </c>
      <c r="J145" s="1" t="s">
        <v>705</v>
      </c>
      <c r="K145" s="1" t="s">
        <v>701</v>
      </c>
      <c r="L145" s="1" t="s">
        <v>1018</v>
      </c>
      <c r="M145" s="4">
        <v>403</v>
      </c>
      <c r="N145" s="1" t="str">
        <f>+Tabla15[[#This Row],[NOMBRE DE LA CAUSA 2017]]</f>
        <v>ILEGALIDAD DEL ACTO ADMINISTRATIVO QUE ADJUDICA UN CONTRATO</v>
      </c>
    </row>
    <row r="146" spans="1:14" ht="15" customHeight="1" x14ac:dyDescent="0.25">
      <c r="A146" s="1">
        <f>+Tabla15[[#This Row],[1]]</f>
        <v>144</v>
      </c>
      <c r="B146" s="5" t="s">
        <v>1019</v>
      </c>
      <c r="C146" s="1">
        <v>1</v>
      </c>
      <c r="D146" s="1">
        <f>+IF(Tabla15[[#This Row],[NOMBRE DE LA CAUSA 2018]]=0,0,1)</f>
        <v>1</v>
      </c>
      <c r="E146" s="1">
        <f>+E145+Tabla15[[#This Row],[NOMBRE DE LA CAUSA 2019]]</f>
        <v>144</v>
      </c>
      <c r="F146" s="1">
        <f>+Tabla15[[#This Row],[0]]*Tabla15[[#This Row],[NOMBRE DE LA CAUSA 2019]]</f>
        <v>144</v>
      </c>
      <c r="G146" s="1" t="s">
        <v>699</v>
      </c>
      <c r="I146" s="5" t="s">
        <v>700</v>
      </c>
      <c r="K146" s="5" t="s">
        <v>701</v>
      </c>
      <c r="L146" s="5" t="s">
        <v>1020</v>
      </c>
      <c r="M146" s="4">
        <v>2312</v>
      </c>
      <c r="N146" s="1" t="str">
        <f>+Tabla15[[#This Row],[NOMBRE DE LA CAUSA 2017]]</f>
        <v>ILEGALIDAD DEL ACTO ADMINISTRATIVO QUE APRUEBA CALCULO ACTUARIAL</v>
      </c>
    </row>
    <row r="147" spans="1:14" ht="15" customHeight="1" x14ac:dyDescent="0.25">
      <c r="A147" s="1">
        <f>+Tabla15[[#This Row],[1]]</f>
        <v>145</v>
      </c>
      <c r="B147" s="5" t="s">
        <v>1021</v>
      </c>
      <c r="C147" s="1">
        <v>1</v>
      </c>
      <c r="D147" s="1">
        <f>+IF(Tabla15[[#This Row],[NOMBRE DE LA CAUSA 2018]]=0,0,1)</f>
        <v>1</v>
      </c>
      <c r="E147" s="1">
        <f>+E146+Tabla15[[#This Row],[NOMBRE DE LA CAUSA 2019]]</f>
        <v>145</v>
      </c>
      <c r="F147" s="1">
        <f>+Tabla15[[#This Row],[0]]*Tabla15[[#This Row],[NOMBRE DE LA CAUSA 2019]]</f>
        <v>145</v>
      </c>
      <c r="G147" s="5" t="s">
        <v>704</v>
      </c>
      <c r="J147" s="1" t="s">
        <v>705</v>
      </c>
      <c r="K147" s="1" t="s">
        <v>701</v>
      </c>
      <c r="L147" s="5" t="s">
        <v>1022</v>
      </c>
      <c r="M147" s="4">
        <v>2003</v>
      </c>
      <c r="N147" s="1" t="str">
        <f>+Tabla15[[#This Row],[NOMBRE DE LA CAUSA 2017]]</f>
        <v>ILEGALIDAD DEL ACTO ADMINISTRATIVO QUE APRUEBA TARIFAS DE ENERGIA Y GAS COMBUSTIBLE</v>
      </c>
    </row>
    <row r="148" spans="1:14" ht="15" customHeight="1" x14ac:dyDescent="0.25">
      <c r="A148" s="1">
        <f>+Tabla15[[#This Row],[1]]</f>
        <v>146</v>
      </c>
      <c r="B148" s="5" t="s">
        <v>1023</v>
      </c>
      <c r="C148" s="1">
        <v>1</v>
      </c>
      <c r="D148" s="1">
        <f>+IF(Tabla15[[#This Row],[NOMBRE DE LA CAUSA 2018]]=0,0,1)</f>
        <v>1</v>
      </c>
      <c r="E148" s="1">
        <f>+E147+Tabla15[[#This Row],[NOMBRE DE LA CAUSA 2019]]</f>
        <v>146</v>
      </c>
      <c r="F148" s="1">
        <f>+Tabla15[[#This Row],[0]]*Tabla15[[#This Row],[NOMBRE DE LA CAUSA 2019]]</f>
        <v>146</v>
      </c>
      <c r="G148" s="5" t="s">
        <v>704</v>
      </c>
      <c r="J148" s="1" t="s">
        <v>705</v>
      </c>
      <c r="K148" s="1" t="s">
        <v>701</v>
      </c>
      <c r="L148" s="5" t="s">
        <v>1024</v>
      </c>
      <c r="M148" s="4">
        <v>390</v>
      </c>
      <c r="N148" s="1" t="str">
        <f>+Tabla15[[#This Row],[NOMBRE DE LA CAUSA 2017]]</f>
        <v>ILEGALIDAD DEL ACTO ADMINISTRATIVO QUE AUTORIZA O NIEGA UN ASCENSO</v>
      </c>
    </row>
    <row r="149" spans="1:14" ht="15" customHeight="1" x14ac:dyDescent="0.25">
      <c r="A149" s="1">
        <f>+Tabla15[[#This Row],[1]]</f>
        <v>147</v>
      </c>
      <c r="B149" s="1" t="s">
        <v>1025</v>
      </c>
      <c r="C149" s="1">
        <v>1</v>
      </c>
      <c r="D149" s="1">
        <f>+IF(Tabla15[[#This Row],[NOMBRE DE LA CAUSA 2018]]=0,0,1)</f>
        <v>1</v>
      </c>
      <c r="E149" s="1">
        <f>+E148+Tabla15[[#This Row],[NOMBRE DE LA CAUSA 2019]]</f>
        <v>147</v>
      </c>
      <c r="F149" s="1">
        <f>+Tabla15[[#This Row],[0]]*Tabla15[[#This Row],[NOMBRE DE LA CAUSA 2019]]</f>
        <v>147</v>
      </c>
      <c r="G149" s="1" t="s">
        <v>704</v>
      </c>
      <c r="J149" s="1" t="s">
        <v>705</v>
      </c>
      <c r="K149" s="1" t="s">
        <v>701</v>
      </c>
      <c r="L149" s="1" t="s">
        <v>1026</v>
      </c>
      <c r="M149" s="4">
        <v>201</v>
      </c>
      <c r="N149" s="1" t="str">
        <f>+Tabla15[[#This Row],[NOMBRE DE LA CAUSA 2017]]</f>
        <v>ILEGALIDAD DEL ACTO ADMINISTRATIVO QUE CALIFICA LA PERDIDA DE CAPACIDAD LABORAL</v>
      </c>
    </row>
    <row r="150" spans="1:14" ht="15" customHeight="1" x14ac:dyDescent="0.25">
      <c r="A150" s="1">
        <f>+Tabla15[[#This Row],[1]]</f>
        <v>148</v>
      </c>
      <c r="B150" s="5" t="s">
        <v>1027</v>
      </c>
      <c r="C150" s="1">
        <v>1</v>
      </c>
      <c r="D150" s="1">
        <f>+IF(Tabla15[[#This Row],[NOMBRE DE LA CAUSA 2018]]=0,0,1)</f>
        <v>1</v>
      </c>
      <c r="E150" s="1">
        <f>+E149+Tabla15[[#This Row],[NOMBRE DE LA CAUSA 2019]]</f>
        <v>148</v>
      </c>
      <c r="F150" s="1">
        <f>+Tabla15[[#This Row],[0]]*Tabla15[[#This Row],[NOMBRE DE LA CAUSA 2019]]</f>
        <v>148</v>
      </c>
      <c r="G150" s="5" t="s">
        <v>704</v>
      </c>
      <c r="I150" s="5" t="s">
        <v>499</v>
      </c>
      <c r="J150" s="1" t="s">
        <v>705</v>
      </c>
      <c r="K150" s="1" t="s">
        <v>701</v>
      </c>
      <c r="L150" s="5" t="s">
        <v>1028</v>
      </c>
      <c r="M150" s="4">
        <v>1913</v>
      </c>
      <c r="N150" s="1" t="str">
        <f>+Tabla15[[#This Row],[NOMBRE DE LA CAUSA 2017]]</f>
        <v>ILEGALIDAD DEL ACTO ADMINISTRATIVO QUE CLAUSURA ESTABLECIMIENTO DE COMERCIO</v>
      </c>
    </row>
    <row r="151" spans="1:14" ht="15" customHeight="1" x14ac:dyDescent="0.25">
      <c r="A151" s="1">
        <f>+Tabla15[[#This Row],[1]]</f>
        <v>149</v>
      </c>
      <c r="B151" s="1" t="s">
        <v>1029</v>
      </c>
      <c r="C151" s="1">
        <v>1</v>
      </c>
      <c r="D151" s="1">
        <f>+IF(Tabla15[[#This Row],[NOMBRE DE LA CAUSA 2018]]=0,0,1)</f>
        <v>1</v>
      </c>
      <c r="E151" s="1">
        <f>+E150+Tabla15[[#This Row],[NOMBRE DE LA CAUSA 2019]]</f>
        <v>149</v>
      </c>
      <c r="F151" s="1">
        <f>+Tabla15[[#This Row],[0]]*Tabla15[[#This Row],[NOMBRE DE LA CAUSA 2019]]</f>
        <v>149</v>
      </c>
      <c r="G151" s="1" t="s">
        <v>704</v>
      </c>
      <c r="J151" s="1" t="s">
        <v>705</v>
      </c>
      <c r="K151" s="1" t="s">
        <v>701</v>
      </c>
      <c r="L151" s="1" t="s">
        <v>1030</v>
      </c>
      <c r="M151" s="4">
        <v>434</v>
      </c>
      <c r="N151" s="1" t="str">
        <f>+Tabla15[[#This Row],[NOMBRE DE LA CAUSA 2017]]</f>
        <v>ILEGALIDAD DEL ACTO ADMINISTRATIVO QUE CONVOCA A CONCURSO PUBLICO DE MERITOS PARA PROVEER CARGOS PUBLICOS</v>
      </c>
    </row>
    <row r="152" spans="1:14" ht="15" customHeight="1" x14ac:dyDescent="0.25">
      <c r="A152" s="1">
        <f>+Tabla15[[#This Row],[1]]</f>
        <v>150</v>
      </c>
      <c r="B152" s="5" t="s">
        <v>1031</v>
      </c>
      <c r="C152" s="1">
        <v>1</v>
      </c>
      <c r="D152" s="1">
        <f>+IF(Tabla15[[#This Row],[NOMBRE DE LA CAUSA 2018]]=0,0,1)</f>
        <v>1</v>
      </c>
      <c r="E152" s="1">
        <f>+E151+Tabla15[[#This Row],[NOMBRE DE LA CAUSA 2019]]</f>
        <v>150</v>
      </c>
      <c r="F152" s="1">
        <f>+Tabla15[[#This Row],[0]]*Tabla15[[#This Row],[NOMBRE DE LA CAUSA 2019]]</f>
        <v>150</v>
      </c>
      <c r="G152" s="1" t="s">
        <v>742</v>
      </c>
      <c r="H152" s="1" t="s">
        <v>1032</v>
      </c>
      <c r="K152" s="5" t="s">
        <v>701</v>
      </c>
      <c r="L152" s="5" t="s">
        <v>1033</v>
      </c>
      <c r="M152" s="4">
        <v>2297</v>
      </c>
      <c r="N152" s="1" t="str">
        <f>+Tabla15[[#This Row],[NOMBRE DE LA CAUSA 2017]]</f>
        <v>ILEGALIDAD DEL ACTO ADMINISTRATIVO QUE CREA UN IMPUESTO</v>
      </c>
    </row>
    <row r="153" spans="1:14" ht="15" customHeight="1" x14ac:dyDescent="0.25">
      <c r="A153" s="1">
        <f>+Tabla15[[#This Row],[1]]</f>
        <v>151</v>
      </c>
      <c r="B153" s="5" t="s">
        <v>1034</v>
      </c>
      <c r="C153" s="1">
        <v>1</v>
      </c>
      <c r="D153" s="1">
        <f>+IF(Tabla15[[#This Row],[NOMBRE DE LA CAUSA 2018]]=0,0,1)</f>
        <v>1</v>
      </c>
      <c r="E153" s="1">
        <f>+E152+Tabla15[[#This Row],[NOMBRE DE LA CAUSA 2019]]</f>
        <v>151</v>
      </c>
      <c r="F153" s="1">
        <f>+Tabla15[[#This Row],[0]]*Tabla15[[#This Row],[NOMBRE DE LA CAUSA 2019]]</f>
        <v>151</v>
      </c>
      <c r="G153" s="1" t="s">
        <v>742</v>
      </c>
      <c r="H153" s="1" t="s">
        <v>1032</v>
      </c>
      <c r="K153" s="5" t="s">
        <v>701</v>
      </c>
      <c r="L153" s="5" t="s">
        <v>1035</v>
      </c>
      <c r="M153" s="4">
        <v>2301</v>
      </c>
      <c r="N153" s="1" t="str">
        <f>+Tabla15[[#This Row],[NOMBRE DE LA CAUSA 2017]]</f>
        <v>ILEGALIDAD DEL ACTO ADMINISTRATIVO QUE CREA UNA CONTRIBUCION ESPECIAL</v>
      </c>
    </row>
    <row r="154" spans="1:14" ht="15" customHeight="1" x14ac:dyDescent="0.25">
      <c r="A154" s="1">
        <f>+Tabla15[[#This Row],[1]]</f>
        <v>152</v>
      </c>
      <c r="B154" s="5" t="s">
        <v>1036</v>
      </c>
      <c r="C154" s="1">
        <v>1</v>
      </c>
      <c r="D154" s="1">
        <f>+IF(Tabla15[[#This Row],[NOMBRE DE LA CAUSA 2018]]=0,0,1)</f>
        <v>1</v>
      </c>
      <c r="E154" s="1">
        <f>+E153+Tabla15[[#This Row],[NOMBRE DE LA CAUSA 2019]]</f>
        <v>152</v>
      </c>
      <c r="F154" s="1">
        <f>+Tabla15[[#This Row],[0]]*Tabla15[[#This Row],[NOMBRE DE LA CAUSA 2019]]</f>
        <v>152</v>
      </c>
      <c r="G154" s="1" t="s">
        <v>742</v>
      </c>
      <c r="H154" s="1" t="s">
        <v>1032</v>
      </c>
      <c r="K154" s="5" t="s">
        <v>701</v>
      </c>
      <c r="L154" s="5" t="s">
        <v>1037</v>
      </c>
      <c r="M154" s="4">
        <v>2299</v>
      </c>
      <c r="N154" s="1" t="str">
        <f>+Tabla15[[#This Row],[NOMBRE DE LA CAUSA 2017]]</f>
        <v>ILEGALIDAD DEL ACTO ADMINISTRATIVO QUE CREA UNA TASA</v>
      </c>
    </row>
    <row r="155" spans="1:14" ht="15" customHeight="1" x14ac:dyDescent="0.25">
      <c r="A155" s="1">
        <f>+Tabla15[[#This Row],[1]]</f>
        <v>153</v>
      </c>
      <c r="B155" s="5" t="s">
        <v>1038</v>
      </c>
      <c r="C155" s="1">
        <v>1</v>
      </c>
      <c r="D155" s="1">
        <f>+IF(Tabla15[[#This Row],[NOMBRE DE LA CAUSA 2018]]=0,0,1)</f>
        <v>1</v>
      </c>
      <c r="E155" s="1">
        <f>+E154+Tabla15[[#This Row],[NOMBRE DE LA CAUSA 2019]]</f>
        <v>153</v>
      </c>
      <c r="F155" s="1">
        <f>+Tabla15[[#This Row],[0]]*Tabla15[[#This Row],[NOMBRE DE LA CAUSA 2019]]</f>
        <v>153</v>
      </c>
      <c r="G155" s="1" t="s">
        <v>699</v>
      </c>
      <c r="I155" s="5" t="s">
        <v>499</v>
      </c>
      <c r="K155" s="5" t="s">
        <v>701</v>
      </c>
      <c r="L155" s="5" t="s">
        <v>1039</v>
      </c>
      <c r="M155" s="27">
        <v>2332</v>
      </c>
      <c r="N155" s="1" t="str">
        <f>+Tabla15[[#This Row],[NOMBRE DE LA CAUSA 2017]]</f>
        <v>ILEGALIDAD DEL ACTO ADMINISTRATIVO QUE DA COMO NO PRESENTADA UNA DECLARACION TRIBUTARIA</v>
      </c>
    </row>
    <row r="156" spans="1:14" ht="15" customHeight="1" x14ac:dyDescent="0.25">
      <c r="A156" s="1">
        <f>+Tabla15[[#This Row],[1]]</f>
        <v>154</v>
      </c>
      <c r="B156" s="5" t="s">
        <v>1040</v>
      </c>
      <c r="C156" s="1">
        <v>1</v>
      </c>
      <c r="D156" s="1">
        <f>+IF(Tabla15[[#This Row],[NOMBRE DE LA CAUSA 2018]]=0,0,1)</f>
        <v>1</v>
      </c>
      <c r="E156" s="1">
        <f>+E155+Tabla15[[#This Row],[NOMBRE DE LA CAUSA 2019]]</f>
        <v>154</v>
      </c>
      <c r="F156" s="1">
        <f>+Tabla15[[#This Row],[0]]*Tabla15[[#This Row],[NOMBRE DE LA CAUSA 2019]]</f>
        <v>154</v>
      </c>
      <c r="G156" s="1" t="s">
        <v>699</v>
      </c>
      <c r="I156" s="5" t="s">
        <v>499</v>
      </c>
      <c r="K156" s="5" t="s">
        <v>701</v>
      </c>
      <c r="L156" s="5" t="s">
        <v>1041</v>
      </c>
      <c r="M156" s="27">
        <v>2330</v>
      </c>
      <c r="N156" s="1" t="str">
        <f>+Tabla15[[#This Row],[NOMBRE DE LA CAUSA 2017]]</f>
        <v>ILEGALIDAD DEL ACTO ADMINISTRATIVO QUE DECIDE SOBRE TERMINACION POR MUTUO ACUERDO DE PROCESOS ADMINISTRATIVOS TRIBUTARIOS, ADUANEROS O CAMBIARIOS</v>
      </c>
    </row>
    <row r="157" spans="1:14" ht="15" customHeight="1" x14ac:dyDescent="0.25">
      <c r="A157" s="1">
        <f>+Tabla15[[#This Row],[1]]</f>
        <v>155</v>
      </c>
      <c r="B157" s="1" t="s">
        <v>1042</v>
      </c>
      <c r="C157" s="1">
        <v>1</v>
      </c>
      <c r="D157" s="1">
        <f>+IF(Tabla15[[#This Row],[NOMBRE DE LA CAUSA 2018]]=0,0,1)</f>
        <v>1</v>
      </c>
      <c r="E157" s="1">
        <f>+E156+Tabla15[[#This Row],[NOMBRE DE LA CAUSA 2019]]</f>
        <v>155</v>
      </c>
      <c r="F157" s="1">
        <f>+Tabla15[[#This Row],[0]]*Tabla15[[#This Row],[NOMBRE DE LA CAUSA 2019]]</f>
        <v>155</v>
      </c>
      <c r="G157" s="1" t="s">
        <v>704</v>
      </c>
      <c r="J157" s="1" t="s">
        <v>705</v>
      </c>
      <c r="K157" s="1" t="s">
        <v>701</v>
      </c>
      <c r="L157" s="1" t="s">
        <v>1043</v>
      </c>
      <c r="M157" s="4">
        <v>171</v>
      </c>
      <c r="N157" s="1" t="str">
        <f>+Tabla15[[#This Row],[NOMBRE DE LA CAUSA 2017]]</f>
        <v>ILEGALIDAD DEL ACTO ADMINISTRATIVO QUE DECLARA DESIERTA LA LICITACION</v>
      </c>
    </row>
    <row r="158" spans="1:14" ht="15" customHeight="1" x14ac:dyDescent="0.25">
      <c r="A158" s="1">
        <f>+Tabla15[[#This Row],[1]]</f>
        <v>156</v>
      </c>
      <c r="B158" s="5" t="s">
        <v>1044</v>
      </c>
      <c r="C158" s="1">
        <v>1</v>
      </c>
      <c r="D158" s="1">
        <f>+IF(Tabla15[[#This Row],[NOMBRE DE LA CAUSA 2018]]=0,0,1)</f>
        <v>1</v>
      </c>
      <c r="E158" s="1">
        <f>+E157+Tabla15[[#This Row],[NOMBRE DE LA CAUSA 2019]]</f>
        <v>156</v>
      </c>
      <c r="F158" s="1">
        <f>+Tabla15[[#This Row],[0]]*Tabla15[[#This Row],[NOMBRE DE LA CAUSA 2019]]</f>
        <v>156</v>
      </c>
      <c r="G158" s="1" t="s">
        <v>699</v>
      </c>
      <c r="I158" s="5" t="s">
        <v>499</v>
      </c>
      <c r="K158" s="5" t="s">
        <v>701</v>
      </c>
      <c r="L158" s="5" t="s">
        <v>1045</v>
      </c>
      <c r="M158" s="27">
        <v>2326</v>
      </c>
      <c r="N158" s="1" t="str">
        <f>+Tabla15[[#This Row],[NOMBRE DE LA CAUSA 2017]]</f>
        <v>ILEGALIDAD DEL ACTO ADMINISTRATIVO QUE DECLARA EL INCUMPLIMIENTO DE UNA OBLIGACION ADUANERA Y ORDENA HACER EFECTIVA LA GARANTIA</v>
      </c>
    </row>
    <row r="159" spans="1:14" ht="15" customHeight="1" x14ac:dyDescent="0.25">
      <c r="A159" s="1">
        <f>+Tabla15[[#This Row],[1]]</f>
        <v>157</v>
      </c>
      <c r="B159" s="1" t="s">
        <v>1046</v>
      </c>
      <c r="C159" s="1">
        <v>1</v>
      </c>
      <c r="D159" s="1">
        <f>+IF(Tabla15[[#This Row],[NOMBRE DE LA CAUSA 2018]]=0,0,1)</f>
        <v>1</v>
      </c>
      <c r="E159" s="1">
        <f>+E158+Tabla15[[#This Row],[NOMBRE DE LA CAUSA 2019]]</f>
        <v>157</v>
      </c>
      <c r="F159" s="1">
        <f>+Tabla15[[#This Row],[0]]*Tabla15[[#This Row],[NOMBRE DE LA CAUSA 2019]]</f>
        <v>157</v>
      </c>
      <c r="G159" s="1" t="s">
        <v>699</v>
      </c>
      <c r="K159" s="1" t="s">
        <v>701</v>
      </c>
      <c r="L159" s="1" t="s">
        <v>1047</v>
      </c>
      <c r="M159" s="4">
        <v>2026</v>
      </c>
      <c r="N159" s="1" t="str">
        <f>+Tabla15[[#This Row],[NOMBRE DE LA CAUSA 2017]]</f>
        <v>ILEGALIDAD DEL ACTO ADMINISTRATIVO QUE DECLARA EL INCUMPLIMIENTO DEL CONTRATO</v>
      </c>
    </row>
    <row r="160" spans="1:14" ht="15" customHeight="1" x14ac:dyDescent="0.25">
      <c r="A160" s="1">
        <f>+Tabla15[[#This Row],[1]]</f>
        <v>158</v>
      </c>
      <c r="B160" s="5" t="s">
        <v>1048</v>
      </c>
      <c r="C160" s="1">
        <v>1</v>
      </c>
      <c r="D160" s="1">
        <f>+IF(Tabla15[[#This Row],[NOMBRE DE LA CAUSA 2018]]=0,0,1)</f>
        <v>1</v>
      </c>
      <c r="E160" s="1">
        <f>+E159+Tabla15[[#This Row],[NOMBRE DE LA CAUSA 2019]]</f>
        <v>158</v>
      </c>
      <c r="F160" s="1">
        <f>+Tabla15[[#This Row],[0]]*Tabla15[[#This Row],[NOMBRE DE LA CAUSA 2019]]</f>
        <v>158</v>
      </c>
      <c r="G160" s="5" t="s">
        <v>704</v>
      </c>
      <c r="J160" s="1" t="s">
        <v>705</v>
      </c>
      <c r="K160" s="1" t="s">
        <v>701</v>
      </c>
      <c r="L160" s="5" t="s">
        <v>1049</v>
      </c>
      <c r="M160" s="4">
        <v>860</v>
      </c>
      <c r="N160" s="1" t="str">
        <f>+Tabla15[[#This Row],[NOMBRE DE LA CAUSA 2017]]</f>
        <v>ILEGALIDAD DEL ACTO ADMINISTRATIVO QUE DECLARA EL RESULTADO DE UN PROCESO ELECTORAL</v>
      </c>
    </row>
    <row r="161" spans="1:14" ht="15" customHeight="1" x14ac:dyDescent="0.25">
      <c r="A161" s="1">
        <f>+Tabla15[[#This Row],[1]]</f>
        <v>159</v>
      </c>
      <c r="B161" s="1" t="s">
        <v>1050</v>
      </c>
      <c r="C161" s="1">
        <v>1</v>
      </c>
      <c r="D161" s="1">
        <f>+IF(Tabla15[[#This Row],[NOMBRE DE LA CAUSA 2018]]=0,0,1)</f>
        <v>1</v>
      </c>
      <c r="E161" s="1">
        <f>+E160+Tabla15[[#This Row],[NOMBRE DE LA CAUSA 2019]]</f>
        <v>159</v>
      </c>
      <c r="F161" s="1">
        <f>+Tabla15[[#This Row],[0]]*Tabla15[[#This Row],[NOMBRE DE LA CAUSA 2019]]</f>
        <v>159</v>
      </c>
      <c r="G161" s="1" t="s">
        <v>704</v>
      </c>
      <c r="J161" s="1" t="s">
        <v>705</v>
      </c>
      <c r="K161" s="1" t="s">
        <v>701</v>
      </c>
      <c r="L161" s="1" t="s">
        <v>1051</v>
      </c>
      <c r="M161" s="4">
        <v>408</v>
      </c>
      <c r="N161" s="1" t="str">
        <f>+Tabla15[[#This Row],[NOMBRE DE LA CAUSA 2017]]</f>
        <v>ILEGALIDAD DEL ACTO ADMINISTRATIVO QUE DECLARA LA CADUCIDAD CONTRACTUAL</v>
      </c>
    </row>
    <row r="162" spans="1:14" ht="15" customHeight="1" x14ac:dyDescent="0.25">
      <c r="A162" s="1">
        <f>+Tabla15[[#This Row],[1]]</f>
        <v>160</v>
      </c>
      <c r="B162" s="1" t="s">
        <v>1052</v>
      </c>
      <c r="C162" s="1">
        <v>1</v>
      </c>
      <c r="D162" s="1">
        <f>+IF(Tabla15[[#This Row],[NOMBRE DE LA CAUSA 2018]]=0,0,1)</f>
        <v>1</v>
      </c>
      <c r="E162" s="1">
        <f>+E161+Tabla15[[#This Row],[NOMBRE DE LA CAUSA 2019]]</f>
        <v>160</v>
      </c>
      <c r="F162" s="1">
        <f>+Tabla15[[#This Row],[0]]*Tabla15[[#This Row],[NOMBRE DE LA CAUSA 2019]]</f>
        <v>160</v>
      </c>
      <c r="G162" s="1" t="s">
        <v>704</v>
      </c>
      <c r="J162" s="1" t="s">
        <v>705</v>
      </c>
      <c r="K162" s="1" t="s">
        <v>701</v>
      </c>
      <c r="L162" s="1" t="s">
        <v>1053</v>
      </c>
      <c r="M162" s="4">
        <v>6</v>
      </c>
      <c r="N162" s="1" t="str">
        <f>+Tabla15[[#This Row],[NOMBRE DE LA CAUSA 2017]]</f>
        <v>ILEGALIDAD DEL ACTO ADMINISTRATIVO QUE DECLARA LA INSUBSISTENCIA DE FUNCIONARIO DE CARRERA</v>
      </c>
    </row>
    <row r="163" spans="1:14" ht="15" customHeight="1" x14ac:dyDescent="0.25">
      <c r="A163" s="1">
        <f>+Tabla15[[#This Row],[1]]</f>
        <v>161</v>
      </c>
      <c r="B163" s="1" t="s">
        <v>1054</v>
      </c>
      <c r="C163" s="1">
        <v>1</v>
      </c>
      <c r="D163" s="1">
        <f>+IF(Tabla15[[#This Row],[NOMBRE DE LA CAUSA 2018]]=0,0,1)</f>
        <v>1</v>
      </c>
      <c r="E163" s="1">
        <f>+E162+Tabla15[[#This Row],[NOMBRE DE LA CAUSA 2019]]</f>
        <v>161</v>
      </c>
      <c r="F163" s="1">
        <f>+Tabla15[[#This Row],[0]]*Tabla15[[#This Row],[NOMBRE DE LA CAUSA 2019]]</f>
        <v>161</v>
      </c>
      <c r="G163" s="1" t="s">
        <v>704</v>
      </c>
      <c r="J163" s="1" t="s">
        <v>705</v>
      </c>
      <c r="K163" s="1" t="s">
        <v>701</v>
      </c>
      <c r="L163" s="1" t="s">
        <v>1055</v>
      </c>
      <c r="M163" s="4">
        <v>7</v>
      </c>
      <c r="N163" s="1" t="str">
        <f>+Tabla15[[#This Row],[NOMBRE DE LA CAUSA 2017]]</f>
        <v>ILEGALIDAD DEL ACTO ADMINISTRATIVO QUE DECLARA LA INSUBSISTENCIA DE FUNCIONARIO DE LIBRE NOMBRAMIENTO Y REMOCION</v>
      </c>
    </row>
    <row r="164" spans="1:14" ht="15" customHeight="1" x14ac:dyDescent="0.25">
      <c r="A164" s="1">
        <f>+Tabla15[[#This Row],[1]]</f>
        <v>162</v>
      </c>
      <c r="B164" s="1" t="s">
        <v>1056</v>
      </c>
      <c r="C164" s="1">
        <v>1</v>
      </c>
      <c r="D164" s="1">
        <f>+IF(Tabla15[[#This Row],[NOMBRE DE LA CAUSA 2018]]=0,0,1)</f>
        <v>1</v>
      </c>
      <c r="E164" s="1">
        <f>+E163+Tabla15[[#This Row],[NOMBRE DE LA CAUSA 2019]]</f>
        <v>162</v>
      </c>
      <c r="F164" s="1">
        <f>+Tabla15[[#This Row],[0]]*Tabla15[[#This Row],[NOMBRE DE LA CAUSA 2019]]</f>
        <v>162</v>
      </c>
      <c r="G164" s="1" t="s">
        <v>704</v>
      </c>
      <c r="J164" s="1" t="s">
        <v>705</v>
      </c>
      <c r="K164" s="1" t="s">
        <v>701</v>
      </c>
      <c r="L164" s="1" t="s">
        <v>1057</v>
      </c>
      <c r="M164" s="4">
        <v>279</v>
      </c>
      <c r="N164" s="1" t="str">
        <f>+Tabla15[[#This Row],[NOMBRE DE LA CAUSA 2017]]</f>
        <v>ILEGALIDAD DEL ACTO ADMINISTRATIVO QUE DECLARA LA INSUBSISTENCIA DE FUNCIONARIO EN PROVISIONALIDAD</v>
      </c>
    </row>
    <row r="165" spans="1:14" ht="15" customHeight="1" x14ac:dyDescent="0.25">
      <c r="A165" s="1">
        <f>+Tabla15[[#This Row],[1]]</f>
        <v>163</v>
      </c>
      <c r="B165" s="1" t="s">
        <v>1058</v>
      </c>
      <c r="C165" s="1">
        <v>1</v>
      </c>
      <c r="D165" s="1">
        <f>+IF(Tabla15[[#This Row],[NOMBRE DE LA CAUSA 2018]]=0,0,1)</f>
        <v>1</v>
      </c>
      <c r="E165" s="1">
        <f>+E164+Tabla15[[#This Row],[NOMBRE DE LA CAUSA 2019]]</f>
        <v>163</v>
      </c>
      <c r="F165" s="1">
        <f>+Tabla15[[#This Row],[0]]*Tabla15[[#This Row],[NOMBRE DE LA CAUSA 2019]]</f>
        <v>163</v>
      </c>
      <c r="G165" s="1" t="s">
        <v>704</v>
      </c>
      <c r="J165" s="1" t="s">
        <v>705</v>
      </c>
      <c r="K165" s="1" t="s">
        <v>701</v>
      </c>
      <c r="L165" s="1" t="s">
        <v>1059</v>
      </c>
      <c r="M165" s="4">
        <v>286</v>
      </c>
      <c r="N165" s="1" t="str">
        <f>+Tabla15[[#This Row],[NOMBRE DE LA CAUSA 2017]]</f>
        <v>ILEGALIDAD DEL ACTO ADMINISTRATIVO QUE DECLARA LA OCURRENCIA DEL SINIESTRO Y ORDENA HACER EFECTIVA LA POLIZA</v>
      </c>
    </row>
    <row r="166" spans="1:14" ht="15" customHeight="1" x14ac:dyDescent="0.25">
      <c r="A166" s="1">
        <f>+Tabla15[[#This Row],[1]]</f>
        <v>164</v>
      </c>
      <c r="B166" s="5" t="s">
        <v>1060</v>
      </c>
      <c r="C166" s="1">
        <v>1</v>
      </c>
      <c r="D166" s="1">
        <f>+IF(Tabla15[[#This Row],[NOMBRE DE LA CAUSA 2018]]=0,0,1)</f>
        <v>1</v>
      </c>
      <c r="E166" s="1">
        <f>+E165+Tabla15[[#This Row],[NOMBRE DE LA CAUSA 2019]]</f>
        <v>164</v>
      </c>
      <c r="F166" s="1">
        <f>+Tabla15[[#This Row],[0]]*Tabla15[[#This Row],[NOMBRE DE LA CAUSA 2019]]</f>
        <v>164</v>
      </c>
      <c r="G166" s="1" t="s">
        <v>699</v>
      </c>
      <c r="I166" s="5" t="s">
        <v>499</v>
      </c>
      <c r="K166" s="5" t="s">
        <v>701</v>
      </c>
      <c r="L166" s="5" t="s">
        <v>1061</v>
      </c>
      <c r="M166" s="27">
        <v>2327</v>
      </c>
      <c r="N166" s="1" t="str">
        <f>+Tabla15[[#This Row],[NOMBRE DE LA CAUSA 2017]]</f>
        <v>ILEGALIDAD DEL ACTO ADMINISTRATIVO QUE DECLARA LA PERDIDA O NO ACCESO A BENEFICIOS TRIBUTARIOS</v>
      </c>
    </row>
    <row r="167" spans="1:14" ht="15" customHeight="1" x14ac:dyDescent="0.25">
      <c r="A167" s="1">
        <f>+Tabla15[[#This Row],[1]]</f>
        <v>165</v>
      </c>
      <c r="B167" s="1" t="s">
        <v>1062</v>
      </c>
      <c r="C167" s="1">
        <v>1</v>
      </c>
      <c r="D167" s="1">
        <f>+IF(Tabla15[[#This Row],[NOMBRE DE LA CAUSA 2018]]=0,0,1)</f>
        <v>1</v>
      </c>
      <c r="E167" s="1">
        <f>+E166+Tabla15[[#This Row],[NOMBRE DE LA CAUSA 2019]]</f>
        <v>165</v>
      </c>
      <c r="F167" s="1">
        <f>+Tabla15[[#This Row],[0]]*Tabla15[[#This Row],[NOMBRE DE LA CAUSA 2019]]</f>
        <v>165</v>
      </c>
      <c r="G167" s="1" t="s">
        <v>699</v>
      </c>
      <c r="K167" s="1" t="s">
        <v>701</v>
      </c>
      <c r="L167" s="1" t="s">
        <v>1063</v>
      </c>
      <c r="M167" s="4">
        <v>2041</v>
      </c>
      <c r="N167" s="1" t="str">
        <f>+Tabla15[[#This Row],[NOMBRE DE LA CAUSA 2017]]</f>
        <v>ILEGALIDAD DEL ACTO ADMINISTRATIVO QUE DECLARA LA TERMINACION UNILATERAL DEL CONTRATO</v>
      </c>
    </row>
    <row r="168" spans="1:14" ht="15" customHeight="1" x14ac:dyDescent="0.25">
      <c r="A168" s="1">
        <f>+Tabla15[[#This Row],[1]]</f>
        <v>166</v>
      </c>
      <c r="B168" s="1" t="s">
        <v>1064</v>
      </c>
      <c r="C168" s="1">
        <v>1</v>
      </c>
      <c r="D168" s="1">
        <f>+IF(Tabla15[[#This Row],[NOMBRE DE LA CAUSA 2018]]=0,0,1)</f>
        <v>1</v>
      </c>
      <c r="E168" s="1">
        <f>+E167+Tabla15[[#This Row],[NOMBRE DE LA CAUSA 2019]]</f>
        <v>166</v>
      </c>
      <c r="F168" s="1">
        <f>+Tabla15[[#This Row],[0]]*Tabla15[[#This Row],[NOMBRE DE LA CAUSA 2019]]</f>
        <v>166</v>
      </c>
      <c r="G168" s="1" t="s">
        <v>704</v>
      </c>
      <c r="J168" s="1" t="s">
        <v>705</v>
      </c>
      <c r="K168" s="1" t="s">
        <v>701</v>
      </c>
      <c r="L168" s="1" t="s">
        <v>1065</v>
      </c>
      <c r="M168" s="4">
        <v>378</v>
      </c>
      <c r="N168" s="1" t="str">
        <f>+Tabla15[[#This Row],[NOMBRE DE LA CAUSA 2017]]</f>
        <v>ILEGALIDAD DEL ACTO ADMINISTRATIVO QUE DECRETA LA EXPROPIACION</v>
      </c>
    </row>
    <row r="169" spans="1:14" ht="15" customHeight="1" x14ac:dyDescent="0.25">
      <c r="A169" s="1">
        <f>+Tabla15[[#This Row],[1]]</f>
        <v>167</v>
      </c>
      <c r="B169" s="1" t="s">
        <v>1066</v>
      </c>
      <c r="C169" s="1">
        <v>1</v>
      </c>
      <c r="D169" s="1">
        <f>+IF(Tabla15[[#This Row],[NOMBRE DE LA CAUSA 2018]]=0,0,1)</f>
        <v>1</v>
      </c>
      <c r="E169" s="1">
        <f>+E168+Tabla15[[#This Row],[NOMBRE DE LA CAUSA 2019]]</f>
        <v>167</v>
      </c>
      <c r="F169" s="1">
        <f>+Tabla15[[#This Row],[0]]*Tabla15[[#This Row],[NOMBRE DE LA CAUSA 2019]]</f>
        <v>167</v>
      </c>
      <c r="G169" s="5" t="s">
        <v>704</v>
      </c>
      <c r="I169" s="5" t="s">
        <v>499</v>
      </c>
      <c r="J169" s="1" t="s">
        <v>705</v>
      </c>
      <c r="K169" s="1" t="s">
        <v>701</v>
      </c>
      <c r="L169" s="5" t="s">
        <v>1067</v>
      </c>
      <c r="M169" s="4">
        <v>1932</v>
      </c>
      <c r="N169" s="1" t="str">
        <f>+Tabla15[[#This Row],[NOMBRE DE LA CAUSA 2017]]</f>
        <v>ILEGALIDAD DEL ACTO ADMINISTRATIVO QUE DECRETA MEDIDAS CAUTELARES</v>
      </c>
    </row>
    <row r="170" spans="1:14" ht="15" customHeight="1" x14ac:dyDescent="0.25">
      <c r="A170" s="1">
        <f>+Tabla15[[#This Row],[1]]</f>
        <v>168</v>
      </c>
      <c r="B170" s="1" t="s">
        <v>1068</v>
      </c>
      <c r="C170" s="1">
        <v>1</v>
      </c>
      <c r="D170" s="1">
        <f>+IF(Tabla15[[#This Row],[NOMBRE DE LA CAUSA 2018]]=0,0,1)</f>
        <v>1</v>
      </c>
      <c r="E170" s="1">
        <f>+E169+Tabla15[[#This Row],[NOMBRE DE LA CAUSA 2019]]</f>
        <v>168</v>
      </c>
      <c r="F170" s="1">
        <f>+Tabla15[[#This Row],[0]]*Tabla15[[#This Row],[NOMBRE DE LA CAUSA 2019]]</f>
        <v>168</v>
      </c>
      <c r="G170" s="1" t="s">
        <v>704</v>
      </c>
      <c r="J170" s="1" t="s">
        <v>705</v>
      </c>
      <c r="K170" s="1" t="s">
        <v>701</v>
      </c>
      <c r="L170" s="1" t="s">
        <v>1069</v>
      </c>
      <c r="M170" s="4">
        <v>1972</v>
      </c>
      <c r="N170" s="1" t="str">
        <f>+Tabla15[[#This Row],[NOMBRE DE LA CAUSA 2017]]</f>
        <v>ILEGALIDAD DEL ACTO ADMINISTRATIVO QUE DEFINE AVALUO CATASTRAL</v>
      </c>
    </row>
    <row r="171" spans="1:14" ht="15" customHeight="1" x14ac:dyDescent="0.25">
      <c r="A171" s="1">
        <f>+Tabla15[[#This Row],[1]]</f>
        <v>169</v>
      </c>
      <c r="B171" s="1" t="s">
        <v>1070</v>
      </c>
      <c r="C171" s="1">
        <v>1</v>
      </c>
      <c r="D171" s="1">
        <f>+IF(Tabla15[[#This Row],[NOMBRE DE LA CAUSA 2018]]=0,0,1)</f>
        <v>1</v>
      </c>
      <c r="E171" s="1">
        <f>+E170+Tabla15[[#This Row],[NOMBRE DE LA CAUSA 2019]]</f>
        <v>169</v>
      </c>
      <c r="F171" s="1">
        <f>+Tabla15[[#This Row],[0]]*Tabla15[[#This Row],[NOMBRE DE LA CAUSA 2019]]</f>
        <v>169</v>
      </c>
      <c r="G171" s="5" t="s">
        <v>704</v>
      </c>
      <c r="I171" s="5" t="s">
        <v>499</v>
      </c>
      <c r="J171" s="1" t="s">
        <v>705</v>
      </c>
      <c r="K171" s="1" t="s">
        <v>701</v>
      </c>
      <c r="L171" s="5" t="s">
        <v>1071</v>
      </c>
      <c r="M171" s="4">
        <v>1937</v>
      </c>
      <c r="N171" s="1" t="str">
        <f>+Tabla15[[#This Row],[NOMBRE DE LA CAUSA 2017]]</f>
        <v>ILEGALIDAD DEL ACTO ADMINISTRATIVO QUE DEJA SIN EFECTO FACILIDAD DE PAGO</v>
      </c>
    </row>
    <row r="172" spans="1:14" ht="15" customHeight="1" x14ac:dyDescent="0.25">
      <c r="A172" s="1">
        <f>+Tabla15[[#This Row],[1]]</f>
        <v>170</v>
      </c>
      <c r="B172" s="1" t="s">
        <v>1072</v>
      </c>
      <c r="C172" s="1">
        <v>1</v>
      </c>
      <c r="D172" s="1">
        <f>+IF(Tabla15[[#This Row],[NOMBRE DE LA CAUSA 2018]]=0,0,1)</f>
        <v>1</v>
      </c>
      <c r="E172" s="1">
        <f>+E171+Tabla15[[#This Row],[NOMBRE DE LA CAUSA 2019]]</f>
        <v>170</v>
      </c>
      <c r="F172" s="1">
        <f>+Tabla15[[#This Row],[0]]*Tabla15[[#This Row],[NOMBRE DE LA CAUSA 2019]]</f>
        <v>170</v>
      </c>
      <c r="G172" s="5" t="s">
        <v>704</v>
      </c>
      <c r="H172" s="5"/>
      <c r="I172" s="5" t="s">
        <v>499</v>
      </c>
      <c r="J172" s="1" t="s">
        <v>705</v>
      </c>
      <c r="K172" s="1" t="s">
        <v>701</v>
      </c>
      <c r="L172" s="5" t="s">
        <v>1073</v>
      </c>
      <c r="M172" s="4">
        <v>1968</v>
      </c>
      <c r="N172" s="1" t="str">
        <f>+Tabla15[[#This Row],[NOMBRE DE LA CAUSA 2017]]</f>
        <v>ILEGALIDAD DEL ACTO ADMINISTRATIVO QUE DESVINCULA A SUPERNUMERARIO</v>
      </c>
    </row>
    <row r="173" spans="1:14" ht="15" customHeight="1" x14ac:dyDescent="0.25">
      <c r="A173" s="1">
        <f>+Tabla15[[#This Row],[1]]</f>
        <v>171</v>
      </c>
      <c r="B173" s="5" t="s">
        <v>1074</v>
      </c>
      <c r="C173" s="1">
        <v>1</v>
      </c>
      <c r="D173" s="1">
        <f>+IF(Tabla15[[#This Row],[NOMBRE DE LA CAUSA 2018]]=0,0,1)</f>
        <v>1</v>
      </c>
      <c r="E173" s="1">
        <f>+E172+Tabla15[[#This Row],[NOMBRE DE LA CAUSA 2019]]</f>
        <v>171</v>
      </c>
      <c r="F173" s="1">
        <f>+Tabla15[[#This Row],[0]]*Tabla15[[#This Row],[NOMBRE DE LA CAUSA 2019]]</f>
        <v>171</v>
      </c>
      <c r="G173" s="1" t="s">
        <v>699</v>
      </c>
      <c r="I173" s="5" t="s">
        <v>1075</v>
      </c>
      <c r="K173" s="5" t="s">
        <v>701</v>
      </c>
      <c r="L173" s="5" t="s">
        <v>1076</v>
      </c>
      <c r="M173" s="26">
        <v>2342</v>
      </c>
      <c r="N173" s="1" t="str">
        <f>+Tabla15[[#This Row],[NOMBRE DE LA CAUSA 2017]]</f>
        <v>ILEGALIDAD DEL ACTO ADMINISTRATIVO QUE DETERMINA SI PROCEDE LA RECUPERACION DE CONSUMOS DE SERVICIOS PUBLICOS DOMICILIARIOS NO FACTURADOS</v>
      </c>
    </row>
    <row r="174" spans="1:14" ht="15" customHeight="1" x14ac:dyDescent="0.25">
      <c r="A174" s="1">
        <f>+Tabla15[[#This Row],[1]]</f>
        <v>172</v>
      </c>
      <c r="B174" s="5" t="s">
        <v>1077</v>
      </c>
      <c r="C174" s="1">
        <v>1</v>
      </c>
      <c r="D174" s="1">
        <f>+IF(Tabla15[[#This Row],[NOMBRE DE LA CAUSA 2018]]=0,0,1)</f>
        <v>1</v>
      </c>
      <c r="E174" s="1">
        <f>+E173+Tabla15[[#This Row],[NOMBRE DE LA CAUSA 2019]]</f>
        <v>172</v>
      </c>
      <c r="F174" s="1">
        <f>+Tabla15[[#This Row],[0]]*Tabla15[[#This Row],[NOMBRE DE LA CAUSA 2019]]</f>
        <v>172</v>
      </c>
      <c r="G174" s="5" t="s">
        <v>704</v>
      </c>
      <c r="I174" s="5" t="s">
        <v>499</v>
      </c>
      <c r="J174" s="1" t="s">
        <v>705</v>
      </c>
      <c r="K174" s="1" t="s">
        <v>701</v>
      </c>
      <c r="L174" s="5" t="s">
        <v>1078</v>
      </c>
      <c r="M174" s="4">
        <v>1941</v>
      </c>
      <c r="N174" s="1" t="str">
        <f>+Tabla15[[#This Row],[NOMBRE DE LA CAUSA 2017]]</f>
        <v>ILEGALIDAD DEL ACTO ADMINISTRATIVO QUE DISPONE DECOMISO DE MERCANCIAS</v>
      </c>
    </row>
    <row r="175" spans="1:14" ht="15" customHeight="1" x14ac:dyDescent="0.25">
      <c r="A175" s="1">
        <f>+Tabla15[[#This Row],[1]]</f>
        <v>173</v>
      </c>
      <c r="B175" s="5" t="s">
        <v>1079</v>
      </c>
      <c r="C175" s="1">
        <v>1</v>
      </c>
      <c r="D175" s="1">
        <f>+IF(Tabla15[[#This Row],[NOMBRE DE LA CAUSA 2018]]=0,0,1)</f>
        <v>1</v>
      </c>
      <c r="E175" s="1">
        <f>+E174+Tabla15[[#This Row],[NOMBRE DE LA CAUSA 2019]]</f>
        <v>173</v>
      </c>
      <c r="F175" s="1">
        <f>+Tabla15[[#This Row],[0]]*Tabla15[[#This Row],[NOMBRE DE LA CAUSA 2019]]</f>
        <v>173</v>
      </c>
      <c r="G175" s="1" t="s">
        <v>699</v>
      </c>
      <c r="I175" s="5" t="s">
        <v>1080</v>
      </c>
      <c r="K175" s="5" t="s">
        <v>701</v>
      </c>
      <c r="L175" s="5" t="s">
        <v>1081</v>
      </c>
      <c r="M175" s="26">
        <v>2344</v>
      </c>
      <c r="N175" s="1" t="str">
        <f>+Tabla15[[#This Row],[NOMBRE DE LA CAUSA 2017]]</f>
        <v>ILEGALIDAD DEL ACTO ADMINISTRATIVO QUE DISPONE EL REINTEGRO DE RECURSOS A FAVOR DEL ESTADO</v>
      </c>
    </row>
    <row r="176" spans="1:14" ht="15" customHeight="1" x14ac:dyDescent="0.25">
      <c r="A176" s="1">
        <f>+Tabla15[[#This Row],[1]]</f>
        <v>174</v>
      </c>
      <c r="B176" s="5" t="s">
        <v>1082</v>
      </c>
      <c r="C176" s="1">
        <v>1</v>
      </c>
      <c r="D176" s="1">
        <f>+IF(Tabla15[[#This Row],[NOMBRE DE LA CAUSA 2018]]=0,0,1)</f>
        <v>1</v>
      </c>
      <c r="E176" s="1">
        <f>+E175+Tabla15[[#This Row],[NOMBRE DE LA CAUSA 2019]]</f>
        <v>174</v>
      </c>
      <c r="F176" s="1">
        <f>+Tabla15[[#This Row],[0]]*Tabla15[[#This Row],[NOMBRE DE LA CAUSA 2019]]</f>
        <v>174</v>
      </c>
      <c r="G176" s="1" t="s">
        <v>699</v>
      </c>
      <c r="I176" s="5" t="s">
        <v>1075</v>
      </c>
      <c r="K176" s="5" t="s">
        <v>701</v>
      </c>
      <c r="L176" s="5" t="s">
        <v>1083</v>
      </c>
      <c r="M176" s="26">
        <v>2341</v>
      </c>
      <c r="N176" s="1" t="str">
        <f>+Tabla15[[#This Row],[NOMBRE DE LA CAUSA 2017]]</f>
        <v>ILEGALIDAD DEL ACTO ADMINISTRATIVO QUE DISPONE LA TOMA DE POSESION DE UNA EMPRESA PRESTADORA DE SERVICIOS PUBLICOS DOMICILIARIOS</v>
      </c>
    </row>
    <row r="177" spans="1:14" ht="15" customHeight="1" x14ac:dyDescent="0.25">
      <c r="A177" s="1">
        <f>+Tabla15[[#This Row],[1]]</f>
        <v>175</v>
      </c>
      <c r="B177" s="5" t="s">
        <v>1084</v>
      </c>
      <c r="C177" s="1">
        <v>1</v>
      </c>
      <c r="D177" s="1">
        <f>+IF(Tabla15[[#This Row],[NOMBRE DE LA CAUSA 2018]]=0,0,1)</f>
        <v>1</v>
      </c>
      <c r="E177" s="1">
        <f>+E176+Tabla15[[#This Row],[NOMBRE DE LA CAUSA 2019]]</f>
        <v>175</v>
      </c>
      <c r="F177" s="1">
        <f>+Tabla15[[#This Row],[0]]*Tabla15[[#This Row],[NOMBRE DE LA CAUSA 2019]]</f>
        <v>175</v>
      </c>
      <c r="G177" s="5" t="s">
        <v>704</v>
      </c>
      <c r="I177" s="5" t="s">
        <v>499</v>
      </c>
      <c r="J177" s="1" t="s">
        <v>705</v>
      </c>
      <c r="K177" s="1" t="s">
        <v>701</v>
      </c>
      <c r="L177" s="5" t="s">
        <v>1085</v>
      </c>
      <c r="M177" s="4">
        <v>1965</v>
      </c>
      <c r="N177" s="1" t="str">
        <f>+Tabla15[[#This Row],[NOMBRE DE LA CAUSA 2017]]</f>
        <v>ILEGALIDAD DEL ACTO ADMINISTRATIVO QUE EFECTUA CLASIFICACION ARANCELARIA MERCANCIAS</v>
      </c>
    </row>
    <row r="178" spans="1:14" ht="15" customHeight="1" x14ac:dyDescent="0.25">
      <c r="A178" s="1">
        <f>+Tabla15[[#This Row],[1]]</f>
        <v>176</v>
      </c>
      <c r="B178" s="6" t="s">
        <v>1086</v>
      </c>
      <c r="C178" s="1">
        <v>1</v>
      </c>
      <c r="D178" s="1">
        <f>+IF(Tabla15[[#This Row],[NOMBRE DE LA CAUSA 2018]]=0,0,1)</f>
        <v>1</v>
      </c>
      <c r="E178" s="1">
        <f>+E177+Tabla15[[#This Row],[NOMBRE DE LA CAUSA 2019]]</f>
        <v>176</v>
      </c>
      <c r="F178" s="1">
        <f>+Tabla15[[#This Row],[0]]*Tabla15[[#This Row],[NOMBRE DE LA CAUSA 2019]]</f>
        <v>176</v>
      </c>
      <c r="G178" s="5" t="s">
        <v>704</v>
      </c>
      <c r="J178" s="1" t="s">
        <v>705</v>
      </c>
      <c r="K178" s="1" t="s">
        <v>701</v>
      </c>
      <c r="L178" s="1" t="s">
        <v>1087</v>
      </c>
      <c r="M178" s="4">
        <v>774</v>
      </c>
      <c r="N178" s="1" t="str">
        <f>+Tabla15[[#This Row],[NOMBRE DE LA CAUSA 2017]]</f>
        <v>ILEGALIDAD DEL ACTO ADMINISTRATIVO QUE ESTABLECE CUPOS DE COMBUSTIBLE LIBRE DE IMPUESTOS</v>
      </c>
    </row>
    <row r="179" spans="1:14" ht="15" customHeight="1" x14ac:dyDescent="0.25">
      <c r="A179" s="1">
        <f>+Tabla15[[#This Row],[1]]</f>
        <v>177</v>
      </c>
      <c r="B179" s="1" t="s">
        <v>1088</v>
      </c>
      <c r="C179" s="1">
        <v>1</v>
      </c>
      <c r="D179" s="1">
        <f>+IF(Tabla15[[#This Row],[NOMBRE DE LA CAUSA 2018]]=0,0,1)</f>
        <v>1</v>
      </c>
      <c r="E179" s="1">
        <f>+E178+Tabla15[[#This Row],[NOMBRE DE LA CAUSA 2019]]</f>
        <v>177</v>
      </c>
      <c r="F179" s="1">
        <f>+Tabla15[[#This Row],[0]]*Tabla15[[#This Row],[NOMBRE DE LA CAUSA 2019]]</f>
        <v>177</v>
      </c>
      <c r="G179" s="1" t="s">
        <v>704</v>
      </c>
      <c r="J179" s="1" t="s">
        <v>705</v>
      </c>
      <c r="K179" s="1" t="s">
        <v>701</v>
      </c>
      <c r="L179" s="1" t="s">
        <v>1089</v>
      </c>
      <c r="M179" s="4">
        <v>400</v>
      </c>
      <c r="N179" s="1" t="str">
        <f>+Tabla15[[#This Row],[NOMBRE DE LA CAUSA 2017]]</f>
        <v>ILEGALIDAD DEL ACTO ADMINISTRATIVO QUE HACE EFECTIVA LA CLAUSULA PENAL PECUNIARIA</v>
      </c>
    </row>
    <row r="180" spans="1:14" ht="15" customHeight="1" x14ac:dyDescent="0.25">
      <c r="A180" s="1">
        <f>+Tabla15[[#This Row],[1]]</f>
        <v>178</v>
      </c>
      <c r="B180" s="1" t="s">
        <v>1090</v>
      </c>
      <c r="C180" s="1">
        <v>1</v>
      </c>
      <c r="D180" s="1">
        <f>+IF(Tabla15[[#This Row],[NOMBRE DE LA CAUSA 2018]]=0,0,1)</f>
        <v>1</v>
      </c>
      <c r="E180" s="1">
        <f>+E179+Tabla15[[#This Row],[NOMBRE DE LA CAUSA 2019]]</f>
        <v>178</v>
      </c>
      <c r="F180" s="1">
        <f>+Tabla15[[#This Row],[0]]*Tabla15[[#This Row],[NOMBRE DE LA CAUSA 2019]]</f>
        <v>178</v>
      </c>
      <c r="G180" s="1" t="s">
        <v>704</v>
      </c>
      <c r="J180" s="1" t="s">
        <v>705</v>
      </c>
      <c r="K180" s="1" t="s">
        <v>701</v>
      </c>
      <c r="L180" s="1" t="s">
        <v>1091</v>
      </c>
      <c r="M180" s="4">
        <v>401</v>
      </c>
      <c r="N180" s="1" t="str">
        <f>+Tabla15[[#This Row],[NOMBRE DE LA CAUSA 2017]]</f>
        <v>ILEGALIDAD DEL ACTO ADMINISTRATIVO QUE IMPONE MULTA POR INCUMPLIMIENTO DEL CONTRATO</v>
      </c>
    </row>
    <row r="181" spans="1:14" ht="15" customHeight="1" x14ac:dyDescent="0.25">
      <c r="A181" s="1">
        <f>+Tabla15[[#This Row],[1]]</f>
        <v>179</v>
      </c>
      <c r="B181" s="1" t="s">
        <v>1092</v>
      </c>
      <c r="C181" s="1">
        <v>1</v>
      </c>
      <c r="D181" s="1">
        <f>+IF(Tabla15[[#This Row],[NOMBRE DE LA CAUSA 2018]]=0,0,1)</f>
        <v>1</v>
      </c>
      <c r="E181" s="1">
        <f>+E180+Tabla15[[#This Row],[NOMBRE DE LA CAUSA 2019]]</f>
        <v>179</v>
      </c>
      <c r="F181" s="1">
        <f>+Tabla15[[#This Row],[0]]*Tabla15[[#This Row],[NOMBRE DE LA CAUSA 2019]]</f>
        <v>179</v>
      </c>
      <c r="G181" s="5" t="s">
        <v>704</v>
      </c>
      <c r="I181" s="5" t="s">
        <v>499</v>
      </c>
      <c r="J181" s="1" t="s">
        <v>705</v>
      </c>
      <c r="K181" s="1" t="s">
        <v>701</v>
      </c>
      <c r="L181" s="5" t="s">
        <v>1093</v>
      </c>
      <c r="M181" s="4">
        <v>1917</v>
      </c>
      <c r="N181" s="1" t="str">
        <f>+Tabla15[[#This Row],[NOMBRE DE LA CAUSA 2017]]</f>
        <v>ILEGALIDAD DEL ACTO ADMINISTRATIVO QUE IMPONE SANCION A CONTADORES PUBLICOS</v>
      </c>
    </row>
    <row r="182" spans="1:14" ht="15" customHeight="1" x14ac:dyDescent="0.25">
      <c r="A182" s="1">
        <f>+Tabla15[[#This Row],[1]]</f>
        <v>180</v>
      </c>
      <c r="B182" s="5" t="s">
        <v>1094</v>
      </c>
      <c r="C182" s="1">
        <v>1</v>
      </c>
      <c r="D182" s="1">
        <f>+IF(Tabla15[[#This Row],[NOMBRE DE LA CAUSA 2018]]=0,0,1)</f>
        <v>1</v>
      </c>
      <c r="E182" s="1">
        <f>+E181+Tabla15[[#This Row],[NOMBRE DE LA CAUSA 2019]]</f>
        <v>180</v>
      </c>
      <c r="F182" s="1">
        <f>+Tabla15[[#This Row],[0]]*Tabla15[[#This Row],[NOMBRE DE LA CAUSA 2019]]</f>
        <v>180</v>
      </c>
      <c r="G182" s="5" t="s">
        <v>704</v>
      </c>
      <c r="J182" s="1" t="s">
        <v>705</v>
      </c>
      <c r="K182" s="1" t="s">
        <v>701</v>
      </c>
      <c r="L182" s="5" t="s">
        <v>1095</v>
      </c>
      <c r="M182" s="4">
        <v>830</v>
      </c>
      <c r="N182" s="1" t="str">
        <f>+Tabla15[[#This Row],[NOMBRE DE LA CAUSA 2017]]</f>
        <v>ILEGALIDAD DEL ACTO ADMINISTRATIVO QUE IMPONE SANCION A EMPRESA PRESTADORA DE SERVICIOS PUBLICOS DOMICILIARIOS POR VIOLACION AL ESTATUTO DEL CONSUMIDOR</v>
      </c>
    </row>
    <row r="183" spans="1:14" ht="15" customHeight="1" x14ac:dyDescent="0.25">
      <c r="A183" s="1">
        <f>+Tabla15[[#This Row],[1]]</f>
        <v>181</v>
      </c>
      <c r="B183" s="5" t="s">
        <v>1096</v>
      </c>
      <c r="C183" s="1">
        <v>1</v>
      </c>
      <c r="D183" s="1">
        <f>+IF(Tabla15[[#This Row],[NOMBRE DE LA CAUSA 2018]]=0,0,1)</f>
        <v>1</v>
      </c>
      <c r="E183" s="1">
        <f>+E182+Tabla15[[#This Row],[NOMBRE DE LA CAUSA 2019]]</f>
        <v>181</v>
      </c>
      <c r="F183" s="1">
        <f>+Tabla15[[#This Row],[0]]*Tabla15[[#This Row],[NOMBRE DE LA CAUSA 2019]]</f>
        <v>181</v>
      </c>
      <c r="G183" s="5" t="s">
        <v>704</v>
      </c>
      <c r="J183" s="1" t="s">
        <v>705</v>
      </c>
      <c r="K183" s="1" t="s">
        <v>701</v>
      </c>
      <c r="L183" s="5" t="s">
        <v>1097</v>
      </c>
      <c r="M183" s="4">
        <v>1915</v>
      </c>
      <c r="N183" s="1" t="str">
        <f>+Tabla15[[#This Row],[NOMBRE DE LA CAUSA 2017]]</f>
        <v>ILEGALIDAD DEL ACTO ADMINISTRATIVO QUE IMPONE SANCION A ENTIDADES AUTORIZADAS PARA LA RECEPCION Y RECAUDO DE IMPUESTOS</v>
      </c>
    </row>
    <row r="184" spans="1:14" ht="15" customHeight="1" x14ac:dyDescent="0.25">
      <c r="A184" s="1">
        <f>+Tabla15[[#This Row],[1]]</f>
        <v>182</v>
      </c>
      <c r="B184" s="5" t="s">
        <v>1098</v>
      </c>
      <c r="C184" s="1">
        <v>1</v>
      </c>
      <c r="D184" s="1">
        <f>+IF(Tabla15[[#This Row],[NOMBRE DE LA CAUSA 2018]]=0,0,1)</f>
        <v>1</v>
      </c>
      <c r="E184" s="1">
        <f>+E183+Tabla15[[#This Row],[NOMBRE DE LA CAUSA 2019]]</f>
        <v>182</v>
      </c>
      <c r="F184" s="1">
        <f>+Tabla15[[#This Row],[0]]*Tabla15[[#This Row],[NOMBRE DE LA CAUSA 2019]]</f>
        <v>182</v>
      </c>
      <c r="G184" s="5" t="s">
        <v>704</v>
      </c>
      <c r="J184" s="1" t="s">
        <v>705</v>
      </c>
      <c r="K184" s="1" t="s">
        <v>701</v>
      </c>
      <c r="L184" s="5" t="s">
        <v>1099</v>
      </c>
      <c r="M184" s="4">
        <v>773</v>
      </c>
      <c r="N184" s="1" t="str">
        <f>+Tabla15[[#This Row],[NOMBRE DE LA CAUSA 2017]]</f>
        <v>ILEGALIDAD DEL ACTO ADMINISTRATIVO QUE IMPONE SANCION A LOS USUARIOS DE SERVICIOS PUBLICOS DOMICILIARIOS</v>
      </c>
    </row>
    <row r="185" spans="1:14" ht="15" customHeight="1" x14ac:dyDescent="0.25">
      <c r="A185" s="1">
        <f>+Tabla15[[#This Row],[1]]</f>
        <v>183</v>
      </c>
      <c r="B185" s="5" t="s">
        <v>1100</v>
      </c>
      <c r="C185" s="1">
        <v>1</v>
      </c>
      <c r="D185" s="1">
        <f>+IF(Tabla15[[#This Row],[NOMBRE DE LA CAUSA 2018]]=0,0,1)</f>
        <v>1</v>
      </c>
      <c r="E185" s="1">
        <f>+E184+Tabla15[[#This Row],[NOMBRE DE LA CAUSA 2019]]</f>
        <v>183</v>
      </c>
      <c r="F185" s="1">
        <f>+Tabla15[[#This Row],[0]]*Tabla15[[#This Row],[NOMBRE DE LA CAUSA 2019]]</f>
        <v>183</v>
      </c>
      <c r="G185" s="5" t="s">
        <v>704</v>
      </c>
      <c r="J185" s="1" t="s">
        <v>705</v>
      </c>
      <c r="K185" s="1" t="s">
        <v>701</v>
      </c>
      <c r="L185" s="5" t="s">
        <v>1101</v>
      </c>
      <c r="M185" s="4">
        <v>4</v>
      </c>
      <c r="N185" s="1" t="str">
        <f>+Tabla15[[#This Row],[NOMBRE DE LA CAUSA 2017]]</f>
        <v>ILEGALIDAD DEL ACTO ADMINISTRATIVO QUE IMPONE SANCION DISCIPLINARIA</v>
      </c>
    </row>
    <row r="186" spans="1:14" ht="15" customHeight="1" x14ac:dyDescent="0.25">
      <c r="A186" s="1">
        <f>+Tabla15[[#This Row],[1]]</f>
        <v>184</v>
      </c>
      <c r="B186" s="5" t="s">
        <v>1102</v>
      </c>
      <c r="C186" s="1">
        <v>1</v>
      </c>
      <c r="D186" s="1">
        <f>+IF(Tabla15[[#This Row],[NOMBRE DE LA CAUSA 2018]]=0,0,1)</f>
        <v>1</v>
      </c>
      <c r="E186" s="1">
        <f>+E185+Tabla15[[#This Row],[NOMBRE DE LA CAUSA 2019]]</f>
        <v>184</v>
      </c>
      <c r="F186" s="1">
        <f>+Tabla15[[#This Row],[0]]*Tabla15[[#This Row],[NOMBRE DE LA CAUSA 2019]]</f>
        <v>184</v>
      </c>
      <c r="G186" s="5" t="s">
        <v>704</v>
      </c>
      <c r="J186" s="1" t="s">
        <v>705</v>
      </c>
      <c r="K186" s="1" t="s">
        <v>701</v>
      </c>
      <c r="L186" s="5" t="s">
        <v>1103</v>
      </c>
      <c r="M186" s="4">
        <v>450</v>
      </c>
      <c r="N186" s="1" t="str">
        <f>+Tabla15[[#This Row],[NOMBRE DE LA CAUSA 2017]]</f>
        <v>ILEGALIDAD DEL ACTO ADMINISTRATIVO QUE IMPONE SANCION EN EJERCICIO DEL CONTROL FISCAL</v>
      </c>
    </row>
    <row r="187" spans="1:14" ht="15" customHeight="1" x14ac:dyDescent="0.25">
      <c r="A187" s="1">
        <f>+Tabla15[[#This Row],[1]]</f>
        <v>185</v>
      </c>
      <c r="B187" s="5" t="s">
        <v>1104</v>
      </c>
      <c r="C187" s="1">
        <v>1</v>
      </c>
      <c r="D187" s="1">
        <f>+IF(Tabla15[[#This Row],[NOMBRE DE LA CAUSA 2018]]=0,0,1)</f>
        <v>1</v>
      </c>
      <c r="E187" s="1">
        <f>+E186+Tabla15[[#This Row],[NOMBRE DE LA CAUSA 2019]]</f>
        <v>185</v>
      </c>
      <c r="F187" s="1">
        <f>+Tabla15[[#This Row],[0]]*Tabla15[[#This Row],[NOMBRE DE LA CAUSA 2019]]</f>
        <v>185</v>
      </c>
      <c r="G187" s="5" t="s">
        <v>704</v>
      </c>
      <c r="I187" s="5" t="s">
        <v>499</v>
      </c>
      <c r="J187" s="1" t="s">
        <v>705</v>
      </c>
      <c r="K187" s="1" t="s">
        <v>701</v>
      </c>
      <c r="L187" s="5" t="s">
        <v>1105</v>
      </c>
      <c r="M187" s="4">
        <v>1929</v>
      </c>
      <c r="N187" s="1" t="str">
        <f>+Tabla15[[#This Row],[NOMBRE DE LA CAUSA 2017]]</f>
        <v>ILEGALIDAD DEL ACTO ADMINISTRATIVO QUE IMPONE SANCION POR DECLARACION DE INSOLVENCIA</v>
      </c>
    </row>
    <row r="188" spans="1:14" ht="15" customHeight="1" x14ac:dyDescent="0.25">
      <c r="A188" s="1">
        <f>+Tabla15[[#This Row],[1]]</f>
        <v>186</v>
      </c>
      <c r="B188" s="1" t="s">
        <v>1106</v>
      </c>
      <c r="C188" s="1">
        <v>1</v>
      </c>
      <c r="D188" s="1">
        <f>+IF(Tabla15[[#This Row],[NOMBRE DE LA CAUSA 2018]]=0,0,1)</f>
        <v>1</v>
      </c>
      <c r="E188" s="1">
        <f>+E187+Tabla15[[#This Row],[NOMBRE DE LA CAUSA 2019]]</f>
        <v>186</v>
      </c>
      <c r="F188" s="1">
        <f>+Tabla15[[#This Row],[0]]*Tabla15[[#This Row],[NOMBRE DE LA CAUSA 2019]]</f>
        <v>186</v>
      </c>
      <c r="G188" s="5" t="s">
        <v>704</v>
      </c>
      <c r="I188" s="5" t="s">
        <v>499</v>
      </c>
      <c r="J188" s="1" t="s">
        <v>705</v>
      </c>
      <c r="K188" s="1" t="s">
        <v>701</v>
      </c>
      <c r="L188" s="5" t="s">
        <v>1107</v>
      </c>
      <c r="M188" s="4">
        <v>1928</v>
      </c>
      <c r="N188" s="1" t="str">
        <f>+Tabla15[[#This Row],[NOMBRE DE LA CAUSA 2017]]</f>
        <v>ILEGALIDAD DEL ACTO ADMINISTRATIVO QUE IMPONE SANCION POR DECLARACION DE PROVEEDOR FICTICIO O INSOLVENTE</v>
      </c>
    </row>
    <row r="189" spans="1:14" ht="15" customHeight="1" x14ac:dyDescent="0.25">
      <c r="A189" s="1">
        <f>+Tabla15[[#This Row],[1]]</f>
        <v>187</v>
      </c>
      <c r="B189" s="5" t="s">
        <v>1108</v>
      </c>
      <c r="C189" s="1">
        <v>1</v>
      </c>
      <c r="D189" s="1">
        <f>+IF(Tabla15[[#This Row],[NOMBRE DE LA CAUSA 2018]]=0,0,1)</f>
        <v>1</v>
      </c>
      <c r="E189" s="1">
        <f>+E188+Tabla15[[#This Row],[NOMBRE DE LA CAUSA 2019]]</f>
        <v>187</v>
      </c>
      <c r="F189" s="1">
        <f>+Tabla15[[#This Row],[0]]*Tabla15[[#This Row],[NOMBRE DE LA CAUSA 2019]]</f>
        <v>187</v>
      </c>
      <c r="G189" s="5" t="s">
        <v>704</v>
      </c>
      <c r="I189" s="5" t="s">
        <v>499</v>
      </c>
      <c r="J189" s="1" t="s">
        <v>705</v>
      </c>
      <c r="K189" s="1" t="s">
        <v>701</v>
      </c>
      <c r="L189" s="5" t="s">
        <v>1109</v>
      </c>
      <c r="M189" s="4">
        <v>1927</v>
      </c>
      <c r="N189" s="1" t="str">
        <f>+Tabla15[[#This Row],[NOMBRE DE LA CAUSA 2017]]</f>
        <v>ILEGALIDAD DEL ACTO ADMINISTRATIVO QUE IMPONE SANCION POR DEVOLUCION O COMPENSACION IMPROCEDENTE</v>
      </c>
    </row>
    <row r="190" spans="1:14" ht="15" customHeight="1" x14ac:dyDescent="0.25">
      <c r="A190" s="1">
        <f>+Tabla15[[#This Row],[1]]</f>
        <v>188</v>
      </c>
      <c r="B190" s="1" t="s">
        <v>1110</v>
      </c>
      <c r="C190" s="1">
        <v>1</v>
      </c>
      <c r="D190" s="1">
        <f>+IF(Tabla15[[#This Row],[NOMBRE DE LA CAUSA 2018]]=0,0,1)</f>
        <v>1</v>
      </c>
      <c r="E190" s="1">
        <f>+E189+Tabla15[[#This Row],[NOMBRE DE LA CAUSA 2019]]</f>
        <v>188</v>
      </c>
      <c r="F190" s="1">
        <f>+Tabla15[[#This Row],[0]]*Tabla15[[#This Row],[NOMBRE DE LA CAUSA 2019]]</f>
        <v>188</v>
      </c>
      <c r="G190" s="5" t="s">
        <v>704</v>
      </c>
      <c r="I190" s="5" t="s">
        <v>499</v>
      </c>
      <c r="J190" s="1" t="s">
        <v>705</v>
      </c>
      <c r="K190" s="1" t="s">
        <v>701</v>
      </c>
      <c r="L190" s="5" t="s">
        <v>1111</v>
      </c>
      <c r="M190" s="4">
        <v>1925</v>
      </c>
      <c r="N190" s="1" t="str">
        <f>+Tabla15[[#This Row],[NOMBRE DE LA CAUSA 2017]]</f>
        <v>ILEGALIDAD DEL ACTO ADMINISTRATIVO QUE IMPONE SANCION POR EXTEMPORANEIDAD DE LA PRESENTACION DE INFORMACION EXOGENA</v>
      </c>
    </row>
    <row r="191" spans="1:14" ht="15" customHeight="1" x14ac:dyDescent="0.25">
      <c r="A191" s="1">
        <f>+Tabla15[[#This Row],[1]]</f>
        <v>189</v>
      </c>
      <c r="B191" s="1" t="s">
        <v>1112</v>
      </c>
      <c r="C191" s="1">
        <v>1</v>
      </c>
      <c r="D191" s="1">
        <f>+IF(Tabla15[[#This Row],[NOMBRE DE LA CAUSA 2018]]=0,0,1)</f>
        <v>1</v>
      </c>
      <c r="E191" s="1">
        <f>+E190+Tabla15[[#This Row],[NOMBRE DE LA CAUSA 2019]]</f>
        <v>189</v>
      </c>
      <c r="F191" s="1">
        <f>+Tabla15[[#This Row],[0]]*Tabla15[[#This Row],[NOMBRE DE LA CAUSA 2019]]</f>
        <v>189</v>
      </c>
      <c r="G191" s="5" t="s">
        <v>704</v>
      </c>
      <c r="I191" s="5" t="s">
        <v>499</v>
      </c>
      <c r="J191" s="1" t="s">
        <v>705</v>
      </c>
      <c r="K191" s="1" t="s">
        <v>701</v>
      </c>
      <c r="L191" s="5" t="s">
        <v>1113</v>
      </c>
      <c r="M191" s="4">
        <v>1918</v>
      </c>
      <c r="N191" s="1" t="str">
        <f>+Tabla15[[#This Row],[NOMBRE DE LA CAUSA 2017]]</f>
        <v>ILEGALIDAD DEL ACTO ADMINISTRATIVO QUE IMPONE SANCION POR EXTEMPORANEIDAD EN LA DECLARACION INFORMATIVA DE PRECIOS DE TRANSFERENCIA</v>
      </c>
    </row>
    <row r="192" spans="1:14" ht="15" customHeight="1" x14ac:dyDescent="0.25">
      <c r="A192" s="1">
        <f>+Tabla15[[#This Row],[1]]</f>
        <v>190</v>
      </c>
      <c r="B192" s="1" t="s">
        <v>1114</v>
      </c>
      <c r="C192" s="1">
        <v>1</v>
      </c>
      <c r="D192" s="1">
        <f>+IF(Tabla15[[#This Row],[NOMBRE DE LA CAUSA 2018]]=0,0,1)</f>
        <v>1</v>
      </c>
      <c r="E192" s="1">
        <f>+E191+Tabla15[[#This Row],[NOMBRE DE LA CAUSA 2019]]</f>
        <v>190</v>
      </c>
      <c r="F192" s="1">
        <f>+Tabla15[[#This Row],[0]]*Tabla15[[#This Row],[NOMBRE DE LA CAUSA 2019]]</f>
        <v>190</v>
      </c>
      <c r="G192" s="5" t="s">
        <v>704</v>
      </c>
      <c r="I192" s="5" t="s">
        <v>499</v>
      </c>
      <c r="J192" s="1" t="s">
        <v>705</v>
      </c>
      <c r="K192" s="1" t="s">
        <v>701</v>
      </c>
      <c r="L192" s="5" t="s">
        <v>1115</v>
      </c>
      <c r="M192" s="4">
        <v>1921</v>
      </c>
      <c r="N192" s="1" t="str">
        <f>+Tabla15[[#This Row],[NOMBRE DE LA CAUSA 2017]]</f>
        <v>ILEGALIDAD DEL ACTO ADMINISTRATIVO QUE IMPONE SANCION POR EXTEMPORANEIDAD EN LA DOCUMENTACION COMPROBATORIA DE PRECIOS DE TRANSFERENCIA</v>
      </c>
    </row>
    <row r="193" spans="1:14" ht="15" customHeight="1" x14ac:dyDescent="0.25">
      <c r="A193" s="1">
        <f>+Tabla15[[#This Row],[1]]</f>
        <v>191</v>
      </c>
      <c r="B193" s="1" t="s">
        <v>1116</v>
      </c>
      <c r="C193" s="1">
        <v>1</v>
      </c>
      <c r="D193" s="1">
        <f>+IF(Tabla15[[#This Row],[NOMBRE DE LA CAUSA 2018]]=0,0,1)</f>
        <v>1</v>
      </c>
      <c r="E193" s="1">
        <f>+E192+Tabla15[[#This Row],[NOMBRE DE LA CAUSA 2019]]</f>
        <v>191</v>
      </c>
      <c r="F193" s="1">
        <f>+Tabla15[[#This Row],[0]]*Tabla15[[#This Row],[NOMBRE DE LA CAUSA 2019]]</f>
        <v>191</v>
      </c>
      <c r="G193" s="5" t="s">
        <v>704</v>
      </c>
      <c r="I193" s="5" t="s">
        <v>499</v>
      </c>
      <c r="J193" s="1" t="s">
        <v>705</v>
      </c>
      <c r="K193" s="1" t="s">
        <v>701</v>
      </c>
      <c r="L193" s="5" t="s">
        <v>1117</v>
      </c>
      <c r="M193" s="4">
        <v>1930</v>
      </c>
      <c r="N193" s="1" t="str">
        <f>+Tabla15[[#This Row],[NOMBRE DE LA CAUSA 2017]]</f>
        <v>ILEGALIDAD DEL ACTO ADMINISTRATIVO QUE IMPONE SANCION POR EXTEMPORANEIDAD EN LA INSCRIPCION EN EL REGISTRO NACIONAL DE VENDEDORES</v>
      </c>
    </row>
    <row r="194" spans="1:14" ht="15" customHeight="1" x14ac:dyDescent="0.25">
      <c r="A194" s="1">
        <f>+Tabla15[[#This Row],[1]]</f>
        <v>192</v>
      </c>
      <c r="B194" s="1" t="s">
        <v>1118</v>
      </c>
      <c r="C194" s="1">
        <v>1</v>
      </c>
      <c r="D194" s="1">
        <f>+IF(Tabla15[[#This Row],[NOMBRE DE LA CAUSA 2018]]=0,0,1)</f>
        <v>1</v>
      </c>
      <c r="E194" s="1">
        <f>+E193+Tabla15[[#This Row],[NOMBRE DE LA CAUSA 2019]]</f>
        <v>192</v>
      </c>
      <c r="F194" s="1">
        <f>+Tabla15[[#This Row],[0]]*Tabla15[[#This Row],[NOMBRE DE LA CAUSA 2019]]</f>
        <v>192</v>
      </c>
      <c r="G194" s="5" t="s">
        <v>704</v>
      </c>
      <c r="H194" s="5"/>
      <c r="I194" s="5" t="s">
        <v>499</v>
      </c>
      <c r="J194" s="1" t="s">
        <v>705</v>
      </c>
      <c r="K194" s="1" t="s">
        <v>701</v>
      </c>
      <c r="L194" s="5" t="s">
        <v>1119</v>
      </c>
      <c r="M194" s="4">
        <v>1949</v>
      </c>
      <c r="N194" s="1" t="str">
        <f>+Tabla15[[#This Row],[NOMBRE DE LA CAUSA 2017]]</f>
        <v>ILEGALIDAD DEL ACTO ADMINISTRATIVO QUE IMPONE SANCION POR FALTA ADUANERA DE LOS AGENTES DE ADUANAS</v>
      </c>
    </row>
    <row r="195" spans="1:14" ht="15" customHeight="1" x14ac:dyDescent="0.25">
      <c r="A195" s="1">
        <f>+Tabla15[[#This Row],[1]]</f>
        <v>193</v>
      </c>
      <c r="B195" s="1" t="s">
        <v>1120</v>
      </c>
      <c r="C195" s="1">
        <v>1</v>
      </c>
      <c r="D195" s="1">
        <f>+IF(Tabla15[[#This Row],[NOMBRE DE LA CAUSA 2018]]=0,0,1)</f>
        <v>1</v>
      </c>
      <c r="E195" s="1">
        <f>+E194+Tabla15[[#This Row],[NOMBRE DE LA CAUSA 2019]]</f>
        <v>193</v>
      </c>
      <c r="F195" s="1">
        <f>+Tabla15[[#This Row],[0]]*Tabla15[[#This Row],[NOMBRE DE LA CAUSA 2019]]</f>
        <v>193</v>
      </c>
      <c r="G195" s="5" t="s">
        <v>704</v>
      </c>
      <c r="H195" s="5"/>
      <c r="I195" s="5" t="s">
        <v>499</v>
      </c>
      <c r="J195" s="1" t="s">
        <v>705</v>
      </c>
      <c r="K195" s="1" t="s">
        <v>701</v>
      </c>
      <c r="L195" s="5" t="s">
        <v>1121</v>
      </c>
      <c r="M195" s="4">
        <v>1956</v>
      </c>
      <c r="N195" s="1" t="str">
        <f>+Tabla15[[#This Row],[NOMBRE DE LA CAUSA 2017]]</f>
        <v>ILEGALIDAD DEL ACTO ADMINISTRATIVO QUE IMPONE SANCION POR FALTA ADUANERA DE LOS AGENTES DE CARGA INTERNACIONAL</v>
      </c>
    </row>
    <row r="196" spans="1:14" ht="15" customHeight="1" x14ac:dyDescent="0.25">
      <c r="A196" s="1">
        <f>+Tabla15[[#This Row],[1]]</f>
        <v>194</v>
      </c>
      <c r="B196" s="1" t="s">
        <v>1122</v>
      </c>
      <c r="C196" s="1">
        <v>1</v>
      </c>
      <c r="D196" s="1">
        <f>+IF(Tabla15[[#This Row],[NOMBRE DE LA CAUSA 2018]]=0,0,1)</f>
        <v>1</v>
      </c>
      <c r="E196" s="1">
        <f>+E195+Tabla15[[#This Row],[NOMBRE DE LA CAUSA 2019]]</f>
        <v>194</v>
      </c>
      <c r="F196" s="1">
        <f>+Tabla15[[#This Row],[0]]*Tabla15[[#This Row],[NOMBRE DE LA CAUSA 2019]]</f>
        <v>194</v>
      </c>
      <c r="G196" s="5" t="s">
        <v>704</v>
      </c>
      <c r="H196" s="5"/>
      <c r="I196" s="5" t="s">
        <v>499</v>
      </c>
      <c r="J196" s="1" t="s">
        <v>705</v>
      </c>
      <c r="K196" s="1" t="s">
        <v>701</v>
      </c>
      <c r="L196" s="5" t="s">
        <v>1123</v>
      </c>
      <c r="M196" s="4">
        <v>1946</v>
      </c>
      <c r="N196" s="1" t="str">
        <f>+Tabla15[[#This Row],[NOMBRE DE LA CAUSA 2017]]</f>
        <v>ILEGALIDAD DEL ACTO ADMINISTRATIVO QUE IMPONE SANCION POR FALTA ADUANERA DE LOS DECLARANTES EN EL REGIMEN DE EXPORTACION</v>
      </c>
    </row>
    <row r="197" spans="1:14" ht="15" customHeight="1" x14ac:dyDescent="0.25">
      <c r="A197" s="1">
        <f>+Tabla15[[#This Row],[1]]</f>
        <v>195</v>
      </c>
      <c r="B197" s="1" t="s">
        <v>1124</v>
      </c>
      <c r="C197" s="1">
        <v>1</v>
      </c>
      <c r="D197" s="1">
        <f>+IF(Tabla15[[#This Row],[NOMBRE DE LA CAUSA 2018]]=0,0,1)</f>
        <v>1</v>
      </c>
      <c r="E197" s="1">
        <f>+E196+Tabla15[[#This Row],[NOMBRE DE LA CAUSA 2019]]</f>
        <v>195</v>
      </c>
      <c r="F197" s="1">
        <f>+Tabla15[[#This Row],[0]]*Tabla15[[#This Row],[NOMBRE DE LA CAUSA 2019]]</f>
        <v>195</v>
      </c>
      <c r="G197" s="5" t="s">
        <v>704</v>
      </c>
      <c r="H197" s="5"/>
      <c r="I197" s="5" t="s">
        <v>499</v>
      </c>
      <c r="J197" s="1" t="s">
        <v>705</v>
      </c>
      <c r="K197" s="1" t="s">
        <v>701</v>
      </c>
      <c r="L197" s="5" t="s">
        <v>1125</v>
      </c>
      <c r="M197" s="4">
        <v>1945</v>
      </c>
      <c r="N197" s="1" t="str">
        <f>+Tabla15[[#This Row],[NOMBRE DE LA CAUSA 2017]]</f>
        <v>ILEGALIDAD DEL ACTO ADMINISTRATIVO QUE IMPONE SANCION POR FALTA ADUANERA DE LOS DECLARANTES EN EL REGIMEN DE IMPORTACION</v>
      </c>
    </row>
    <row r="198" spans="1:14" ht="15" customHeight="1" x14ac:dyDescent="0.25">
      <c r="A198" s="1">
        <f>+Tabla15[[#This Row],[1]]</f>
        <v>196</v>
      </c>
      <c r="B198" s="1" t="s">
        <v>1126</v>
      </c>
      <c r="C198" s="1">
        <v>1</v>
      </c>
      <c r="D198" s="1">
        <f>+IF(Tabla15[[#This Row],[NOMBRE DE LA CAUSA 2018]]=0,0,1)</f>
        <v>1</v>
      </c>
      <c r="E198" s="1">
        <f>+E197+Tabla15[[#This Row],[NOMBRE DE LA CAUSA 2019]]</f>
        <v>196</v>
      </c>
      <c r="F198" s="1">
        <f>+Tabla15[[#This Row],[0]]*Tabla15[[#This Row],[NOMBRE DE LA CAUSA 2019]]</f>
        <v>196</v>
      </c>
      <c r="G198" s="5" t="s">
        <v>704</v>
      </c>
      <c r="H198" s="5"/>
      <c r="I198" s="5" t="s">
        <v>499</v>
      </c>
      <c r="J198" s="1" t="s">
        <v>705</v>
      </c>
      <c r="K198" s="1" t="s">
        <v>701</v>
      </c>
      <c r="L198" s="5" t="s">
        <v>1127</v>
      </c>
      <c r="M198" s="4">
        <v>1947</v>
      </c>
      <c r="N198" s="1" t="str">
        <f>+Tabla15[[#This Row],[NOMBRE DE LA CAUSA 2017]]</f>
        <v>ILEGALIDAD DEL ACTO ADMINISTRATIVO QUE IMPONE SANCION POR FALTA ADUANERA DE LOS DECLARANTES EN EL REGIMEN DE TRANSITO ADUANERO</v>
      </c>
    </row>
    <row r="199" spans="1:14" ht="15" customHeight="1" x14ac:dyDescent="0.25">
      <c r="A199" s="1">
        <f>+Tabla15[[#This Row],[1]]</f>
        <v>197</v>
      </c>
      <c r="B199" s="1" t="s">
        <v>1128</v>
      </c>
      <c r="C199" s="1">
        <v>1</v>
      </c>
      <c r="D199" s="1">
        <f>+IF(Tabla15[[#This Row],[NOMBRE DE LA CAUSA 2018]]=0,0,1)</f>
        <v>1</v>
      </c>
      <c r="E199" s="1">
        <f>+E198+Tabla15[[#This Row],[NOMBRE DE LA CAUSA 2019]]</f>
        <v>197</v>
      </c>
      <c r="F199" s="1">
        <f>+Tabla15[[#This Row],[0]]*Tabla15[[#This Row],[NOMBRE DE LA CAUSA 2019]]</f>
        <v>197</v>
      </c>
      <c r="G199" s="5" t="s">
        <v>704</v>
      </c>
      <c r="H199" s="5"/>
      <c r="I199" s="5" t="s">
        <v>499</v>
      </c>
      <c r="J199" s="1" t="s">
        <v>705</v>
      </c>
      <c r="K199" s="1" t="s">
        <v>701</v>
      </c>
      <c r="L199" s="5" t="s">
        <v>1129</v>
      </c>
      <c r="M199" s="4">
        <v>1953</v>
      </c>
      <c r="N199" s="1" t="str">
        <f>+Tabla15[[#This Row],[NOMBRE DE LA CAUSA 2017]]</f>
        <v>ILEGALIDAD DEL ACTO ADMINISTRATIVO QUE IMPONE SANCION POR FALTA ADUANERA DE LOS DEPOSITOS PUBLICOS Y PRIVADOS</v>
      </c>
    </row>
    <row r="200" spans="1:14" ht="15" customHeight="1" x14ac:dyDescent="0.25">
      <c r="A200" s="1">
        <f>+Tabla15[[#This Row],[1]]</f>
        <v>198</v>
      </c>
      <c r="B200" s="1" t="s">
        <v>1130</v>
      </c>
      <c r="C200" s="1">
        <v>1</v>
      </c>
      <c r="D200" s="1">
        <f>+IF(Tabla15[[#This Row],[NOMBRE DE LA CAUSA 2018]]=0,0,1)</f>
        <v>1</v>
      </c>
      <c r="E200" s="1">
        <f>+E199+Tabla15[[#This Row],[NOMBRE DE LA CAUSA 2019]]</f>
        <v>198</v>
      </c>
      <c r="F200" s="1">
        <f>+Tabla15[[#This Row],[0]]*Tabla15[[#This Row],[NOMBRE DE LA CAUSA 2019]]</f>
        <v>198</v>
      </c>
      <c r="G200" s="5" t="s">
        <v>704</v>
      </c>
      <c r="H200" s="5"/>
      <c r="I200" s="5" t="s">
        <v>499</v>
      </c>
      <c r="J200" s="1" t="s">
        <v>705</v>
      </c>
      <c r="K200" s="1" t="s">
        <v>701</v>
      </c>
      <c r="L200" s="5" t="s">
        <v>1131</v>
      </c>
      <c r="M200" s="4">
        <v>1954</v>
      </c>
      <c r="N200" s="1" t="str">
        <f>+Tabla15[[#This Row],[NOMBRE DE LA CAUSA 2017]]</f>
        <v>ILEGALIDAD DEL ACTO ADMINISTRATIVO QUE IMPONE SANCION POR FALTA ADUANERA DE LOS INTERMEDIARIOS DE TRAFICO POSTAL Y ENVIOS URGENTES</v>
      </c>
    </row>
    <row r="201" spans="1:14" ht="15" customHeight="1" x14ac:dyDescent="0.25">
      <c r="A201" s="1">
        <f>+Tabla15[[#This Row],[1]]</f>
        <v>199</v>
      </c>
      <c r="B201" s="1" t="s">
        <v>1132</v>
      </c>
      <c r="C201" s="1">
        <v>1</v>
      </c>
      <c r="D201" s="1">
        <f>+IF(Tabla15[[#This Row],[NOMBRE DE LA CAUSA 2018]]=0,0,1)</f>
        <v>1</v>
      </c>
      <c r="E201" s="1">
        <f>+E200+Tabla15[[#This Row],[NOMBRE DE LA CAUSA 2019]]</f>
        <v>199</v>
      </c>
      <c r="F201" s="1">
        <f>+Tabla15[[#This Row],[0]]*Tabla15[[#This Row],[NOMBRE DE LA CAUSA 2019]]</f>
        <v>199</v>
      </c>
      <c r="G201" s="5" t="s">
        <v>704</v>
      </c>
      <c r="H201" s="5"/>
      <c r="I201" s="5" t="s">
        <v>499</v>
      </c>
      <c r="J201" s="1" t="s">
        <v>705</v>
      </c>
      <c r="K201" s="1" t="s">
        <v>701</v>
      </c>
      <c r="L201" s="5" t="s">
        <v>1133</v>
      </c>
      <c r="M201" s="4">
        <v>1955</v>
      </c>
      <c r="N201" s="1" t="str">
        <f>+Tabla15[[#This Row],[NOMBRE DE LA CAUSA 2017]]</f>
        <v>ILEGALIDAD DEL ACTO ADMINISTRATIVO QUE IMPONE SANCION POR FALTA ADUANERA DE LOS TRANSPORTADORES</v>
      </c>
    </row>
    <row r="202" spans="1:14" ht="15" customHeight="1" x14ac:dyDescent="0.25">
      <c r="A202" s="1">
        <f>+Tabla15[[#This Row],[1]]</f>
        <v>200</v>
      </c>
      <c r="B202" s="1" t="s">
        <v>1134</v>
      </c>
      <c r="C202" s="1">
        <v>1</v>
      </c>
      <c r="D202" s="1">
        <f>+IF(Tabla15[[#This Row],[NOMBRE DE LA CAUSA 2018]]=0,0,1)</f>
        <v>1</v>
      </c>
      <c r="E202" s="1">
        <f>+E201+Tabla15[[#This Row],[NOMBRE DE LA CAUSA 2019]]</f>
        <v>200</v>
      </c>
      <c r="F202" s="1">
        <f>+Tabla15[[#This Row],[0]]*Tabla15[[#This Row],[NOMBRE DE LA CAUSA 2019]]</f>
        <v>200</v>
      </c>
      <c r="G202" s="5" t="s">
        <v>704</v>
      </c>
      <c r="H202" s="5"/>
      <c r="I202" s="5" t="s">
        <v>499</v>
      </c>
      <c r="J202" s="1" t="s">
        <v>705</v>
      </c>
      <c r="K202" s="1" t="s">
        <v>701</v>
      </c>
      <c r="L202" s="5" t="s">
        <v>1135</v>
      </c>
      <c r="M202" s="4">
        <v>1950</v>
      </c>
      <c r="N202" s="1" t="str">
        <f>+Tabla15[[#This Row],[NOMBRE DE LA CAUSA 2017]]</f>
        <v>ILEGALIDAD DEL ACTO ADMINISTRATIVO QUE IMPONE SANCION POR FALTA ADUANERA DE LOS USUARIOS ADUANEROS PERMANENTES</v>
      </c>
    </row>
    <row r="203" spans="1:14" ht="15" customHeight="1" x14ac:dyDescent="0.25">
      <c r="A203" s="1">
        <f>+Tabla15[[#This Row],[1]]</f>
        <v>201</v>
      </c>
      <c r="B203" s="1" t="s">
        <v>1136</v>
      </c>
      <c r="C203" s="1">
        <v>1</v>
      </c>
      <c r="D203" s="1">
        <f>+IF(Tabla15[[#This Row],[NOMBRE DE LA CAUSA 2018]]=0,0,1)</f>
        <v>1</v>
      </c>
      <c r="E203" s="1">
        <f>+E202+Tabla15[[#This Row],[NOMBRE DE LA CAUSA 2019]]</f>
        <v>201</v>
      </c>
      <c r="F203" s="1">
        <f>+Tabla15[[#This Row],[0]]*Tabla15[[#This Row],[NOMBRE DE LA CAUSA 2019]]</f>
        <v>201</v>
      </c>
      <c r="G203" s="5" t="s">
        <v>704</v>
      </c>
      <c r="H203" s="5"/>
      <c r="I203" s="5" t="s">
        <v>499</v>
      </c>
      <c r="J203" s="1" t="s">
        <v>705</v>
      </c>
      <c r="K203" s="1" t="s">
        <v>701</v>
      </c>
      <c r="L203" s="5" t="s">
        <v>1137</v>
      </c>
      <c r="M203" s="4">
        <v>1952</v>
      </c>
      <c r="N203" s="1" t="str">
        <f>+Tabla15[[#This Row],[NOMBRE DE LA CAUSA 2017]]</f>
        <v>ILEGALIDAD DEL ACTO ADMINISTRATIVO QUE IMPONE SANCION POR FALTA ADUANERA DE LOS USUARIOS INDUSTRIALES Y COMERCIALES DE ZONA FRANCA</v>
      </c>
    </row>
    <row r="204" spans="1:14" ht="15" customHeight="1" x14ac:dyDescent="0.25">
      <c r="A204" s="1">
        <f>+Tabla15[[#This Row],[1]]</f>
        <v>202</v>
      </c>
      <c r="B204" s="1" t="s">
        <v>1138</v>
      </c>
      <c r="C204" s="1">
        <v>1</v>
      </c>
      <c r="D204" s="1">
        <f>+IF(Tabla15[[#This Row],[NOMBRE DE LA CAUSA 2018]]=0,0,1)</f>
        <v>1</v>
      </c>
      <c r="E204" s="1">
        <f>+E203+Tabla15[[#This Row],[NOMBRE DE LA CAUSA 2019]]</f>
        <v>202</v>
      </c>
      <c r="F204" s="1">
        <f>+Tabla15[[#This Row],[0]]*Tabla15[[#This Row],[NOMBRE DE LA CAUSA 2019]]</f>
        <v>202</v>
      </c>
      <c r="G204" s="5" t="s">
        <v>704</v>
      </c>
      <c r="H204" s="5"/>
      <c r="I204" s="5" t="s">
        <v>499</v>
      </c>
      <c r="J204" s="1" t="s">
        <v>705</v>
      </c>
      <c r="K204" s="1" t="s">
        <v>701</v>
      </c>
      <c r="L204" s="5" t="s">
        <v>1139</v>
      </c>
      <c r="M204" s="4">
        <v>1951</v>
      </c>
      <c r="N204" s="1" t="str">
        <f>+Tabla15[[#This Row],[NOMBRE DE LA CAUSA 2017]]</f>
        <v>ILEGALIDAD DEL ACTO ADMINISTRATIVO QUE IMPONE SANCION POR FALTA ADUANERA DE LOS USUARIOS OPERADORES DE ZONA FRANCA</v>
      </c>
    </row>
    <row r="205" spans="1:14" ht="15" customHeight="1" x14ac:dyDescent="0.25">
      <c r="A205" s="1">
        <f>+Tabla15[[#This Row],[1]]</f>
        <v>203</v>
      </c>
      <c r="B205" s="1" t="s">
        <v>1140</v>
      </c>
      <c r="C205" s="1">
        <v>1</v>
      </c>
      <c r="D205" s="1">
        <f>+IF(Tabla15[[#This Row],[NOMBRE DE LA CAUSA 2018]]=0,0,1)</f>
        <v>1</v>
      </c>
      <c r="E205" s="1">
        <f>+E204+Tabla15[[#This Row],[NOMBRE DE LA CAUSA 2019]]</f>
        <v>203</v>
      </c>
      <c r="F205" s="1">
        <f>+Tabla15[[#This Row],[0]]*Tabla15[[#This Row],[NOMBRE DE LA CAUSA 2019]]</f>
        <v>203</v>
      </c>
      <c r="G205" s="5" t="s">
        <v>704</v>
      </c>
      <c r="H205" s="5"/>
      <c r="I205" s="5" t="s">
        <v>499</v>
      </c>
      <c r="J205" s="1" t="s">
        <v>705</v>
      </c>
      <c r="K205" s="1" t="s">
        <v>701</v>
      </c>
      <c r="L205" s="5" t="s">
        <v>1141</v>
      </c>
      <c r="M205" s="4">
        <v>1957</v>
      </c>
      <c r="N205" s="1" t="str">
        <f>+Tabla15[[#This Row],[NOMBRE DE LA CAUSA 2017]]</f>
        <v>ILEGALIDAD DEL ACTO ADMINISTRATIVO QUE IMPONE SANCION POR FALTA ADUANERA EN MATERIA DE VALORACION DE MERCANCIAS</v>
      </c>
    </row>
    <row r="206" spans="1:14" ht="15" customHeight="1" x14ac:dyDescent="0.25">
      <c r="A206" s="1">
        <f>+Tabla15[[#This Row],[1]]</f>
        <v>204</v>
      </c>
      <c r="B206" s="1" t="s">
        <v>1142</v>
      </c>
      <c r="C206" s="1">
        <v>1</v>
      </c>
      <c r="D206" s="1">
        <f>+IF(Tabla15[[#This Row],[NOMBRE DE LA CAUSA 2018]]=0,0,1)</f>
        <v>1</v>
      </c>
      <c r="E206" s="1">
        <f>+E205+Tabla15[[#This Row],[NOMBRE DE LA CAUSA 2019]]</f>
        <v>204</v>
      </c>
      <c r="F206" s="1">
        <f>+Tabla15[[#This Row],[0]]*Tabla15[[#This Row],[NOMBRE DE LA CAUSA 2019]]</f>
        <v>204</v>
      </c>
      <c r="G206" s="5" t="s">
        <v>704</v>
      </c>
      <c r="I206" s="5" t="s">
        <v>499</v>
      </c>
      <c r="J206" s="1" t="s">
        <v>705</v>
      </c>
      <c r="K206" s="1" t="s">
        <v>701</v>
      </c>
      <c r="L206" s="5" t="s">
        <v>1143</v>
      </c>
      <c r="M206" s="4">
        <v>1919</v>
      </c>
      <c r="N206" s="1" t="str">
        <f>+Tabla15[[#This Row],[NOMBRE DE LA CAUSA 2017]]</f>
        <v>ILEGALIDAD DEL ACTO ADMINISTRATIVO QUE IMPONE SANCION POR INCONSISTENCIAS EN LA DECLARACION INFORMATIVA DE PRECIOS DE TRANSFERENCIA</v>
      </c>
    </row>
    <row r="207" spans="1:14" ht="15" customHeight="1" x14ac:dyDescent="0.25">
      <c r="A207" s="1">
        <f>+Tabla15[[#This Row],[1]]</f>
        <v>205</v>
      </c>
      <c r="B207" s="1" t="s">
        <v>1144</v>
      </c>
      <c r="C207" s="1">
        <v>1</v>
      </c>
      <c r="D207" s="1">
        <f>+IF(Tabla15[[#This Row],[NOMBRE DE LA CAUSA 2018]]=0,0,1)</f>
        <v>1</v>
      </c>
      <c r="E207" s="1">
        <f>+E206+Tabla15[[#This Row],[NOMBRE DE LA CAUSA 2019]]</f>
        <v>205</v>
      </c>
      <c r="F207" s="1">
        <f>+Tabla15[[#This Row],[0]]*Tabla15[[#This Row],[NOMBRE DE LA CAUSA 2019]]</f>
        <v>205</v>
      </c>
      <c r="G207" s="5" t="s">
        <v>704</v>
      </c>
      <c r="I207" s="5" t="s">
        <v>499</v>
      </c>
      <c r="J207" s="1" t="s">
        <v>705</v>
      </c>
      <c r="K207" s="1" t="s">
        <v>701</v>
      </c>
      <c r="L207" s="5" t="s">
        <v>1145</v>
      </c>
      <c r="M207" s="4">
        <v>1922</v>
      </c>
      <c r="N207" s="1" t="str">
        <f>+Tabla15[[#This Row],[NOMBRE DE LA CAUSA 2017]]</f>
        <v>ILEGALIDAD DEL ACTO ADMINISTRATIVO QUE IMPONE SANCION POR INCONSISTENCIAS EN LA DOCUMENTACION COMPROBATORIA DE PRECIOS DE TRANSFERENCIA</v>
      </c>
    </row>
    <row r="208" spans="1:14" ht="15" customHeight="1" x14ac:dyDescent="0.25">
      <c r="A208" s="1">
        <f>+Tabla15[[#This Row],[1]]</f>
        <v>206</v>
      </c>
      <c r="B208" s="1" t="s">
        <v>1146</v>
      </c>
      <c r="C208" s="1">
        <v>1</v>
      </c>
      <c r="D208" s="1">
        <f>+IF(Tabla15[[#This Row],[NOMBRE DE LA CAUSA 2018]]=0,0,1)</f>
        <v>1</v>
      </c>
      <c r="E208" s="1">
        <f>+E207+Tabla15[[#This Row],[NOMBRE DE LA CAUSA 2019]]</f>
        <v>206</v>
      </c>
      <c r="F208" s="1">
        <f>+Tabla15[[#This Row],[0]]*Tabla15[[#This Row],[NOMBRE DE LA CAUSA 2019]]</f>
        <v>206</v>
      </c>
      <c r="G208" s="5" t="s">
        <v>704</v>
      </c>
      <c r="I208" s="5" t="s">
        <v>499</v>
      </c>
      <c r="J208" s="1" t="s">
        <v>705</v>
      </c>
      <c r="K208" s="1" t="s">
        <v>701</v>
      </c>
      <c r="L208" s="5" t="s">
        <v>1147</v>
      </c>
      <c r="M208" s="4">
        <v>1926</v>
      </c>
      <c r="N208" s="1" t="str">
        <f>+Tabla15[[#This Row],[NOMBRE DE LA CAUSA 2017]]</f>
        <v>ILEGALIDAD DEL ACTO ADMINISTRATIVO QUE IMPONE SANCION POR INCONSISTENCIAS EN LA PRESENTACION DE INFORMACION EXOGENA</v>
      </c>
    </row>
    <row r="209" spans="1:14" ht="15" customHeight="1" x14ac:dyDescent="0.25">
      <c r="A209" s="1">
        <f>+Tabla15[[#This Row],[1]]</f>
        <v>207</v>
      </c>
      <c r="B209" s="5" t="s">
        <v>1148</v>
      </c>
      <c r="C209" s="1">
        <v>1</v>
      </c>
      <c r="D209" s="1">
        <f>+IF(Tabla15[[#This Row],[NOMBRE DE LA CAUSA 2018]]=0,0,1)</f>
        <v>1</v>
      </c>
      <c r="E209" s="1">
        <f>+E208+Tabla15[[#This Row],[NOMBRE DE LA CAUSA 2019]]</f>
        <v>207</v>
      </c>
      <c r="F209" s="1">
        <f>+Tabla15[[#This Row],[0]]*Tabla15[[#This Row],[NOMBRE DE LA CAUSA 2019]]</f>
        <v>207</v>
      </c>
      <c r="G209" s="1" t="s">
        <v>699</v>
      </c>
      <c r="I209" s="5" t="s">
        <v>499</v>
      </c>
      <c r="K209" s="5" t="s">
        <v>701</v>
      </c>
      <c r="L209" s="5" t="s">
        <v>1149</v>
      </c>
      <c r="M209" s="27">
        <v>2321</v>
      </c>
      <c r="N209" s="1" t="str">
        <f>+Tabla15[[#This Row],[NOMBRE DE LA CAUSA 2017]]</f>
        <v>ILEGALIDAD DEL ACTO ADMINISTRATIVO QUE IMPONE SANCION POR INDEBIDA CANALIZACION DE DIVISAS</v>
      </c>
    </row>
    <row r="210" spans="1:14" ht="15" customHeight="1" x14ac:dyDescent="0.25">
      <c r="A210" s="1">
        <f>+Tabla15[[#This Row],[1]]</f>
        <v>208</v>
      </c>
      <c r="B210" s="5" t="s">
        <v>1150</v>
      </c>
      <c r="C210" s="1">
        <v>1</v>
      </c>
      <c r="D210" s="1">
        <f>+IF(Tabla15[[#This Row],[NOMBRE DE LA CAUSA 2018]]=0,0,1)</f>
        <v>1</v>
      </c>
      <c r="E210" s="1">
        <f>+E209+Tabla15[[#This Row],[NOMBRE DE LA CAUSA 2019]]</f>
        <v>208</v>
      </c>
      <c r="F210" s="1">
        <f>+Tabla15[[#This Row],[0]]*Tabla15[[#This Row],[NOMBRE DE LA CAUSA 2019]]</f>
        <v>208</v>
      </c>
      <c r="G210" s="5" t="s">
        <v>704</v>
      </c>
      <c r="J210" s="1" t="s">
        <v>705</v>
      </c>
      <c r="K210" s="1" t="s">
        <v>701</v>
      </c>
      <c r="L210" s="5" t="s">
        <v>1151</v>
      </c>
      <c r="M210" s="4">
        <v>1885</v>
      </c>
      <c r="N210" s="1" t="str">
        <f>+Tabla15[[#This Row],[NOMBRE DE LA CAUSA 2017]]</f>
        <v>ILEGALIDAD DEL ACTO ADMINISTRATIVO QUE IMPONE SANCION POR INFRACCION DE TRANSITO</v>
      </c>
    </row>
    <row r="211" spans="1:14" ht="15" customHeight="1" x14ac:dyDescent="0.25">
      <c r="A211" s="1">
        <f>+Tabla15[[#This Row],[1]]</f>
        <v>209</v>
      </c>
      <c r="B211" s="5" t="s">
        <v>1152</v>
      </c>
      <c r="C211" s="1">
        <v>1</v>
      </c>
      <c r="D211" s="1">
        <f>+IF(Tabla15[[#This Row],[NOMBRE DE LA CAUSA 2018]]=0,0,1)</f>
        <v>1</v>
      </c>
      <c r="E211" s="1">
        <f>+E210+Tabla15[[#This Row],[NOMBRE DE LA CAUSA 2019]]</f>
        <v>209</v>
      </c>
      <c r="F211" s="1">
        <f>+Tabla15[[#This Row],[0]]*Tabla15[[#This Row],[NOMBRE DE LA CAUSA 2019]]</f>
        <v>209</v>
      </c>
      <c r="G211" s="1" t="s">
        <v>699</v>
      </c>
      <c r="I211" s="5" t="s">
        <v>499</v>
      </c>
      <c r="K211" s="5" t="s">
        <v>701</v>
      </c>
      <c r="L211" s="5" t="s">
        <v>1153</v>
      </c>
      <c r="M211" s="27">
        <v>2325</v>
      </c>
      <c r="N211" s="1" t="str">
        <f>+Tabla15[[#This Row],[NOMBRE DE LA CAUSA 2017]]</f>
        <v>ILEGALIDAD DEL ACTO ADMINISTRATIVO QUE IMPONE SANCION POR INFRACCIONES CAMBIARIAS</v>
      </c>
    </row>
    <row r="212" spans="1:14" ht="15" customHeight="1" x14ac:dyDescent="0.25">
      <c r="A212" s="1">
        <f>+Tabla15[[#This Row],[1]]</f>
        <v>210</v>
      </c>
      <c r="B212" s="1" t="s">
        <v>1154</v>
      </c>
      <c r="C212" s="1">
        <v>1</v>
      </c>
      <c r="D212" s="1">
        <f>+IF(Tabla15[[#This Row],[NOMBRE DE LA CAUSA 2018]]=0,0,1)</f>
        <v>1</v>
      </c>
      <c r="E212" s="1">
        <f>+E211+Tabla15[[#This Row],[NOMBRE DE LA CAUSA 2019]]</f>
        <v>210</v>
      </c>
      <c r="F212" s="1">
        <f>+Tabla15[[#This Row],[0]]*Tabla15[[#This Row],[NOMBRE DE LA CAUSA 2019]]</f>
        <v>210</v>
      </c>
      <c r="G212" s="5" t="s">
        <v>704</v>
      </c>
      <c r="I212" s="5" t="s">
        <v>499</v>
      </c>
      <c r="J212" s="1" t="s">
        <v>705</v>
      </c>
      <c r="K212" s="1" t="s">
        <v>701</v>
      </c>
      <c r="L212" s="5" t="s">
        <v>1155</v>
      </c>
      <c r="M212" s="4">
        <v>1924</v>
      </c>
      <c r="N212" s="1" t="str">
        <f>+Tabla15[[#This Row],[NOMBRE DE LA CAUSA 2017]]</f>
        <v>ILEGALIDAD DEL ACTO ADMINISTRATIVO QUE IMPONE SANCION POR LA NO PRESENTACION DE INFORMACION EXOGENA</v>
      </c>
    </row>
    <row r="213" spans="1:14" ht="15" customHeight="1" x14ac:dyDescent="0.25">
      <c r="A213" s="1">
        <f>+Tabla15[[#This Row],[1]]</f>
        <v>211</v>
      </c>
      <c r="B213" s="1" t="s">
        <v>1156</v>
      </c>
      <c r="C213" s="1">
        <v>1</v>
      </c>
      <c r="D213" s="1">
        <f>+IF(Tabla15[[#This Row],[NOMBRE DE LA CAUSA 2018]]=0,0,1)</f>
        <v>1</v>
      </c>
      <c r="E213" s="1">
        <f>+E212+Tabla15[[#This Row],[NOMBRE DE LA CAUSA 2019]]</f>
        <v>211</v>
      </c>
      <c r="F213" s="1">
        <f>+Tabla15[[#This Row],[0]]*Tabla15[[#This Row],[NOMBRE DE LA CAUSA 2019]]</f>
        <v>211</v>
      </c>
      <c r="G213" s="5" t="s">
        <v>704</v>
      </c>
      <c r="I213" s="5" t="s">
        <v>499</v>
      </c>
      <c r="J213" s="1" t="s">
        <v>705</v>
      </c>
      <c r="K213" s="1" t="s">
        <v>701</v>
      </c>
      <c r="L213" s="5" t="s">
        <v>1157</v>
      </c>
      <c r="M213" s="4">
        <v>1920</v>
      </c>
      <c r="N213" s="1" t="str">
        <f>+Tabla15[[#This Row],[NOMBRE DE LA CAUSA 2017]]</f>
        <v>ILEGALIDAD DEL ACTO ADMINISTRATIVO QUE IMPONE SANCION POR LA NO PRESENTACION DE LA DECLARACION INFORMATIVA DE PRECIOS DE TRANSFERENCIA</v>
      </c>
    </row>
    <row r="214" spans="1:14" ht="15" customHeight="1" x14ac:dyDescent="0.25">
      <c r="A214" s="1">
        <f>+Tabla15[[#This Row],[1]]</f>
        <v>212</v>
      </c>
      <c r="B214" s="1" t="s">
        <v>1158</v>
      </c>
      <c r="C214" s="1">
        <v>1</v>
      </c>
      <c r="D214" s="1">
        <f>+IF(Tabla15[[#This Row],[NOMBRE DE LA CAUSA 2018]]=0,0,1)</f>
        <v>1</v>
      </c>
      <c r="E214" s="1">
        <f>+E213+Tabla15[[#This Row],[NOMBRE DE LA CAUSA 2019]]</f>
        <v>212</v>
      </c>
      <c r="F214" s="1">
        <f>+Tabla15[[#This Row],[0]]*Tabla15[[#This Row],[NOMBRE DE LA CAUSA 2019]]</f>
        <v>212</v>
      </c>
      <c r="G214" s="5" t="s">
        <v>704</v>
      </c>
      <c r="I214" s="5" t="s">
        <v>499</v>
      </c>
      <c r="J214" s="1" t="s">
        <v>705</v>
      </c>
      <c r="K214" s="1" t="s">
        <v>701</v>
      </c>
      <c r="L214" s="5" t="s">
        <v>1159</v>
      </c>
      <c r="M214" s="4">
        <v>1923</v>
      </c>
      <c r="N214" s="1" t="str">
        <f>+Tabla15[[#This Row],[NOMBRE DE LA CAUSA 2017]]</f>
        <v>ILEGALIDAD DEL ACTO ADMINISTRATIVO QUE IMPONE SANCION POR LA NO PRESENTACION DE LA DOCUMENTACION COMPROBATORIA DE PRECIOS DE TRANSFERENCIA</v>
      </c>
    </row>
    <row r="215" spans="1:14" ht="15" customHeight="1" x14ac:dyDescent="0.25">
      <c r="A215" s="1">
        <f>+Tabla15[[#This Row],[1]]</f>
        <v>213</v>
      </c>
      <c r="B215" s="1" t="s">
        <v>1160</v>
      </c>
      <c r="C215" s="1">
        <v>1</v>
      </c>
      <c r="D215" s="1">
        <f>+IF(Tabla15[[#This Row],[NOMBRE DE LA CAUSA 2018]]=0,0,1)</f>
        <v>1</v>
      </c>
      <c r="E215" s="1">
        <f>+E214+Tabla15[[#This Row],[NOMBRE DE LA CAUSA 2019]]</f>
        <v>213</v>
      </c>
      <c r="F215" s="1">
        <f>+Tabla15[[#This Row],[0]]*Tabla15[[#This Row],[NOMBRE DE LA CAUSA 2019]]</f>
        <v>213</v>
      </c>
      <c r="G215" s="5" t="s">
        <v>704</v>
      </c>
      <c r="J215" s="1" t="s">
        <v>705</v>
      </c>
      <c r="K215" s="1" t="s">
        <v>701</v>
      </c>
      <c r="L215" s="5" t="s">
        <v>1161</v>
      </c>
      <c r="M215" s="4">
        <v>1931</v>
      </c>
      <c r="N215" s="1" t="str">
        <f>+Tabla15[[#This Row],[NOMBRE DE LA CAUSA 2017]]</f>
        <v>ILEGALIDAD DEL ACTO ADMINISTRATIVO QUE IMPONE SANCION POR LA OMISION EN LA EXPEDICION DE CERTIFICADOS</v>
      </c>
    </row>
    <row r="216" spans="1:14" ht="15" customHeight="1" x14ac:dyDescent="0.25">
      <c r="A216" s="1">
        <f>+Tabla15[[#This Row],[1]]</f>
        <v>214</v>
      </c>
      <c r="B216" s="5" t="s">
        <v>1162</v>
      </c>
      <c r="C216" s="1">
        <v>1</v>
      </c>
      <c r="D216" s="1">
        <f>+IF(Tabla15[[#This Row],[NOMBRE DE LA CAUSA 2018]]=0,0,1)</f>
        <v>1</v>
      </c>
      <c r="E216" s="1">
        <f>+E215+Tabla15[[#This Row],[NOMBRE DE LA CAUSA 2019]]</f>
        <v>214</v>
      </c>
      <c r="F216" s="1">
        <f>+Tabla15[[#This Row],[0]]*Tabla15[[#This Row],[NOMBRE DE LA CAUSA 2019]]</f>
        <v>214</v>
      </c>
      <c r="G216" s="1" t="s">
        <v>699</v>
      </c>
      <c r="I216" s="5" t="s">
        <v>499</v>
      </c>
      <c r="K216" s="5" t="s">
        <v>701</v>
      </c>
      <c r="L216" s="5" t="s">
        <v>1163</v>
      </c>
      <c r="M216" s="27">
        <v>2322</v>
      </c>
      <c r="N216" s="1" t="str">
        <f>+Tabla15[[#This Row],[NOMBRE DE LA CAUSA 2017]]</f>
        <v>ILEGALIDAD DEL ACTO ADMINISTRATIVO QUE IMPONE SANCION POR NO CANALIZACION DE DIVISAS</v>
      </c>
    </row>
    <row r="217" spans="1:14" ht="15" customHeight="1" x14ac:dyDescent="0.25">
      <c r="A217" s="1">
        <f>+Tabla15[[#This Row],[1]]</f>
        <v>215</v>
      </c>
      <c r="B217" s="5" t="s">
        <v>1164</v>
      </c>
      <c r="C217" s="1">
        <v>1</v>
      </c>
      <c r="D217" s="1">
        <f>+IF(Tabla15[[#This Row],[NOMBRE DE LA CAUSA 2018]]=0,0,1)</f>
        <v>1</v>
      </c>
      <c r="E217" s="1">
        <f>+E216+Tabla15[[#This Row],[NOMBRE DE LA CAUSA 2019]]</f>
        <v>215</v>
      </c>
      <c r="F217" s="1">
        <f>+Tabla15[[#This Row],[0]]*Tabla15[[#This Row],[NOMBRE DE LA CAUSA 2019]]</f>
        <v>215</v>
      </c>
      <c r="G217" s="5" t="s">
        <v>704</v>
      </c>
      <c r="J217" s="1" t="s">
        <v>705</v>
      </c>
      <c r="K217" s="1" t="s">
        <v>701</v>
      </c>
      <c r="L217" s="5" t="s">
        <v>1165</v>
      </c>
      <c r="M217" s="4">
        <v>825</v>
      </c>
      <c r="N217" s="1" t="str">
        <f>+Tabla15[[#This Row],[NOMBRE DE LA CAUSA 2017]]</f>
        <v>ILEGALIDAD DEL ACTO ADMINISTRATIVO QUE IMPONE SANCION POR NO PAGO DE APORTES PARAFISCALES</v>
      </c>
    </row>
    <row r="218" spans="1:14" ht="15" customHeight="1" x14ac:dyDescent="0.25">
      <c r="A218" s="1">
        <f>+Tabla15[[#This Row],[1]]</f>
        <v>216</v>
      </c>
      <c r="B218" s="5" t="s">
        <v>1166</v>
      </c>
      <c r="C218" s="1">
        <v>1</v>
      </c>
      <c r="D218" s="1">
        <f>+IF(Tabla15[[#This Row],[NOMBRE DE LA CAUSA 2018]]=0,0,1)</f>
        <v>1</v>
      </c>
      <c r="E218" s="1">
        <f>+E217+Tabla15[[#This Row],[NOMBRE DE LA CAUSA 2019]]</f>
        <v>216</v>
      </c>
      <c r="F218" s="1">
        <f>+Tabla15[[#This Row],[0]]*Tabla15[[#This Row],[NOMBRE DE LA CAUSA 2019]]</f>
        <v>216</v>
      </c>
      <c r="G218" s="1" t="s">
        <v>699</v>
      </c>
      <c r="I218" s="5" t="s">
        <v>499</v>
      </c>
      <c r="K218" s="5" t="s">
        <v>701</v>
      </c>
      <c r="L218" s="5" t="s">
        <v>1167</v>
      </c>
      <c r="M218" s="27">
        <v>2333</v>
      </c>
      <c r="N218" s="1" t="str">
        <f>+Tabla15[[#This Row],[NOMBRE DE LA CAUSA 2017]]</f>
        <v>ILEGALIDAD DEL ACTO ADMINISTRATIVO QUE IMPONE SANCION POR NO PRESENTAR DECLARACION TRIBUTARIA</v>
      </c>
    </row>
    <row r="219" spans="1:14" ht="15" customHeight="1" x14ac:dyDescent="0.25">
      <c r="A219" s="1">
        <f>+Tabla15[[#This Row],[1]]</f>
        <v>217</v>
      </c>
      <c r="B219" s="1" t="s">
        <v>1168</v>
      </c>
      <c r="C219" s="1">
        <v>1</v>
      </c>
      <c r="D219" s="1">
        <f>+IF(Tabla15[[#This Row],[NOMBRE DE LA CAUSA 2018]]=0,0,1)</f>
        <v>1</v>
      </c>
      <c r="E219" s="1">
        <f>+E218+Tabla15[[#This Row],[NOMBRE DE LA CAUSA 2019]]</f>
        <v>217</v>
      </c>
      <c r="F219" s="1">
        <f>+Tabla15[[#This Row],[0]]*Tabla15[[#This Row],[NOMBRE DE LA CAUSA 2019]]</f>
        <v>217</v>
      </c>
      <c r="G219" s="5" t="s">
        <v>704</v>
      </c>
      <c r="I219" s="5" t="s">
        <v>499</v>
      </c>
      <c r="J219" s="1" t="s">
        <v>705</v>
      </c>
      <c r="K219" s="1" t="s">
        <v>701</v>
      </c>
      <c r="L219" s="5" t="s">
        <v>1169</v>
      </c>
      <c r="M219" s="4">
        <v>1914</v>
      </c>
      <c r="N219" s="1" t="str">
        <f>+Tabla15[[#This Row],[NOMBRE DE LA CAUSA 2017]]</f>
        <v>ILEGALIDAD DEL ACTO ADMINISTRATIVO QUE IMPONE SANCION POR OMISION EN LA OBLIGACION DE LLEVAR LIBROS DE CONTABILIDAD</v>
      </c>
    </row>
    <row r="220" spans="1:14" ht="15" customHeight="1" x14ac:dyDescent="0.25">
      <c r="A220" s="1">
        <f>+Tabla15[[#This Row],[1]]</f>
        <v>218</v>
      </c>
      <c r="B220" s="8" t="s">
        <v>1170</v>
      </c>
      <c r="C220" s="1">
        <v>1</v>
      </c>
      <c r="D220" s="1">
        <f>+IF(Tabla15[[#This Row],[NOMBRE DE LA CAUSA 2018]]=0,0,1)</f>
        <v>1</v>
      </c>
      <c r="E220" s="1">
        <f>+E219+Tabla15[[#This Row],[NOMBRE DE LA CAUSA 2019]]</f>
        <v>218</v>
      </c>
      <c r="F220" s="1">
        <f>+Tabla15[[#This Row],[0]]*Tabla15[[#This Row],[NOMBRE DE LA CAUSA 2019]]</f>
        <v>218</v>
      </c>
      <c r="G220" s="1" t="s">
        <v>699</v>
      </c>
      <c r="I220" s="5" t="s">
        <v>499</v>
      </c>
      <c r="K220" s="5" t="s">
        <v>701</v>
      </c>
      <c r="L220" s="10" t="s">
        <v>1171</v>
      </c>
      <c r="M220" s="27">
        <v>2324</v>
      </c>
      <c r="N220" s="1" t="str">
        <f>+Tabla15[[#This Row],[NOMBRE DE LA CAUSA 2017]]</f>
        <v>ILEGALIDAD DEL ACTO ADMINISTRATIVO QUE IMPONE SANCION POR OPERACIONES DE MERCADO LIBRE</v>
      </c>
    </row>
    <row r="221" spans="1:14" ht="15" customHeight="1" x14ac:dyDescent="0.25">
      <c r="A221" s="1">
        <f>+Tabla15[[#This Row],[1]]</f>
        <v>219</v>
      </c>
      <c r="B221" s="5" t="s">
        <v>1172</v>
      </c>
      <c r="C221" s="1">
        <v>1</v>
      </c>
      <c r="D221" s="1">
        <f>+IF(Tabla15[[#This Row],[NOMBRE DE LA CAUSA 2018]]=0,0,1)</f>
        <v>1</v>
      </c>
      <c r="E221" s="1">
        <f>+E220+Tabla15[[#This Row],[NOMBRE DE LA CAUSA 2019]]</f>
        <v>219</v>
      </c>
      <c r="F221" s="1">
        <f>+Tabla15[[#This Row],[0]]*Tabla15[[#This Row],[NOMBRE DE LA CAUSA 2019]]</f>
        <v>219</v>
      </c>
      <c r="G221" s="5" t="s">
        <v>704</v>
      </c>
      <c r="J221" s="1" t="s">
        <v>705</v>
      </c>
      <c r="K221" s="1" t="s">
        <v>701</v>
      </c>
      <c r="L221" s="5" t="s">
        <v>1173</v>
      </c>
      <c r="M221" s="4">
        <v>813</v>
      </c>
      <c r="N221" s="1" t="str">
        <f>+Tabla15[[#This Row],[NOMBRE DE LA CAUSA 2017]]</f>
        <v>ILEGALIDAD DEL ACTO ADMINISTRATIVO QUE IMPONE SANCION POR PRACTICA RESTRICTIVA DE LA COMPETENCIA</v>
      </c>
    </row>
    <row r="222" spans="1:14" ht="15" customHeight="1" x14ac:dyDescent="0.25">
      <c r="A222" s="1">
        <f>+Tabla15[[#This Row],[1]]</f>
        <v>220</v>
      </c>
      <c r="B222" s="5" t="s">
        <v>1174</v>
      </c>
      <c r="C222" s="1">
        <v>1</v>
      </c>
      <c r="D222" s="1">
        <f>+IF(Tabla15[[#This Row],[NOMBRE DE LA CAUSA 2018]]=0,0,1)</f>
        <v>1</v>
      </c>
      <c r="E222" s="1">
        <f>+E221+Tabla15[[#This Row],[NOMBRE DE LA CAUSA 2019]]</f>
        <v>220</v>
      </c>
      <c r="F222" s="1">
        <f>+Tabla15[[#This Row],[0]]*Tabla15[[#This Row],[NOMBRE DE LA CAUSA 2019]]</f>
        <v>220</v>
      </c>
      <c r="G222" s="5" t="s">
        <v>704</v>
      </c>
      <c r="J222" s="1" t="s">
        <v>705</v>
      </c>
      <c r="K222" s="1" t="s">
        <v>701</v>
      </c>
      <c r="L222" s="5" t="s">
        <v>1175</v>
      </c>
      <c r="M222" s="4">
        <v>2009</v>
      </c>
      <c r="N222" s="1" t="str">
        <f>+Tabla15[[#This Row],[NOMBRE DE LA CAUSA 2017]]</f>
        <v>ILEGALIDAD DEL ACTO ADMINISTRATIVO QUE IMPONE SANCION POR VIOLACION DE NORMAS DE DERECHO LABORAL COLECTIVO</v>
      </c>
    </row>
    <row r="223" spans="1:14" ht="15" customHeight="1" x14ac:dyDescent="0.25">
      <c r="A223" s="1">
        <f>+Tabla15[[#This Row],[1]]</f>
        <v>221</v>
      </c>
      <c r="B223" s="5" t="s">
        <v>1176</v>
      </c>
      <c r="C223" s="1">
        <v>1</v>
      </c>
      <c r="D223" s="1">
        <f>+IF(Tabla15[[#This Row],[NOMBRE DE LA CAUSA 2018]]=0,0,1)</f>
        <v>1</v>
      </c>
      <c r="E223" s="1">
        <f>+E222+Tabla15[[#This Row],[NOMBRE DE LA CAUSA 2019]]</f>
        <v>221</v>
      </c>
      <c r="F223" s="1">
        <f>+Tabla15[[#This Row],[0]]*Tabla15[[#This Row],[NOMBRE DE LA CAUSA 2019]]</f>
        <v>221</v>
      </c>
      <c r="G223" s="5" t="s">
        <v>704</v>
      </c>
      <c r="J223" s="1" t="s">
        <v>705</v>
      </c>
      <c r="K223" s="1" t="s">
        <v>701</v>
      </c>
      <c r="L223" s="5" t="s">
        <v>1177</v>
      </c>
      <c r="M223" s="4">
        <v>2008</v>
      </c>
      <c r="N223" s="1" t="str">
        <f>+Tabla15[[#This Row],[NOMBRE DE LA CAUSA 2017]]</f>
        <v>ILEGALIDAD DEL ACTO ADMINISTRATIVO QUE IMPONE SANCION POR VIOLACION DE NORMAS DE DERECHO LABORAL INDIVIDUAL</v>
      </c>
    </row>
    <row r="224" spans="1:14" ht="15" customHeight="1" x14ac:dyDescent="0.25">
      <c r="A224" s="1">
        <f>+Tabla15[[#This Row],[1]]</f>
        <v>222</v>
      </c>
      <c r="B224" s="5" t="s">
        <v>1178</v>
      </c>
      <c r="C224" s="1">
        <v>1</v>
      </c>
      <c r="D224" s="1">
        <f>+IF(Tabla15[[#This Row],[NOMBRE DE LA CAUSA 2018]]=0,0,1)</f>
        <v>1</v>
      </c>
      <c r="E224" s="1">
        <f>+E223+Tabla15[[#This Row],[NOMBRE DE LA CAUSA 2019]]</f>
        <v>222</v>
      </c>
      <c r="F224" s="1">
        <f>+Tabla15[[#This Row],[0]]*Tabla15[[#This Row],[NOMBRE DE LA CAUSA 2019]]</f>
        <v>222</v>
      </c>
      <c r="G224" s="5" t="s">
        <v>704</v>
      </c>
      <c r="J224" s="1" t="s">
        <v>705</v>
      </c>
      <c r="K224" s="1" t="s">
        <v>701</v>
      </c>
      <c r="L224" s="5" t="s">
        <v>1179</v>
      </c>
      <c r="M224" s="4">
        <v>840</v>
      </c>
      <c r="N224" s="1" t="str">
        <f>+Tabla15[[#This Row],[NOMBRE DE LA CAUSA 2017]]</f>
        <v>ILEGALIDAD DEL ACTO ADMINISTRATIVO QUE IMPONE SANCION POR VIOLACION DE NORMAS DE PROTECCION AMBIENTAL</v>
      </c>
    </row>
    <row r="225" spans="1:14" ht="15" customHeight="1" x14ac:dyDescent="0.25">
      <c r="A225" s="1">
        <f>+Tabla15[[#This Row],[1]]</f>
        <v>223</v>
      </c>
      <c r="B225" s="5" t="s">
        <v>1180</v>
      </c>
      <c r="C225" s="1">
        <v>1</v>
      </c>
      <c r="D225" s="1">
        <f>+IF(Tabla15[[#This Row],[NOMBRE DE LA CAUSA 2018]]=0,0,1)</f>
        <v>1</v>
      </c>
      <c r="E225" s="1">
        <f>+E224+Tabla15[[#This Row],[NOMBRE DE LA CAUSA 2019]]</f>
        <v>223</v>
      </c>
      <c r="F225" s="1">
        <f>+Tabla15[[#This Row],[0]]*Tabla15[[#This Row],[NOMBRE DE LA CAUSA 2019]]</f>
        <v>223</v>
      </c>
      <c r="G225" s="1" t="s">
        <v>704</v>
      </c>
      <c r="J225" s="1" t="s">
        <v>705</v>
      </c>
      <c r="K225" s="1" t="s">
        <v>701</v>
      </c>
      <c r="L225" s="5" t="s">
        <v>1181</v>
      </c>
      <c r="M225" s="4">
        <v>2011</v>
      </c>
      <c r="N225" s="1" t="str">
        <f>+Tabla15[[#This Row],[NOMBRE DE LA CAUSA 2017]]</f>
        <v>ILEGALIDAD DEL ACTO ADMINISTRATIVO QUE IMPONE SANCION POR VIOLACION DE NORMAS DEL SISTEMA DE SEGURIDAD SOCIAL INTEGRAL</v>
      </c>
    </row>
    <row r="226" spans="1:14" ht="15" customHeight="1" x14ac:dyDescent="0.25">
      <c r="A226" s="1">
        <f>+Tabla15[[#This Row],[1]]</f>
        <v>224</v>
      </c>
      <c r="B226" s="5" t="s">
        <v>1182</v>
      </c>
      <c r="C226" s="1">
        <v>1</v>
      </c>
      <c r="D226" s="1">
        <f>+IF(Tabla15[[#This Row],[NOMBRE DE LA CAUSA 2018]]=0,0,1)</f>
        <v>1</v>
      </c>
      <c r="E226" s="1">
        <f>+E225+Tabla15[[#This Row],[NOMBRE DE LA CAUSA 2019]]</f>
        <v>224</v>
      </c>
      <c r="F226" s="1">
        <f>+Tabla15[[#This Row],[0]]*Tabla15[[#This Row],[NOMBRE DE LA CAUSA 2019]]</f>
        <v>224</v>
      </c>
      <c r="G226" s="5" t="s">
        <v>704</v>
      </c>
      <c r="J226" s="1" t="s">
        <v>705</v>
      </c>
      <c r="K226" s="1" t="s">
        <v>701</v>
      </c>
      <c r="L226" s="5" t="s">
        <v>1183</v>
      </c>
      <c r="M226" s="4">
        <v>843</v>
      </c>
      <c r="N226" s="1" t="str">
        <f>+Tabla15[[#This Row],[NOMBRE DE LA CAUSA 2017]]</f>
        <v>ILEGALIDAD DEL ACTO ADMINISTRATIVO QUE IMPONE SANCION POR VIOLACION DE NORMAS SOBRE CONTRATO DE APRENDIZAJE</v>
      </c>
    </row>
    <row r="227" spans="1:14" ht="15" customHeight="1" x14ac:dyDescent="0.25">
      <c r="A227" s="1">
        <f>+Tabla15[[#This Row],[1]]</f>
        <v>225</v>
      </c>
      <c r="B227" s="5" t="s">
        <v>1184</v>
      </c>
      <c r="C227" s="1">
        <v>1</v>
      </c>
      <c r="D227" s="1">
        <f>+IF(Tabla15[[#This Row],[NOMBRE DE LA CAUSA 2018]]=0,0,1)</f>
        <v>1</v>
      </c>
      <c r="E227" s="1">
        <f>+E226+Tabla15[[#This Row],[NOMBRE DE LA CAUSA 2019]]</f>
        <v>225</v>
      </c>
      <c r="F227" s="1">
        <f>+Tabla15[[#This Row],[0]]*Tabla15[[#This Row],[NOMBRE DE LA CAUSA 2019]]</f>
        <v>225</v>
      </c>
      <c r="G227" s="1" t="s">
        <v>699</v>
      </c>
      <c r="I227" s="5" t="s">
        <v>499</v>
      </c>
      <c r="K227" s="5" t="s">
        <v>701</v>
      </c>
      <c r="L227" s="5" t="s">
        <v>1185</v>
      </c>
      <c r="M227" s="27">
        <v>2323</v>
      </c>
      <c r="N227" s="1" t="str">
        <f>+Tabla15[[#This Row],[NOMBRE DE LA CAUSA 2017]]</f>
        <v>ILEGALIDAD DEL ACTO ADMINISTRATIVO QUE IMPONE SANCION RELACIONADA CON CUENTAS DE COMPENSACION</v>
      </c>
    </row>
    <row r="228" spans="1:14" ht="15" customHeight="1" x14ac:dyDescent="0.25">
      <c r="A228" s="1">
        <f>+Tabla15[[#This Row],[1]]</f>
        <v>226</v>
      </c>
      <c r="B228" s="1" t="s">
        <v>1186</v>
      </c>
      <c r="C228" s="1">
        <v>1</v>
      </c>
      <c r="D228" s="1">
        <f>+IF(Tabla15[[#This Row],[NOMBRE DE LA CAUSA 2018]]=0,0,1)</f>
        <v>1</v>
      </c>
      <c r="E228" s="1">
        <f>+E227+Tabla15[[#This Row],[NOMBRE DE LA CAUSA 2019]]</f>
        <v>226</v>
      </c>
      <c r="F228" s="1">
        <f>+Tabla15[[#This Row],[0]]*Tabla15[[#This Row],[NOMBRE DE LA CAUSA 2019]]</f>
        <v>226</v>
      </c>
      <c r="G228" s="5" t="s">
        <v>704</v>
      </c>
      <c r="J228" s="1" t="s">
        <v>705</v>
      </c>
      <c r="K228" s="5" t="s">
        <v>701</v>
      </c>
      <c r="L228" s="1" t="s">
        <v>1187</v>
      </c>
      <c r="M228" s="4">
        <v>2024</v>
      </c>
      <c r="N228" s="1" t="str">
        <f>+Tabla15[[#This Row],[NOMBRE DE LA CAUSA 2017]]</f>
        <v>ILEGALIDAD DEL ACTO ADMINISTRATIVO QUE IMPONE SANCIONES DERIVADAS DE LA FACULTAD DE INSPECCION, VIGILANCIA Y CONTROL</v>
      </c>
    </row>
    <row r="229" spans="1:14" ht="15" customHeight="1" x14ac:dyDescent="0.25">
      <c r="A229" s="1">
        <f>+Tabla15[[#This Row],[1]]</f>
        <v>227</v>
      </c>
      <c r="B229" s="1" t="s">
        <v>1188</v>
      </c>
      <c r="C229" s="1">
        <v>1</v>
      </c>
      <c r="D229" s="1">
        <f>+IF(Tabla15[[#This Row],[NOMBRE DE LA CAUSA 2018]]=0,0,1)</f>
        <v>1</v>
      </c>
      <c r="E229" s="1">
        <f>+E228+Tabla15[[#This Row],[NOMBRE DE LA CAUSA 2019]]</f>
        <v>227</v>
      </c>
      <c r="F229" s="1">
        <f>+Tabla15[[#This Row],[0]]*Tabla15[[#This Row],[NOMBRE DE LA CAUSA 2019]]</f>
        <v>227</v>
      </c>
      <c r="G229" s="1" t="s">
        <v>699</v>
      </c>
      <c r="K229" s="1" t="s">
        <v>701</v>
      </c>
      <c r="L229" s="1" t="s">
        <v>1189</v>
      </c>
      <c r="M229" s="4">
        <v>2048</v>
      </c>
      <c r="N229" s="1" t="str">
        <f>+Tabla15[[#This Row],[NOMBRE DE LA CAUSA 2017]]</f>
        <v>ILEGALIDAD DEL ACTO ADMINISTRATIVO QUE INTERPRETA UNILATERALMENTE EL CONTRATO</v>
      </c>
    </row>
    <row r="230" spans="1:14" ht="15" customHeight="1" x14ac:dyDescent="0.25">
      <c r="A230" s="1">
        <f>+Tabla15[[#This Row],[1]]</f>
        <v>228</v>
      </c>
      <c r="B230" s="1" t="s">
        <v>1190</v>
      </c>
      <c r="C230" s="1">
        <v>1</v>
      </c>
      <c r="D230" s="1">
        <f>+IF(Tabla15[[#This Row],[NOMBRE DE LA CAUSA 2018]]=0,0,1)</f>
        <v>1</v>
      </c>
      <c r="E230" s="1">
        <f>+E229+Tabla15[[#This Row],[NOMBRE DE LA CAUSA 2019]]</f>
        <v>228</v>
      </c>
      <c r="F230" s="1">
        <f>+Tabla15[[#This Row],[0]]*Tabla15[[#This Row],[NOMBRE DE LA CAUSA 2019]]</f>
        <v>228</v>
      </c>
      <c r="G230" s="5" t="s">
        <v>704</v>
      </c>
      <c r="I230" s="5" t="s">
        <v>499</v>
      </c>
      <c r="J230" s="1" t="s">
        <v>705</v>
      </c>
      <c r="K230" s="1" t="s">
        <v>701</v>
      </c>
      <c r="L230" s="5" t="s">
        <v>1191</v>
      </c>
      <c r="M230" s="4">
        <v>831</v>
      </c>
      <c r="N230" s="1" t="str">
        <f>+Tabla15[[#This Row],[NOMBRE DE LA CAUSA 2017]]</f>
        <v>ILEGALIDAD DEL ACTO ADMINISTRATIVO QUE LIBRA MANDAMIENTO DE PAGO</v>
      </c>
    </row>
    <row r="231" spans="1:14" ht="15" customHeight="1" x14ac:dyDescent="0.25">
      <c r="A231" s="1">
        <f>+Tabla15[[#This Row],[1]]</f>
        <v>229</v>
      </c>
      <c r="B231" s="5" t="s">
        <v>1192</v>
      </c>
      <c r="C231" s="1">
        <v>1</v>
      </c>
      <c r="D231" s="1">
        <f>+IF(Tabla15[[#This Row],[NOMBRE DE LA CAUSA 2018]]=0,0,1)</f>
        <v>1</v>
      </c>
      <c r="E231" s="1">
        <f>+E230+Tabla15[[#This Row],[NOMBRE DE LA CAUSA 2019]]</f>
        <v>229</v>
      </c>
      <c r="F231" s="1">
        <f>+Tabla15[[#This Row],[0]]*Tabla15[[#This Row],[NOMBRE DE LA CAUSA 2019]]</f>
        <v>229</v>
      </c>
      <c r="G231" s="1" t="s">
        <v>699</v>
      </c>
      <c r="I231" s="5" t="s">
        <v>499</v>
      </c>
      <c r="K231" s="5" t="s">
        <v>701</v>
      </c>
      <c r="L231" s="5" t="s">
        <v>1193</v>
      </c>
      <c r="M231" s="27">
        <v>2328</v>
      </c>
      <c r="N231" s="1" t="str">
        <f>+Tabla15[[#This Row],[NOMBRE DE LA CAUSA 2017]]</f>
        <v>ILEGALIDAD DEL ACTO ADMINISTRATIVO QUE LIQUIDA IMPUESTO ARMAS, MUNICIONES Y EXPLOSIVOS</v>
      </c>
    </row>
    <row r="232" spans="1:14" ht="15" customHeight="1" x14ac:dyDescent="0.25">
      <c r="A232" s="1">
        <f>+Tabla15[[#This Row],[1]]</f>
        <v>230</v>
      </c>
      <c r="B232" s="1" t="s">
        <v>1194</v>
      </c>
      <c r="C232" s="1">
        <v>1</v>
      </c>
      <c r="D232" s="1">
        <f>+IF(Tabla15[[#This Row],[NOMBRE DE LA CAUSA 2018]]=0,0,1)</f>
        <v>1</v>
      </c>
      <c r="E232" s="1">
        <f>+E231+Tabla15[[#This Row],[NOMBRE DE LA CAUSA 2019]]</f>
        <v>230</v>
      </c>
      <c r="F232" s="1">
        <f>+Tabla15[[#This Row],[0]]*Tabla15[[#This Row],[NOMBRE DE LA CAUSA 2019]]</f>
        <v>230</v>
      </c>
      <c r="G232" s="1" t="s">
        <v>704</v>
      </c>
      <c r="J232" s="1" t="s">
        <v>705</v>
      </c>
      <c r="K232" s="1" t="s">
        <v>701</v>
      </c>
      <c r="L232" s="1" t="s">
        <v>1195</v>
      </c>
      <c r="M232" s="4">
        <v>539</v>
      </c>
      <c r="N232" s="1" t="str">
        <f>+Tabla15[[#This Row],[NOMBRE DE LA CAUSA 2017]]</f>
        <v>ILEGALIDAD DEL ACTO ADMINISTRATIVO QUE LIQUIDA LA PENSION - ACCION DE LESIVIDAD</v>
      </c>
    </row>
    <row r="233" spans="1:14" ht="15" customHeight="1" x14ac:dyDescent="0.25">
      <c r="A233" s="1">
        <f>+Tabla15[[#This Row],[1]]</f>
        <v>231</v>
      </c>
      <c r="B233" s="1" t="s">
        <v>1196</v>
      </c>
      <c r="C233" s="1">
        <v>1</v>
      </c>
      <c r="D233" s="1">
        <f>+IF(Tabla15[[#This Row],[NOMBRE DE LA CAUSA 2018]]=0,0,1)</f>
        <v>1</v>
      </c>
      <c r="E233" s="1">
        <f>+E232+Tabla15[[#This Row],[NOMBRE DE LA CAUSA 2019]]</f>
        <v>231</v>
      </c>
      <c r="F233" s="1">
        <f>+Tabla15[[#This Row],[0]]*Tabla15[[#This Row],[NOMBRE DE LA CAUSA 2019]]</f>
        <v>231</v>
      </c>
      <c r="G233" s="1" t="s">
        <v>704</v>
      </c>
      <c r="J233" s="1" t="s">
        <v>705</v>
      </c>
      <c r="K233" s="1" t="s">
        <v>701</v>
      </c>
      <c r="L233" s="1" t="s">
        <v>1197</v>
      </c>
      <c r="M233" s="4">
        <v>407</v>
      </c>
      <c r="N233" s="1" t="str">
        <f>+Tabla15[[#This Row],[NOMBRE DE LA CAUSA 2017]]</f>
        <v>ILEGALIDAD DEL ACTO ADMINISTRATIVO QUE LIQUIDA UN CONTRATO</v>
      </c>
    </row>
    <row r="234" spans="1:14" ht="15" customHeight="1" x14ac:dyDescent="0.25">
      <c r="A234" s="1">
        <f>+Tabla15[[#This Row],[1]]</f>
        <v>232</v>
      </c>
      <c r="B234" s="5" t="s">
        <v>1198</v>
      </c>
      <c r="C234" s="1">
        <v>1</v>
      </c>
      <c r="D234" s="1">
        <f>+IF(Tabla15[[#This Row],[NOMBRE DE LA CAUSA 2018]]=0,0,1)</f>
        <v>1</v>
      </c>
      <c r="E234" s="1">
        <f>+E233+Tabla15[[#This Row],[NOMBRE DE LA CAUSA 2019]]</f>
        <v>232</v>
      </c>
      <c r="F234" s="1">
        <f>+Tabla15[[#This Row],[0]]*Tabla15[[#This Row],[NOMBRE DE LA CAUSA 2019]]</f>
        <v>232</v>
      </c>
      <c r="G234" s="1" t="s">
        <v>742</v>
      </c>
      <c r="H234" s="1" t="s">
        <v>1032</v>
      </c>
      <c r="K234" s="5" t="s">
        <v>701</v>
      </c>
      <c r="L234" s="5" t="s">
        <v>1199</v>
      </c>
      <c r="M234" s="4">
        <v>2298</v>
      </c>
      <c r="N234" s="1" t="str">
        <f>+Tabla15[[#This Row],[NOMBRE DE LA CAUSA 2017]]</f>
        <v>ILEGALIDAD DEL ACTO ADMINISTRATIVO QUE LIQUIDA UN IMPUESTO</v>
      </c>
    </row>
    <row r="235" spans="1:14" ht="15" customHeight="1" x14ac:dyDescent="0.25">
      <c r="A235" s="1">
        <f>+Tabla15[[#This Row],[1]]</f>
        <v>233</v>
      </c>
      <c r="B235" s="5" t="s">
        <v>1200</v>
      </c>
      <c r="C235" s="1">
        <v>1</v>
      </c>
      <c r="D235" s="1">
        <f>+IF(Tabla15[[#This Row],[NOMBRE DE LA CAUSA 2018]]=0,0,1)</f>
        <v>1</v>
      </c>
      <c r="E235" s="1">
        <f>+E234+Tabla15[[#This Row],[NOMBRE DE LA CAUSA 2019]]</f>
        <v>233</v>
      </c>
      <c r="F235" s="1">
        <f>+Tabla15[[#This Row],[0]]*Tabla15[[#This Row],[NOMBRE DE LA CAUSA 2019]]</f>
        <v>233</v>
      </c>
      <c r="G235" s="1" t="s">
        <v>699</v>
      </c>
      <c r="I235" s="5" t="s">
        <v>499</v>
      </c>
      <c r="K235" s="5" t="s">
        <v>701</v>
      </c>
      <c r="L235" s="5" t="s">
        <v>1201</v>
      </c>
      <c r="M235" s="27">
        <v>2329</v>
      </c>
      <c r="N235" s="1" t="str">
        <f>+Tabla15[[#This Row],[NOMBRE DE LA CAUSA 2017]]</f>
        <v>ILEGALIDAD DEL ACTO ADMINISTRATIVO QUE LIQUIDA UNA CONTRIBUCION DE OBRA PUBLICA</v>
      </c>
    </row>
    <row r="236" spans="1:14" ht="15" customHeight="1" x14ac:dyDescent="0.25">
      <c r="A236" s="1">
        <f>+Tabla15[[#This Row],[1]]</f>
        <v>234</v>
      </c>
      <c r="B236" s="5" t="s">
        <v>1202</v>
      </c>
      <c r="C236" s="1">
        <v>1</v>
      </c>
      <c r="D236" s="1">
        <f>+IF(Tabla15[[#This Row],[NOMBRE DE LA CAUSA 2018]]=0,0,1)</f>
        <v>1</v>
      </c>
      <c r="E236" s="1">
        <f>+E235+Tabla15[[#This Row],[NOMBRE DE LA CAUSA 2019]]</f>
        <v>234</v>
      </c>
      <c r="F236" s="1">
        <f>+Tabla15[[#This Row],[0]]*Tabla15[[#This Row],[NOMBRE DE LA CAUSA 2019]]</f>
        <v>234</v>
      </c>
      <c r="G236" s="1" t="s">
        <v>742</v>
      </c>
      <c r="H236" s="1" t="s">
        <v>1032</v>
      </c>
      <c r="K236" s="5" t="s">
        <v>701</v>
      </c>
      <c r="L236" s="5" t="s">
        <v>1203</v>
      </c>
      <c r="M236" s="4">
        <v>2302</v>
      </c>
      <c r="N236" s="1" t="str">
        <f>+Tabla15[[#This Row],[NOMBRE DE LA CAUSA 2017]]</f>
        <v>ILEGALIDAD DEL ACTO ADMINISTRATIVO QUE LIQUIDA UNA CONTRIBUCION ESPECIAL</v>
      </c>
    </row>
    <row r="237" spans="1:14" ht="15" customHeight="1" x14ac:dyDescent="0.25">
      <c r="A237" s="1">
        <f>+Tabla15[[#This Row],[1]]</f>
        <v>235</v>
      </c>
      <c r="B237" s="5" t="s">
        <v>1204</v>
      </c>
      <c r="C237" s="1">
        <v>1</v>
      </c>
      <c r="D237" s="1">
        <f>+IF(Tabla15[[#This Row],[NOMBRE DE LA CAUSA 2018]]=0,0,1)</f>
        <v>1</v>
      </c>
      <c r="E237" s="1">
        <f>+E236+Tabla15[[#This Row],[NOMBRE DE LA CAUSA 2019]]</f>
        <v>235</v>
      </c>
      <c r="F237" s="1">
        <f>+Tabla15[[#This Row],[0]]*Tabla15[[#This Row],[NOMBRE DE LA CAUSA 2019]]</f>
        <v>235</v>
      </c>
      <c r="G237" s="1" t="s">
        <v>742</v>
      </c>
      <c r="H237" s="1" t="s">
        <v>1032</v>
      </c>
      <c r="K237" s="5" t="s">
        <v>701</v>
      </c>
      <c r="L237" s="10" t="s">
        <v>1205</v>
      </c>
      <c r="M237" s="4">
        <v>2300</v>
      </c>
      <c r="N237" s="1" t="str">
        <f>+Tabla15[[#This Row],[NOMBRE DE LA CAUSA 2017]]</f>
        <v>ILEGALIDAD DEL ACTO ADMINISTRATIVO QUE LIQUIDA UNA TASA</v>
      </c>
    </row>
    <row r="238" spans="1:14" ht="15" customHeight="1" x14ac:dyDescent="0.25">
      <c r="A238" s="1">
        <f>+Tabla15[[#This Row],[1]]</f>
        <v>236</v>
      </c>
      <c r="B238" s="5" t="s">
        <v>1206</v>
      </c>
      <c r="C238" s="1">
        <v>1</v>
      </c>
      <c r="D238" s="1">
        <f>+IF(Tabla15[[#This Row],[NOMBRE DE LA CAUSA 2018]]=0,0,1)</f>
        <v>1</v>
      </c>
      <c r="E238" s="1">
        <f>+E237+Tabla15[[#This Row],[NOMBRE DE LA CAUSA 2019]]</f>
        <v>236</v>
      </c>
      <c r="F238" s="1">
        <f>+Tabla15[[#This Row],[0]]*Tabla15[[#This Row],[NOMBRE DE LA CAUSA 2019]]</f>
        <v>236</v>
      </c>
      <c r="G238" s="5" t="s">
        <v>704</v>
      </c>
      <c r="J238" s="1" t="s">
        <v>705</v>
      </c>
      <c r="K238" s="1" t="s">
        <v>701</v>
      </c>
      <c r="L238" s="5" t="s">
        <v>1207</v>
      </c>
      <c r="M238" s="4">
        <v>834</v>
      </c>
      <c r="N238" s="1" t="str">
        <f>+Tabla15[[#This Row],[NOMBRE DE LA CAUSA 2017]]</f>
        <v>ILEGALIDAD DEL ACTO ADMINISTRATIVO QUE MODIFICA PLANTA DE PERSONAL</v>
      </c>
    </row>
    <row r="239" spans="1:14" ht="15" customHeight="1" x14ac:dyDescent="0.25">
      <c r="A239" s="1">
        <f>+Tabla15[[#This Row],[1]]</f>
        <v>237</v>
      </c>
      <c r="B239" s="5" t="s">
        <v>1208</v>
      </c>
      <c r="C239" s="1">
        <v>1</v>
      </c>
      <c r="D239" s="1">
        <f>+IF(Tabla15[[#This Row],[NOMBRE DE LA CAUSA 2018]]=0,0,1)</f>
        <v>1</v>
      </c>
      <c r="E239" s="1">
        <f>+E238+Tabla15[[#This Row],[NOMBRE DE LA CAUSA 2019]]</f>
        <v>237</v>
      </c>
      <c r="F239" s="1">
        <f>+Tabla15[[#This Row],[0]]*Tabla15[[#This Row],[NOMBRE DE LA CAUSA 2019]]</f>
        <v>237</v>
      </c>
      <c r="G239" s="1" t="s">
        <v>699</v>
      </c>
      <c r="I239" s="5" t="s">
        <v>499</v>
      </c>
      <c r="K239" s="5" t="s">
        <v>701</v>
      </c>
      <c r="L239" s="5" t="s">
        <v>1209</v>
      </c>
      <c r="M239" s="27">
        <v>2334</v>
      </c>
      <c r="N239" s="1" t="str">
        <f>+Tabla15[[#This Row],[NOMBRE DE LA CAUSA 2017]]</f>
        <v>ILEGALIDAD DEL ACTO ADMINISTRATIVO QUE NIEGA ACTUALIZACION O CANCELACION DE RUT</v>
      </c>
    </row>
    <row r="240" spans="1:14" ht="15" customHeight="1" x14ac:dyDescent="0.25">
      <c r="A240" s="1">
        <f>+Tabla15[[#This Row],[1]]</f>
        <v>238</v>
      </c>
      <c r="B240" s="5" t="s">
        <v>1210</v>
      </c>
      <c r="C240" s="1">
        <v>1</v>
      </c>
      <c r="D240" s="1">
        <f>+IF(Tabla15[[#This Row],[NOMBRE DE LA CAUSA 2018]]=0,0,1)</f>
        <v>1</v>
      </c>
      <c r="E240" s="1">
        <f>+E239+Tabla15[[#This Row],[NOMBRE DE LA CAUSA 2019]]</f>
        <v>238</v>
      </c>
      <c r="F240" s="1">
        <f>+Tabla15[[#This Row],[0]]*Tabla15[[#This Row],[NOMBRE DE LA CAUSA 2019]]</f>
        <v>238</v>
      </c>
      <c r="G240" s="1" t="s">
        <v>699</v>
      </c>
      <c r="K240" s="5" t="s">
        <v>701</v>
      </c>
      <c r="L240" s="5" t="s">
        <v>1211</v>
      </c>
      <c r="M240" s="4">
        <v>2293</v>
      </c>
      <c r="N240" s="1" t="str">
        <f>+Tabla15[[#This Row],[NOMBRE DE LA CAUSA 2017]]</f>
        <v>ILEGALIDAD DEL ACTO ADMINISTRATIVO QUE NIEGA APORTES MINEROS</v>
      </c>
    </row>
    <row r="241" spans="1:14" ht="15" customHeight="1" x14ac:dyDescent="0.25">
      <c r="A241" s="1">
        <f>+Tabla15[[#This Row],[1]]</f>
        <v>239</v>
      </c>
      <c r="B241" s="5" t="s">
        <v>1212</v>
      </c>
      <c r="C241" s="1">
        <v>1</v>
      </c>
      <c r="D241" s="1">
        <f>+IF(Tabla15[[#This Row],[NOMBRE DE LA CAUSA 2018]]=0,0,1)</f>
        <v>1</v>
      </c>
      <c r="E241" s="1">
        <f>+E240+Tabla15[[#This Row],[NOMBRE DE LA CAUSA 2019]]</f>
        <v>239</v>
      </c>
      <c r="F241" s="1">
        <f>+Tabla15[[#This Row],[0]]*Tabla15[[#This Row],[NOMBRE DE LA CAUSA 2019]]</f>
        <v>239</v>
      </c>
      <c r="G241" s="5" t="s">
        <v>704</v>
      </c>
      <c r="J241" s="1" t="s">
        <v>705</v>
      </c>
      <c r="K241" s="1" t="s">
        <v>701</v>
      </c>
      <c r="L241" s="5" t="s">
        <v>1213</v>
      </c>
      <c r="M241" s="4">
        <v>838</v>
      </c>
      <c r="N241" s="1" t="str">
        <f>+Tabla15[[#This Row],[NOMBRE DE LA CAUSA 2017]]</f>
        <v>ILEGALIDAD DEL ACTO ADMINISTRATIVO QUE NIEGA CONDONACION DE CREDITO EDUCATIVO</v>
      </c>
    </row>
    <row r="242" spans="1:14" ht="15" customHeight="1" x14ac:dyDescent="0.25">
      <c r="A242" s="1">
        <f>+Tabla15[[#This Row],[1]]</f>
        <v>240</v>
      </c>
      <c r="B242" s="1" t="s">
        <v>1214</v>
      </c>
      <c r="C242" s="1">
        <v>1</v>
      </c>
      <c r="D242" s="1">
        <f>+IF(Tabla15[[#This Row],[NOMBRE DE LA CAUSA 2018]]=0,0,1)</f>
        <v>1</v>
      </c>
      <c r="E242" s="1">
        <f>+E241+Tabla15[[#This Row],[NOMBRE DE LA CAUSA 2019]]</f>
        <v>240</v>
      </c>
      <c r="F242" s="1">
        <f>+Tabla15[[#This Row],[0]]*Tabla15[[#This Row],[NOMBRE DE LA CAUSA 2019]]</f>
        <v>240</v>
      </c>
      <c r="G242" s="5" t="s">
        <v>704</v>
      </c>
      <c r="J242" s="1" t="s">
        <v>705</v>
      </c>
      <c r="K242" s="1" t="s">
        <v>701</v>
      </c>
      <c r="L242" s="9" t="s">
        <v>1215</v>
      </c>
      <c r="M242" s="4">
        <v>836</v>
      </c>
      <c r="N242" s="1" t="str">
        <f>+Tabla15[[#This Row],[NOMBRE DE LA CAUSA 2017]]</f>
        <v>ILEGALIDAD DEL ACTO ADMINISTRATIVO QUE NIEGA CREACION DE ZONA FRANCA</v>
      </c>
    </row>
    <row r="243" spans="1:14" ht="15" customHeight="1" x14ac:dyDescent="0.25">
      <c r="A243" s="1">
        <f>+Tabla15[[#This Row],[1]]</f>
        <v>241</v>
      </c>
      <c r="B243" s="1" t="s">
        <v>1216</v>
      </c>
      <c r="C243" s="1">
        <v>1</v>
      </c>
      <c r="D243" s="1">
        <f>+IF(Tabla15[[#This Row],[NOMBRE DE LA CAUSA 2018]]=0,0,1)</f>
        <v>1</v>
      </c>
      <c r="E243" s="1">
        <f>+E242+Tabla15[[#This Row],[NOMBRE DE LA CAUSA 2019]]</f>
        <v>241</v>
      </c>
      <c r="F243" s="1">
        <f>+Tabla15[[#This Row],[0]]*Tabla15[[#This Row],[NOMBRE DE LA CAUSA 2019]]</f>
        <v>241</v>
      </c>
      <c r="G243" s="5" t="s">
        <v>704</v>
      </c>
      <c r="I243" s="5" t="s">
        <v>499</v>
      </c>
      <c r="J243" s="1" t="s">
        <v>705</v>
      </c>
      <c r="K243" s="1" t="s">
        <v>701</v>
      </c>
      <c r="L243" s="5" t="s">
        <v>1217</v>
      </c>
      <c r="M243" s="4">
        <v>1960</v>
      </c>
      <c r="N243" s="1" t="str">
        <f>+Tabla15[[#This Row],[NOMBRE DE LA CAUSA 2017]]</f>
        <v>ILEGALIDAD DEL ACTO ADMINISTRATIVO QUE NIEGA EL RECONOCIMIENTO E INSCRIPCION O RENOVACION DE LOS USUARIOS ADUANEROS PERMANENTES</v>
      </c>
    </row>
    <row r="244" spans="1:14" ht="15" customHeight="1" x14ac:dyDescent="0.25">
      <c r="A244" s="1">
        <f>+Tabla15[[#This Row],[1]]</f>
        <v>242</v>
      </c>
      <c r="B244" s="1" t="s">
        <v>1218</v>
      </c>
      <c r="C244" s="1">
        <v>1</v>
      </c>
      <c r="D244" s="1">
        <f>+IF(Tabla15[[#This Row],[NOMBRE DE LA CAUSA 2018]]=0,0,1)</f>
        <v>1</v>
      </c>
      <c r="E244" s="1">
        <f>+E243+Tabla15[[#This Row],[NOMBRE DE LA CAUSA 2019]]</f>
        <v>242</v>
      </c>
      <c r="F244" s="1">
        <f>+Tabla15[[#This Row],[0]]*Tabla15[[#This Row],[NOMBRE DE LA CAUSA 2019]]</f>
        <v>242</v>
      </c>
      <c r="G244" s="5" t="s">
        <v>704</v>
      </c>
      <c r="J244" s="1" t="s">
        <v>705</v>
      </c>
      <c r="K244" s="1" t="s">
        <v>701</v>
      </c>
      <c r="L244" s="5" t="s">
        <v>1219</v>
      </c>
      <c r="M244" s="4">
        <v>1979</v>
      </c>
      <c r="N244" s="1" t="str">
        <f>+Tabla15[[#This Row],[NOMBRE DE LA CAUSA 2017]]</f>
        <v>ILEGALIDAD DEL ACTO ADMINISTRATIVO QUE NIEGA EXPEDICION DE HOJA DE SERVICIOS</v>
      </c>
    </row>
    <row r="245" spans="1:14" ht="15" customHeight="1" x14ac:dyDescent="0.25">
      <c r="A245" s="1">
        <f>+Tabla15[[#This Row],[1]]</f>
        <v>243</v>
      </c>
      <c r="B245" s="1" t="s">
        <v>1220</v>
      </c>
      <c r="C245" s="1">
        <v>1</v>
      </c>
      <c r="D245" s="1">
        <f>+IF(Tabla15[[#This Row],[NOMBRE DE LA CAUSA 2018]]=0,0,1)</f>
        <v>1</v>
      </c>
      <c r="E245" s="1">
        <f>+E244+Tabla15[[#This Row],[NOMBRE DE LA CAUSA 2019]]</f>
        <v>243</v>
      </c>
      <c r="F245" s="1">
        <f>+Tabla15[[#This Row],[0]]*Tabla15[[#This Row],[NOMBRE DE LA CAUSA 2019]]</f>
        <v>243</v>
      </c>
      <c r="G245" s="5" t="s">
        <v>704</v>
      </c>
      <c r="J245" s="1" t="s">
        <v>705</v>
      </c>
      <c r="K245" s="1" t="s">
        <v>701</v>
      </c>
      <c r="L245" s="5" t="s">
        <v>1221</v>
      </c>
      <c r="M245" s="4">
        <v>1989</v>
      </c>
      <c r="N245" s="1" t="str">
        <f>+Tabla15[[#This Row],[NOMBRE DE LA CAUSA 2017]]</f>
        <v>ILEGALIDAD DEL ACTO ADMINISTRATIVO QUE NIEGA FINANCIACION DE ESTUDIOS</v>
      </c>
    </row>
    <row r="246" spans="1:14" ht="15" customHeight="1" x14ac:dyDescent="0.25">
      <c r="A246" s="1">
        <f>+Tabla15[[#This Row],[1]]</f>
        <v>244</v>
      </c>
      <c r="B246" s="1" t="s">
        <v>1222</v>
      </c>
      <c r="C246" s="1">
        <v>1</v>
      </c>
      <c r="D246" s="1">
        <f>+IF(Tabla15[[#This Row],[NOMBRE DE LA CAUSA 2018]]=0,0,1)</f>
        <v>1</v>
      </c>
      <c r="E246" s="1">
        <f>+E245+Tabla15[[#This Row],[NOMBRE DE LA CAUSA 2019]]</f>
        <v>244</v>
      </c>
      <c r="F246" s="1">
        <f>+Tabla15[[#This Row],[0]]*Tabla15[[#This Row],[NOMBRE DE LA CAUSA 2019]]</f>
        <v>244</v>
      </c>
      <c r="G246" s="1" t="s">
        <v>704</v>
      </c>
      <c r="J246" s="1" t="s">
        <v>705</v>
      </c>
      <c r="K246" s="1" t="s">
        <v>701</v>
      </c>
      <c r="L246" s="1" t="s">
        <v>1223</v>
      </c>
      <c r="M246" s="4">
        <v>1969</v>
      </c>
      <c r="N246" s="1" t="str">
        <f>+Tabla15[[#This Row],[NOMBRE DE LA CAUSA 2017]]</f>
        <v>ILEGALIDAD DEL ACTO ADMINISTRATIVO QUE NIEGA INSCRIPCION DE FUNCIONARIO EN EL REGISTRO PUBLICO DE CARRERA ADMINISTRATIVA</v>
      </c>
    </row>
    <row r="247" spans="1:14" ht="15" customHeight="1" x14ac:dyDescent="0.25">
      <c r="A247" s="1">
        <f>+Tabla15[[#This Row],[1]]</f>
        <v>245</v>
      </c>
      <c r="B247" s="5" t="s">
        <v>1224</v>
      </c>
      <c r="C247" s="1">
        <v>1</v>
      </c>
      <c r="D247" s="1">
        <f>+IF(Tabla15[[#This Row],[NOMBRE DE LA CAUSA 2018]]=0,0,1)</f>
        <v>1</v>
      </c>
      <c r="E247" s="1">
        <f>+E246+Tabla15[[#This Row],[NOMBRE DE LA CAUSA 2019]]</f>
        <v>245</v>
      </c>
      <c r="F247" s="1">
        <f>+Tabla15[[#This Row],[0]]*Tabla15[[#This Row],[NOMBRE DE LA CAUSA 2019]]</f>
        <v>245</v>
      </c>
      <c r="G247" s="1" t="s">
        <v>699</v>
      </c>
      <c r="K247" s="5" t="s">
        <v>701</v>
      </c>
      <c r="L247" s="5" t="s">
        <v>1225</v>
      </c>
      <c r="M247" s="4">
        <v>2296</v>
      </c>
      <c r="N247" s="1" t="str">
        <f>+Tabla15[[#This Row],[NOMBRE DE LA CAUSA 2017]]</f>
        <v>ILEGALIDAD DEL ACTO ADMINISTRATIVO QUE NIEGA INSCRIPCION DE TITULO MINERO EN EL REGISTRO MINERO</v>
      </c>
    </row>
    <row r="248" spans="1:14" ht="15" customHeight="1" x14ac:dyDescent="0.25">
      <c r="A248" s="1">
        <f>+Tabla15[[#This Row],[1]]</f>
        <v>246</v>
      </c>
      <c r="B248" s="5" t="s">
        <v>1226</v>
      </c>
      <c r="C248" s="1">
        <v>1</v>
      </c>
      <c r="D248" s="1">
        <f>+IF(Tabla15[[#This Row],[NOMBRE DE LA CAUSA 2018]]=0,0,1)</f>
        <v>1</v>
      </c>
      <c r="E248" s="1">
        <f>+E247+Tabla15[[#This Row],[NOMBRE DE LA CAUSA 2019]]</f>
        <v>246</v>
      </c>
      <c r="F248" s="1">
        <f>+Tabla15[[#This Row],[0]]*Tabla15[[#This Row],[NOMBRE DE LA CAUSA 2019]]</f>
        <v>246</v>
      </c>
      <c r="G248" s="1" t="s">
        <v>699</v>
      </c>
      <c r="I248" s="5"/>
      <c r="K248" s="5" t="s">
        <v>701</v>
      </c>
      <c r="L248" s="5" t="s">
        <v>1227</v>
      </c>
      <c r="M248" s="4">
        <v>2336</v>
      </c>
      <c r="N248" s="1" t="str">
        <f>+Tabla15[[#This Row],[NOMBRE DE LA CAUSA 2017]]</f>
        <v>ILEGALIDAD DEL ACTO ADMINISTRATIVO QUE NIEGA INSCRIPCION EN EL REGISTRO UNICO DE VICTIMAS</v>
      </c>
    </row>
    <row r="249" spans="1:14" ht="15" customHeight="1" x14ac:dyDescent="0.25">
      <c r="A249" s="1">
        <f>+Tabla15[[#This Row],[1]]</f>
        <v>247</v>
      </c>
      <c r="B249" s="1" t="s">
        <v>1228</v>
      </c>
      <c r="C249" s="1">
        <v>1</v>
      </c>
      <c r="D249" s="1">
        <f>+IF(Tabla15[[#This Row],[NOMBRE DE LA CAUSA 2018]]=0,0,1)</f>
        <v>1</v>
      </c>
      <c r="E249" s="1">
        <f>+E248+Tabla15[[#This Row],[NOMBRE DE LA CAUSA 2019]]</f>
        <v>247</v>
      </c>
      <c r="F249" s="1">
        <f>+Tabla15[[#This Row],[0]]*Tabla15[[#This Row],[NOMBRE DE LA CAUSA 2019]]</f>
        <v>247</v>
      </c>
      <c r="G249" s="5" t="s">
        <v>704</v>
      </c>
      <c r="I249" s="5" t="s">
        <v>499</v>
      </c>
      <c r="J249" s="1" t="s">
        <v>705</v>
      </c>
      <c r="K249" s="1" t="s">
        <v>701</v>
      </c>
      <c r="L249" s="5" t="s">
        <v>1229</v>
      </c>
      <c r="M249" s="4">
        <v>1963</v>
      </c>
      <c r="N249" s="1" t="str">
        <f>+Tabla15[[#This Row],[NOMBRE DE LA CAUSA 2017]]</f>
        <v>ILEGALIDAD DEL ACTO ADMINISTRATIVO QUE NIEGA LA AUTORIZACION COMO DEPOSITO PUBLICO O PRIVADO DE MERCANCIAS BAJO CONTROL ADUANERO</v>
      </c>
    </row>
    <row r="250" spans="1:14" ht="15" customHeight="1" x14ac:dyDescent="0.25">
      <c r="A250" s="1">
        <f>+Tabla15[[#This Row],[1]]</f>
        <v>248</v>
      </c>
      <c r="B250" s="5" t="s">
        <v>1230</v>
      </c>
      <c r="C250" s="1">
        <v>1</v>
      </c>
      <c r="D250" s="1">
        <f>+IF(Tabla15[[#This Row],[NOMBRE DE LA CAUSA 2018]]=0,0,1)</f>
        <v>1</v>
      </c>
      <c r="E250" s="1">
        <f>+E249+Tabla15[[#This Row],[NOMBRE DE LA CAUSA 2019]]</f>
        <v>248</v>
      </c>
      <c r="F250" s="1">
        <f>+Tabla15[[#This Row],[0]]*Tabla15[[#This Row],[NOMBRE DE LA CAUSA 2019]]</f>
        <v>248</v>
      </c>
      <c r="G250" s="5" t="s">
        <v>704</v>
      </c>
      <c r="I250" s="5" t="s">
        <v>499</v>
      </c>
      <c r="J250" s="1" t="s">
        <v>705</v>
      </c>
      <c r="K250" s="1" t="s">
        <v>701</v>
      </c>
      <c r="L250" s="5" t="s">
        <v>1231</v>
      </c>
      <c r="M250" s="4">
        <v>1964</v>
      </c>
      <c r="N250" s="1" t="str">
        <f>+Tabla15[[#This Row],[NOMBRE DE LA CAUSA 2017]]</f>
        <v>ILEGALIDAD DEL ACTO ADMINISTRATIVO QUE NIEGA LA DEVOLUCION O COMPENSACION DE OBLIGACIONES ADUANERAS</v>
      </c>
    </row>
    <row r="251" spans="1:14" ht="15" customHeight="1" x14ac:dyDescent="0.25">
      <c r="A251" s="1">
        <f>+Tabla15[[#This Row],[1]]</f>
        <v>249</v>
      </c>
      <c r="B251" s="5" t="s">
        <v>1232</v>
      </c>
      <c r="C251" s="1">
        <v>1</v>
      </c>
      <c r="D251" s="1">
        <f>+IF(Tabla15[[#This Row],[NOMBRE DE LA CAUSA 2018]]=0,0,1)</f>
        <v>1</v>
      </c>
      <c r="E251" s="1">
        <f>+E250+Tabla15[[#This Row],[NOMBRE DE LA CAUSA 2019]]</f>
        <v>249</v>
      </c>
      <c r="F251" s="1">
        <f>+Tabla15[[#This Row],[0]]*Tabla15[[#This Row],[NOMBRE DE LA CAUSA 2019]]</f>
        <v>249</v>
      </c>
      <c r="G251" s="5" t="s">
        <v>704</v>
      </c>
      <c r="H251" s="5"/>
      <c r="I251" s="5" t="s">
        <v>499</v>
      </c>
      <c r="J251" s="1" t="s">
        <v>705</v>
      </c>
      <c r="K251" s="1" t="s">
        <v>701</v>
      </c>
      <c r="L251" s="10" t="s">
        <v>1233</v>
      </c>
      <c r="M251" s="4">
        <v>2015</v>
      </c>
      <c r="N251" s="1" t="str">
        <f>+Tabla15[[#This Row],[NOMBRE DE LA CAUSA 2017]]</f>
        <v>ILEGALIDAD DEL ACTO ADMINISTRATIVO QUE NIEGA LA DEVOLUCION O COMPENSACION DE OBLIGACIONES TRIBUTARIAS</v>
      </c>
    </row>
    <row r="252" spans="1:14" ht="15" customHeight="1" x14ac:dyDescent="0.25">
      <c r="A252" s="1">
        <f>+Tabla15[[#This Row],[1]]</f>
        <v>250</v>
      </c>
      <c r="B252" s="1" t="s">
        <v>1234</v>
      </c>
      <c r="C252" s="1">
        <v>1</v>
      </c>
      <c r="D252" s="1">
        <f>+IF(Tabla15[[#This Row],[NOMBRE DE LA CAUSA 2018]]=0,0,1)</f>
        <v>1</v>
      </c>
      <c r="E252" s="1">
        <f>+E251+Tabla15[[#This Row],[NOMBRE DE LA CAUSA 2019]]</f>
        <v>250</v>
      </c>
      <c r="F252" s="1">
        <f>+Tabla15[[#This Row],[0]]*Tabla15[[#This Row],[NOMBRE DE LA CAUSA 2019]]</f>
        <v>250</v>
      </c>
      <c r="G252" s="5" t="s">
        <v>704</v>
      </c>
      <c r="I252" s="5" t="s">
        <v>499</v>
      </c>
      <c r="J252" s="1" t="s">
        <v>705</v>
      </c>
      <c r="K252" s="1" t="s">
        <v>701</v>
      </c>
      <c r="L252" s="10" t="s">
        <v>1235</v>
      </c>
      <c r="M252" s="4">
        <v>1962</v>
      </c>
      <c r="N252" s="1" t="str">
        <f>+Tabla15[[#This Row],[NOMBRE DE LA CAUSA 2017]]</f>
        <v>ILEGALIDAD DEL ACTO ADMINISTRATIVO QUE NIEGA LA HABILITACION DE LUGARES PARA EL INGRESO Y SALIDA DE MERCANCIAS BAJO CONTROL ADUANERO</v>
      </c>
    </row>
    <row r="253" spans="1:14" ht="15" customHeight="1" x14ac:dyDescent="0.25">
      <c r="A253" s="1">
        <f>+Tabla15[[#This Row],[1]]</f>
        <v>251</v>
      </c>
      <c r="B253" s="8" t="s">
        <v>1236</v>
      </c>
      <c r="C253" s="1">
        <v>1</v>
      </c>
      <c r="D253" s="1">
        <f>+IF(Tabla15[[#This Row],[NOMBRE DE LA CAUSA 2018]]=0,0,1)</f>
        <v>1</v>
      </c>
      <c r="E253" s="1">
        <f>+E252+Tabla15[[#This Row],[NOMBRE DE LA CAUSA 2019]]</f>
        <v>251</v>
      </c>
      <c r="F253" s="1">
        <f>+Tabla15[[#This Row],[0]]*Tabla15[[#This Row],[NOMBRE DE LA CAUSA 2019]]</f>
        <v>251</v>
      </c>
      <c r="G253" s="5" t="s">
        <v>704</v>
      </c>
      <c r="J253" s="1" t="s">
        <v>705</v>
      </c>
      <c r="K253" s="1" t="s">
        <v>701</v>
      </c>
      <c r="L253" s="10" t="s">
        <v>1237</v>
      </c>
      <c r="M253" s="4">
        <v>816</v>
      </c>
      <c r="N253" s="1" t="str">
        <f>+Tabla15[[#This Row],[NOMBRE DE LA CAUSA 2017]]</f>
        <v>ILEGALIDAD DEL ACTO ADMINISTRATIVO QUE NIEGA LA HOMOLOGACION O CONVALIDACION DE TITULOS OTORGADOS EN EL EXTRANJERO</v>
      </c>
    </row>
    <row r="254" spans="1:14" ht="15" customHeight="1" x14ac:dyDescent="0.25">
      <c r="A254" s="1">
        <f>+Tabla15[[#This Row],[1]]</f>
        <v>252</v>
      </c>
      <c r="B254" s="5" t="s">
        <v>1238</v>
      </c>
      <c r="C254" s="1">
        <v>1</v>
      </c>
      <c r="D254" s="1">
        <f>+IF(Tabla15[[#This Row],[NOMBRE DE LA CAUSA 2018]]=0,0,1)</f>
        <v>1</v>
      </c>
      <c r="E254" s="1">
        <f>+E253+Tabla15[[#This Row],[NOMBRE DE LA CAUSA 2019]]</f>
        <v>252</v>
      </c>
      <c r="F254" s="1">
        <f>+Tabla15[[#This Row],[0]]*Tabla15[[#This Row],[NOMBRE DE LA CAUSA 2019]]</f>
        <v>252</v>
      </c>
      <c r="G254" s="1" t="s">
        <v>699</v>
      </c>
      <c r="K254" s="5" t="s">
        <v>701</v>
      </c>
      <c r="L254" s="5" t="s">
        <v>1239</v>
      </c>
      <c r="M254" s="4">
        <v>2291</v>
      </c>
      <c r="N254" s="1" t="str">
        <f>+Tabla15[[#This Row],[NOMBRE DE LA CAUSA 2017]]</f>
        <v>ILEGALIDAD DEL ACTO ADMINISTRATIVO QUE NIEGA LICENCIA DE EXPLORACION MINERA</v>
      </c>
    </row>
    <row r="255" spans="1:14" ht="15" customHeight="1" x14ac:dyDescent="0.25">
      <c r="A255" s="1">
        <f>+Tabla15[[#This Row],[1]]</f>
        <v>253</v>
      </c>
      <c r="B255" s="5" t="s">
        <v>1240</v>
      </c>
      <c r="C255" s="1">
        <v>1</v>
      </c>
      <c r="D255" s="1">
        <f>+IF(Tabla15[[#This Row],[NOMBRE DE LA CAUSA 2018]]=0,0,1)</f>
        <v>1</v>
      </c>
      <c r="E255" s="1">
        <f>+E254+Tabla15[[#This Row],[NOMBRE DE LA CAUSA 2019]]</f>
        <v>253</v>
      </c>
      <c r="F255" s="1">
        <f>+Tabla15[[#This Row],[0]]*Tabla15[[#This Row],[NOMBRE DE LA CAUSA 2019]]</f>
        <v>253</v>
      </c>
      <c r="G255" s="1" t="s">
        <v>699</v>
      </c>
      <c r="K255" s="5" t="s">
        <v>701</v>
      </c>
      <c r="L255" s="5" t="s">
        <v>1241</v>
      </c>
      <c r="M255" s="4">
        <v>2292</v>
      </c>
      <c r="N255" s="1" t="str">
        <f>+Tabla15[[#This Row],[NOMBRE DE LA CAUSA 2017]]</f>
        <v>ILEGALIDAD DEL ACTO ADMINISTRATIVO QUE NIEGA LICENCIA DE EXPLOTACION MINERA</v>
      </c>
    </row>
    <row r="256" spans="1:14" ht="15" customHeight="1" x14ac:dyDescent="0.25">
      <c r="A256" s="1">
        <f>+Tabla15[[#This Row],[1]]</f>
        <v>254</v>
      </c>
      <c r="B256" s="8" t="s">
        <v>1242</v>
      </c>
      <c r="C256" s="1">
        <v>1</v>
      </c>
      <c r="D256" s="1">
        <f>+IF(Tabla15[[#This Row],[NOMBRE DE LA CAUSA 2018]]=0,0,1)</f>
        <v>1</v>
      </c>
      <c r="E256" s="1">
        <f>+E255+Tabla15[[#This Row],[NOMBRE DE LA CAUSA 2019]]</f>
        <v>254</v>
      </c>
      <c r="F256" s="1">
        <f>+Tabla15[[#This Row],[0]]*Tabla15[[#This Row],[NOMBRE DE LA CAUSA 2019]]</f>
        <v>254</v>
      </c>
      <c r="G256" s="5" t="s">
        <v>704</v>
      </c>
      <c r="I256" s="5" t="s">
        <v>499</v>
      </c>
      <c r="J256" s="1" t="s">
        <v>705</v>
      </c>
      <c r="K256" s="1" t="s">
        <v>701</v>
      </c>
      <c r="L256" s="10" t="s">
        <v>1243</v>
      </c>
      <c r="M256" s="4">
        <v>1944</v>
      </c>
      <c r="N256" s="1" t="str">
        <f>+Tabla15[[#This Row],[NOMBRE DE LA CAUSA 2017]]</f>
        <v>ILEGALIDAD DEL ACTO ADMINISTRATIVO QUE NIEGA LIQUIDACION OFICIAL PARA EFECTOS DE DEVOLUCION DE ARANCELES ADUANEROS</v>
      </c>
    </row>
    <row r="257" spans="1:14" ht="15" customHeight="1" x14ac:dyDescent="0.25">
      <c r="A257" s="1">
        <f>+Tabla15[[#This Row],[1]]</f>
        <v>255</v>
      </c>
      <c r="B257" s="1" t="s">
        <v>1244</v>
      </c>
      <c r="C257" s="1">
        <v>1</v>
      </c>
      <c r="D257" s="1">
        <f>+IF(Tabla15[[#This Row],[NOMBRE DE LA CAUSA 2018]]=0,0,1)</f>
        <v>1</v>
      </c>
      <c r="E257" s="1">
        <f>+E256+Tabla15[[#This Row],[NOMBRE DE LA CAUSA 2019]]</f>
        <v>255</v>
      </c>
      <c r="F257" s="1">
        <f>+Tabla15[[#This Row],[0]]*Tabla15[[#This Row],[NOMBRE DE LA CAUSA 2019]]</f>
        <v>255</v>
      </c>
      <c r="G257" s="5" t="s">
        <v>704</v>
      </c>
      <c r="I257" s="5" t="s">
        <v>499</v>
      </c>
      <c r="J257" s="1" t="s">
        <v>705</v>
      </c>
      <c r="K257" s="1" t="s">
        <v>701</v>
      </c>
      <c r="L257" s="5" t="s">
        <v>1245</v>
      </c>
      <c r="M257" s="4">
        <v>1934</v>
      </c>
      <c r="N257" s="1" t="str">
        <f>+Tabla15[[#This Row],[NOMBRE DE LA CAUSA 2017]]</f>
        <v>ILEGALIDAD DEL ACTO ADMINISTRATIVO QUE NIEGA O ADMITE ACUERDO ANTICIPADO DE PRECIOS</v>
      </c>
    </row>
    <row r="258" spans="1:14" ht="15" customHeight="1" x14ac:dyDescent="0.25">
      <c r="A258" s="1">
        <f>+Tabla15[[#This Row],[1]]</f>
        <v>256</v>
      </c>
      <c r="B258" s="1" t="s">
        <v>1246</v>
      </c>
      <c r="C258" s="1">
        <v>1</v>
      </c>
      <c r="D258" s="1">
        <f>+IF(Tabla15[[#This Row],[NOMBRE DE LA CAUSA 2018]]=0,0,1)</f>
        <v>1</v>
      </c>
      <c r="E258" s="1">
        <f>+E257+Tabla15[[#This Row],[NOMBRE DE LA CAUSA 2019]]</f>
        <v>256</v>
      </c>
      <c r="F258" s="1">
        <f>+Tabla15[[#This Row],[0]]*Tabla15[[#This Row],[NOMBRE DE LA CAUSA 2019]]</f>
        <v>256</v>
      </c>
      <c r="G258" s="5" t="s">
        <v>704</v>
      </c>
      <c r="I258" s="5" t="s">
        <v>499</v>
      </c>
      <c r="J258" s="1" t="s">
        <v>705</v>
      </c>
      <c r="K258" s="1" t="s">
        <v>701</v>
      </c>
      <c r="L258" s="5" t="s">
        <v>1247</v>
      </c>
      <c r="M258" s="4">
        <v>1935</v>
      </c>
      <c r="N258" s="1" t="str">
        <f>+Tabla15[[#This Row],[NOMBRE DE LA CAUSA 2017]]</f>
        <v>ILEGALIDAD DEL ACTO ADMINISTRATIVO QUE NIEGA O ADMITE CONTRATO DE ESTABILIDAD JURIDICA</v>
      </c>
    </row>
    <row r="259" spans="1:14" ht="15" customHeight="1" x14ac:dyDescent="0.25">
      <c r="A259" s="1">
        <f>+Tabla15[[#This Row],[1]]</f>
        <v>257</v>
      </c>
      <c r="B259" s="1" t="s">
        <v>1248</v>
      </c>
      <c r="C259" s="1">
        <v>1</v>
      </c>
      <c r="D259" s="1">
        <f>+IF(Tabla15[[#This Row],[NOMBRE DE LA CAUSA 2018]]=0,0,1)</f>
        <v>1</v>
      </c>
      <c r="E259" s="1">
        <f>+E258+Tabla15[[#This Row],[NOMBRE DE LA CAUSA 2019]]</f>
        <v>257</v>
      </c>
      <c r="F259" s="1">
        <f>+Tabla15[[#This Row],[0]]*Tabla15[[#This Row],[NOMBRE DE LA CAUSA 2019]]</f>
        <v>257</v>
      </c>
      <c r="G259" s="5" t="s">
        <v>704</v>
      </c>
      <c r="H259" s="5"/>
      <c r="I259" s="5" t="s">
        <v>499</v>
      </c>
      <c r="J259" s="1" t="s">
        <v>705</v>
      </c>
      <c r="K259" s="1" t="s">
        <v>701</v>
      </c>
      <c r="L259" s="5" t="s">
        <v>1249</v>
      </c>
      <c r="M259" s="4">
        <v>1933</v>
      </c>
      <c r="N259" s="1" t="str">
        <f>+Tabla15[[#This Row],[NOMBRE DE LA CAUSA 2017]]</f>
        <v>ILEGALIDAD DEL ACTO ADMINISTRATIVO QUE NIEGA O ADMITE REGISTRO DE CONTRATO</v>
      </c>
    </row>
    <row r="260" spans="1:14" ht="15" customHeight="1" x14ac:dyDescent="0.25">
      <c r="A260" s="1">
        <f>+Tabla15[[#This Row],[1]]</f>
        <v>258</v>
      </c>
      <c r="B260" s="5" t="s">
        <v>1250</v>
      </c>
      <c r="C260" s="1">
        <v>1</v>
      </c>
      <c r="D260" s="1">
        <f>+IF(Tabla15[[#This Row],[NOMBRE DE LA CAUSA 2018]]=0,0,1)</f>
        <v>1</v>
      </c>
      <c r="E260" s="1">
        <f>+E259+Tabla15[[#This Row],[NOMBRE DE LA CAUSA 2019]]</f>
        <v>258</v>
      </c>
      <c r="F260" s="1">
        <f>+Tabla15[[#This Row],[0]]*Tabla15[[#This Row],[NOMBRE DE LA CAUSA 2019]]</f>
        <v>258</v>
      </c>
      <c r="G260" s="5" t="s">
        <v>704</v>
      </c>
      <c r="I260" s="5" t="s">
        <v>499</v>
      </c>
      <c r="J260" s="1" t="s">
        <v>705</v>
      </c>
      <c r="K260" s="1" t="s">
        <v>701</v>
      </c>
      <c r="L260" s="1" t="s">
        <v>1067</v>
      </c>
      <c r="M260" s="4">
        <v>1938</v>
      </c>
      <c r="N260" s="1" t="str">
        <f>+Tabla15[[#This Row],[NOMBRE DE LA CAUSA 2017]]</f>
        <v>ILEGALIDAD DEL ACTO ADMINISTRATIVO QUE NIEGA O APRUEBA CONCILIACION</v>
      </c>
    </row>
    <row r="261" spans="1:14" ht="15" customHeight="1" x14ac:dyDescent="0.25">
      <c r="A261" s="1">
        <f>+Tabla15[[#This Row],[1]]</f>
        <v>259</v>
      </c>
      <c r="B261" s="1" t="s">
        <v>1251</v>
      </c>
      <c r="C261" s="1">
        <v>1</v>
      </c>
      <c r="D261" s="1">
        <f>+IF(Tabla15[[#This Row],[NOMBRE DE LA CAUSA 2018]]=0,0,1)</f>
        <v>1</v>
      </c>
      <c r="E261" s="1">
        <f>+E260+Tabla15[[#This Row],[NOMBRE DE LA CAUSA 2019]]</f>
        <v>259</v>
      </c>
      <c r="F261" s="1">
        <f>+Tabla15[[#This Row],[0]]*Tabla15[[#This Row],[NOMBRE DE LA CAUSA 2019]]</f>
        <v>259</v>
      </c>
      <c r="G261" s="5" t="s">
        <v>704</v>
      </c>
      <c r="I261" s="5" t="s">
        <v>499</v>
      </c>
      <c r="J261" s="1" t="s">
        <v>705</v>
      </c>
      <c r="K261" s="1" t="s">
        <v>701</v>
      </c>
      <c r="L261" s="1" t="s">
        <v>1252</v>
      </c>
      <c r="M261" s="4">
        <v>1940</v>
      </c>
      <c r="N261" s="1" t="str">
        <f>+Tabla15[[#This Row],[NOMBRE DE LA CAUSA 2017]]</f>
        <v>ILEGALIDAD DEL ACTO ADMINISTRATIVO QUE NIEGA O APRUEBA CRUCE DE CUENTAS</v>
      </c>
    </row>
    <row r="262" spans="1:14" ht="15" customHeight="1" x14ac:dyDescent="0.25">
      <c r="A262" s="1">
        <f>+Tabla15[[#This Row],[1]]</f>
        <v>260</v>
      </c>
      <c r="B262" s="1" t="s">
        <v>1253</v>
      </c>
      <c r="C262" s="1">
        <v>1</v>
      </c>
      <c r="D262" s="1">
        <f>+IF(Tabla15[[#This Row],[NOMBRE DE LA CAUSA 2018]]=0,0,1)</f>
        <v>1</v>
      </c>
      <c r="E262" s="1">
        <f>+E261+Tabla15[[#This Row],[NOMBRE DE LA CAUSA 2019]]</f>
        <v>260</v>
      </c>
      <c r="F262" s="1">
        <f>+Tabla15[[#This Row],[0]]*Tabla15[[#This Row],[NOMBRE DE LA CAUSA 2019]]</f>
        <v>260</v>
      </c>
      <c r="G262" s="5" t="s">
        <v>704</v>
      </c>
      <c r="I262" s="5" t="s">
        <v>499</v>
      </c>
      <c r="J262" s="1" t="s">
        <v>705</v>
      </c>
      <c r="K262" s="1" t="s">
        <v>701</v>
      </c>
      <c r="L262" s="5" t="s">
        <v>1254</v>
      </c>
      <c r="M262" s="4">
        <v>1939</v>
      </c>
      <c r="N262" s="1" t="str">
        <f>+Tabla15[[#This Row],[NOMBRE DE LA CAUSA 2017]]</f>
        <v>ILEGALIDAD DEL ACTO ADMINISTRATIVO QUE NIEGA O APRUEBA DACION EN PAGO</v>
      </c>
    </row>
    <row r="263" spans="1:14" ht="15" customHeight="1" x14ac:dyDescent="0.25">
      <c r="A263" s="1">
        <f>+Tabla15[[#This Row],[1]]</f>
        <v>261</v>
      </c>
      <c r="B263" s="5" t="s">
        <v>1255</v>
      </c>
      <c r="C263" s="1">
        <v>1</v>
      </c>
      <c r="D263" s="1">
        <f>+IF(Tabla15[[#This Row],[NOMBRE DE LA CAUSA 2018]]=0,0,1)</f>
        <v>1</v>
      </c>
      <c r="E263" s="1">
        <f>+E262+Tabla15[[#This Row],[NOMBRE DE LA CAUSA 2019]]</f>
        <v>261</v>
      </c>
      <c r="F263" s="1">
        <f>+Tabla15[[#This Row],[0]]*Tabla15[[#This Row],[NOMBRE DE LA CAUSA 2019]]</f>
        <v>261</v>
      </c>
      <c r="G263" s="5" t="s">
        <v>704</v>
      </c>
      <c r="I263" s="5" t="s">
        <v>499</v>
      </c>
      <c r="J263" s="1" t="s">
        <v>705</v>
      </c>
      <c r="K263" s="1" t="s">
        <v>701</v>
      </c>
      <c r="L263" s="5" t="s">
        <v>1256</v>
      </c>
      <c r="M263" s="4">
        <v>1936</v>
      </c>
      <c r="N263" s="1" t="str">
        <f>+Tabla15[[#This Row],[NOMBRE DE LA CAUSA 2017]]</f>
        <v>ILEGALIDAD DEL ACTO ADMINISTRATIVO QUE NIEGA O APRUEBA FACILIDAD DE PAGO</v>
      </c>
    </row>
    <row r="264" spans="1:14" ht="15" customHeight="1" x14ac:dyDescent="0.25">
      <c r="A264" s="1">
        <f>+Tabla15[[#This Row],[1]]</f>
        <v>262</v>
      </c>
      <c r="B264" s="1" t="s">
        <v>1257</v>
      </c>
      <c r="C264" s="1">
        <v>1</v>
      </c>
      <c r="D264" s="1">
        <f>+IF(Tabla15[[#This Row],[NOMBRE DE LA CAUSA 2018]]=0,0,1)</f>
        <v>1</v>
      </c>
      <c r="E264" s="1">
        <f>+E263+Tabla15[[#This Row],[NOMBRE DE LA CAUSA 2019]]</f>
        <v>262</v>
      </c>
      <c r="F264" s="1">
        <f>+Tabla15[[#This Row],[0]]*Tabla15[[#This Row],[NOMBRE DE LA CAUSA 2019]]</f>
        <v>262</v>
      </c>
      <c r="G264" s="1" t="s">
        <v>704</v>
      </c>
      <c r="J264" s="1" t="s">
        <v>705</v>
      </c>
      <c r="K264" s="1" t="s">
        <v>701</v>
      </c>
      <c r="L264" s="1" t="s">
        <v>1258</v>
      </c>
      <c r="M264" s="4">
        <v>1984</v>
      </c>
      <c r="N264" s="1" t="str">
        <f>+Tabla15[[#This Row],[NOMBRE DE LA CAUSA 2017]]</f>
        <v>ILEGALIDAD DEL ACTO ADMINISTRATIVO QUE NIEGA PERMISO PARA PORTE O TENENCIA DE ARMAS</v>
      </c>
    </row>
    <row r="265" spans="1:14" ht="15" customHeight="1" x14ac:dyDescent="0.25">
      <c r="A265" s="1">
        <f>+Tabla15[[#This Row],[1]]</f>
        <v>263</v>
      </c>
      <c r="B265" s="1" t="s">
        <v>1259</v>
      </c>
      <c r="C265" s="1">
        <v>1</v>
      </c>
      <c r="D265" s="1">
        <f>+IF(Tabla15[[#This Row],[NOMBRE DE LA CAUSA 2018]]=0,0,1)</f>
        <v>1</v>
      </c>
      <c r="E265" s="1">
        <f>+E264+Tabla15[[#This Row],[NOMBRE DE LA CAUSA 2019]]</f>
        <v>263</v>
      </c>
      <c r="F265" s="1">
        <f>+Tabla15[[#This Row],[0]]*Tabla15[[#This Row],[NOMBRE DE LA CAUSA 2019]]</f>
        <v>263</v>
      </c>
      <c r="G265" s="1" t="s">
        <v>704</v>
      </c>
      <c r="J265" s="1" t="s">
        <v>705</v>
      </c>
      <c r="K265" s="1" t="s">
        <v>701</v>
      </c>
      <c r="L265" s="1" t="s">
        <v>1260</v>
      </c>
      <c r="M265" s="4">
        <v>53</v>
      </c>
      <c r="N265" s="1" t="str">
        <f>+Tabla15[[#This Row],[NOMBRE DE LA CAUSA 2017]]</f>
        <v>ILEGALIDAD DEL ACTO ADMINISTRATIVO QUE NO ADJUDICA UN BIEN INMUEBLE</v>
      </c>
    </row>
    <row r="266" spans="1:14" ht="15" customHeight="1" x14ac:dyDescent="0.25">
      <c r="A266" s="1">
        <f>+Tabla15[[#This Row],[1]]</f>
        <v>264</v>
      </c>
      <c r="B266" s="5" t="s">
        <v>1261</v>
      </c>
      <c r="C266" s="1">
        <v>1</v>
      </c>
      <c r="D266" s="1">
        <f>+IF(Tabla15[[#This Row],[NOMBRE DE LA CAUSA 2018]]=0,0,1)</f>
        <v>1</v>
      </c>
      <c r="E266" s="1">
        <f>+E265+Tabla15[[#This Row],[NOMBRE DE LA CAUSA 2019]]</f>
        <v>264</v>
      </c>
      <c r="F266" s="1">
        <f>+Tabla15[[#This Row],[0]]*Tabla15[[#This Row],[NOMBRE DE LA CAUSA 2019]]</f>
        <v>264</v>
      </c>
      <c r="G266" s="5" t="s">
        <v>704</v>
      </c>
      <c r="J266" s="1" t="s">
        <v>705</v>
      </c>
      <c r="K266" s="1" t="s">
        <v>701</v>
      </c>
      <c r="L266" s="5" t="s">
        <v>1262</v>
      </c>
      <c r="M266" s="4">
        <v>828</v>
      </c>
      <c r="N266" s="1" t="str">
        <f>+Tabla15[[#This Row],[NOMBRE DE LA CAUSA 2017]]</f>
        <v>ILEGALIDAD DEL ACTO ADMINISTRATIVO QUE NO EFECTUA CORRECCION DE HISTORIA LABORAL</v>
      </c>
    </row>
    <row r="267" spans="1:14" ht="15" customHeight="1" x14ac:dyDescent="0.25">
      <c r="A267" s="1">
        <f>+Tabla15[[#This Row],[1]]</f>
        <v>265</v>
      </c>
      <c r="B267" s="1" t="s">
        <v>1263</v>
      </c>
      <c r="C267" s="1">
        <v>1</v>
      </c>
      <c r="D267" s="1">
        <f>+IF(Tabla15[[#This Row],[NOMBRE DE LA CAUSA 2018]]=0,0,1)</f>
        <v>1</v>
      </c>
      <c r="E267" s="1">
        <f>+E266+Tabla15[[#This Row],[NOMBRE DE LA CAUSA 2019]]</f>
        <v>265</v>
      </c>
      <c r="F267" s="1">
        <f>+Tabla15[[#This Row],[0]]*Tabla15[[#This Row],[NOMBRE DE LA CAUSA 2019]]</f>
        <v>265</v>
      </c>
      <c r="G267" s="1" t="s">
        <v>704</v>
      </c>
      <c r="J267" s="1" t="s">
        <v>705</v>
      </c>
      <c r="K267" s="1" t="s">
        <v>701</v>
      </c>
      <c r="L267" s="1" t="s">
        <v>1264</v>
      </c>
      <c r="M267" s="4">
        <v>1999</v>
      </c>
      <c r="N267" s="1" t="str">
        <f>+Tabla15[[#This Row],[NOMBRE DE LA CAUSA 2017]]</f>
        <v>ILEGALIDAD DEL ACTO ADMINISTRATIVO QUE NOMBRA FUNCIONARIO PUBLICO DESCONOCIENDO EL REGIMEN DE CARRERA ADMINISTRATIVA</v>
      </c>
    </row>
    <row r="268" spans="1:14" ht="15" customHeight="1" x14ac:dyDescent="0.25">
      <c r="A268" s="1">
        <f>+Tabla15[[#This Row],[1]]</f>
        <v>266</v>
      </c>
      <c r="B268" s="1" t="s">
        <v>1265</v>
      </c>
      <c r="C268" s="1">
        <v>1</v>
      </c>
      <c r="D268" s="1">
        <f>+IF(Tabla15[[#This Row],[NOMBRE DE LA CAUSA 2018]]=0,0,1)</f>
        <v>1</v>
      </c>
      <c r="E268" s="1">
        <f>+E267+Tabla15[[#This Row],[NOMBRE DE LA CAUSA 2019]]</f>
        <v>266</v>
      </c>
      <c r="F268" s="1">
        <f>+Tabla15[[#This Row],[0]]*Tabla15[[#This Row],[NOMBRE DE LA CAUSA 2019]]</f>
        <v>266</v>
      </c>
      <c r="G268" s="1" t="s">
        <v>704</v>
      </c>
      <c r="J268" s="1" t="s">
        <v>705</v>
      </c>
      <c r="K268" s="1" t="s">
        <v>701</v>
      </c>
      <c r="L268" s="1" t="s">
        <v>1266</v>
      </c>
      <c r="M268" s="4">
        <v>810</v>
      </c>
      <c r="N268" s="1" t="str">
        <f>+Tabla15[[#This Row],[NOMBRE DE LA CAUSA 2017]]</f>
        <v>ILEGALIDAD DEL ACTO ADMINISTRATIVO QUE NOMBRA FUNCIONARIO PUBLICO DESCONOCIENDO EL REGIMEN DE CARRERA DIPLOMATICA Y CONSULAR</v>
      </c>
    </row>
    <row r="269" spans="1:14" ht="15" customHeight="1" x14ac:dyDescent="0.25">
      <c r="A269" s="1">
        <f>+Tabla15[[#This Row],[1]]</f>
        <v>267</v>
      </c>
      <c r="B269" s="1" t="s">
        <v>1267</v>
      </c>
      <c r="C269" s="1">
        <v>1</v>
      </c>
      <c r="D269" s="1">
        <f>+IF(Tabla15[[#This Row],[NOMBRE DE LA CAUSA 2018]]=0,0,1)</f>
        <v>1</v>
      </c>
      <c r="E269" s="1">
        <f>+E268+Tabla15[[#This Row],[NOMBRE DE LA CAUSA 2019]]</f>
        <v>267</v>
      </c>
      <c r="F269" s="1">
        <f>+Tabla15[[#This Row],[0]]*Tabla15[[#This Row],[NOMBRE DE LA CAUSA 2019]]</f>
        <v>267</v>
      </c>
      <c r="G269" s="1" t="s">
        <v>704</v>
      </c>
      <c r="J269" s="1" t="s">
        <v>705</v>
      </c>
      <c r="K269" s="1" t="s">
        <v>701</v>
      </c>
      <c r="L269" s="1" t="s">
        <v>1268</v>
      </c>
      <c r="M269" s="4">
        <v>1998</v>
      </c>
      <c r="N269" s="1" t="str">
        <f>+Tabla15[[#This Row],[NOMBRE DE LA CAUSA 2017]]</f>
        <v>ILEGALIDAD DEL ACTO ADMINISTRATIVO QUE NOMBRA FUNCIONARIO PUBLICO DESCONOCIENDO EL REGIMEN DE CARRERA JUDICIAL</v>
      </c>
    </row>
    <row r="270" spans="1:14" ht="15" customHeight="1" x14ac:dyDescent="0.25">
      <c r="A270" s="1">
        <f>+Tabla15[[#This Row],[1]]</f>
        <v>268</v>
      </c>
      <c r="B270" s="1" t="s">
        <v>1269</v>
      </c>
      <c r="C270" s="1">
        <v>1</v>
      </c>
      <c r="D270" s="1">
        <f>+IF(Tabla15[[#This Row],[NOMBRE DE LA CAUSA 2018]]=0,0,1)</f>
        <v>1</v>
      </c>
      <c r="E270" s="1">
        <f>+E269+Tabla15[[#This Row],[NOMBRE DE LA CAUSA 2019]]</f>
        <v>268</v>
      </c>
      <c r="F270" s="1">
        <f>+Tabla15[[#This Row],[0]]*Tabla15[[#This Row],[NOMBRE DE LA CAUSA 2019]]</f>
        <v>268</v>
      </c>
      <c r="G270" s="1" t="s">
        <v>704</v>
      </c>
      <c r="J270" s="1" t="s">
        <v>705</v>
      </c>
      <c r="K270" s="1" t="s">
        <v>701</v>
      </c>
      <c r="L270" s="1" t="s">
        <v>1270</v>
      </c>
      <c r="M270" s="4">
        <v>818</v>
      </c>
      <c r="N270" s="1" t="str">
        <f>+Tabla15[[#This Row],[NOMBRE DE LA CAUSA 2017]]</f>
        <v>ILEGALIDAD DEL ACTO ADMINISTRATIVO QUE NOMBRA UN SERVIDOR PUBLICO DESCONOCIENDO EL REGIMEN DE CARRERA NOTARIAL</v>
      </c>
    </row>
    <row r="271" spans="1:14" ht="15" customHeight="1" x14ac:dyDescent="0.25">
      <c r="A271" s="1">
        <f>+Tabla15[[#This Row],[1]]</f>
        <v>269</v>
      </c>
      <c r="B271" s="1" t="s">
        <v>1271</v>
      </c>
      <c r="C271" s="1">
        <v>1</v>
      </c>
      <c r="D271" s="1">
        <f>+IF(Tabla15[[#This Row],[NOMBRE DE LA CAUSA 2018]]=0,0,1)</f>
        <v>1</v>
      </c>
      <c r="E271" s="1">
        <f>+E270+Tabla15[[#This Row],[NOMBRE DE LA CAUSA 2019]]</f>
        <v>269</v>
      </c>
      <c r="F271" s="1">
        <f>+Tabla15[[#This Row],[0]]*Tabla15[[#This Row],[NOMBRE DE LA CAUSA 2019]]</f>
        <v>269</v>
      </c>
      <c r="G271" s="1" t="s">
        <v>742</v>
      </c>
      <c r="H271" s="1" t="s">
        <v>1272</v>
      </c>
      <c r="K271" s="1" t="s">
        <v>701</v>
      </c>
      <c r="L271" s="1" t="s">
        <v>1273</v>
      </c>
      <c r="M271" s="4">
        <v>2274</v>
      </c>
      <c r="N271" s="1" t="str">
        <f>+Tabla15[[#This Row],[NOMBRE DE LA CAUSA 2017]]</f>
        <v>ILEGALIDAD DEL ACTO ADMINISTRATIVO QUE ORDENA EL RETIRO DE SERVIDOR PUBLICO POR CUMPLIMIENTO DE LA EDAD DE RETIRO FORZOSO</v>
      </c>
    </row>
    <row r="272" spans="1:14" ht="15" customHeight="1" x14ac:dyDescent="0.25">
      <c r="A272" s="1">
        <f>+Tabla15[[#This Row],[1]]</f>
        <v>270</v>
      </c>
      <c r="B272" s="5" t="s">
        <v>1274</v>
      </c>
      <c r="C272" s="1">
        <v>1</v>
      </c>
      <c r="D272" s="1">
        <f>+IF(Tabla15[[#This Row],[NOMBRE DE LA CAUSA 2018]]=0,0,1)</f>
        <v>1</v>
      </c>
      <c r="E272" s="1">
        <f>+E271+Tabla15[[#This Row],[NOMBRE DE LA CAUSA 2019]]</f>
        <v>270</v>
      </c>
      <c r="F272" s="1">
        <f>+Tabla15[[#This Row],[0]]*Tabla15[[#This Row],[NOMBRE DE LA CAUSA 2019]]</f>
        <v>270</v>
      </c>
      <c r="G272" s="5" t="s">
        <v>704</v>
      </c>
      <c r="J272" s="1" t="s">
        <v>705</v>
      </c>
      <c r="K272" s="5" t="s">
        <v>701</v>
      </c>
      <c r="L272" s="5" t="s">
        <v>1275</v>
      </c>
      <c r="M272" s="4">
        <v>2023</v>
      </c>
      <c r="N272" s="1" t="str">
        <f>+Tabla15[[#This Row],[NOMBRE DE LA CAUSA 2017]]</f>
        <v>ILEGALIDAD DEL ACTO ADMINISTRATIVO QUE ORDENA LA DEVOLUCION DE VALORES POR REINTEGRO AL SERVICIO ACTIVO</v>
      </c>
    </row>
    <row r="273" spans="1:14" ht="15" customHeight="1" x14ac:dyDescent="0.25">
      <c r="A273" s="1">
        <f>+Tabla15[[#This Row],[1]]</f>
        <v>271</v>
      </c>
      <c r="B273" s="5" t="s">
        <v>1276</v>
      </c>
      <c r="C273" s="1">
        <v>1</v>
      </c>
      <c r="D273" s="1">
        <f>+IF(Tabla15[[#This Row],[NOMBRE DE LA CAUSA 2018]]=0,0,1)</f>
        <v>1</v>
      </c>
      <c r="E273" s="1">
        <f>+E272+Tabla15[[#This Row],[NOMBRE DE LA CAUSA 2019]]</f>
        <v>271</v>
      </c>
      <c r="F273" s="1">
        <f>+Tabla15[[#This Row],[0]]*Tabla15[[#This Row],[NOMBRE DE LA CAUSA 2019]]</f>
        <v>271</v>
      </c>
      <c r="G273" s="1" t="s">
        <v>699</v>
      </c>
      <c r="I273" s="5" t="s">
        <v>499</v>
      </c>
      <c r="K273" s="5" t="s">
        <v>701</v>
      </c>
      <c r="L273" s="5" t="s">
        <v>1277</v>
      </c>
      <c r="M273" s="27">
        <v>2335</v>
      </c>
      <c r="N273" s="1" t="str">
        <f>+Tabla15[[#This Row],[NOMBRE DE LA CAUSA 2017]]</f>
        <v>ILEGALIDAD DEL ACTO ADMINISTRATIVO QUE PROFIERE LIQUIDACION OFICIAL DE CORRECCION EN ADUANAS</v>
      </c>
    </row>
    <row r="274" spans="1:14" ht="15" customHeight="1" x14ac:dyDescent="0.25">
      <c r="A274" s="1">
        <f>+Tabla15[[#This Row],[1]]</f>
        <v>272</v>
      </c>
      <c r="B274" s="5" t="s">
        <v>1278</v>
      </c>
      <c r="C274" s="1">
        <v>1</v>
      </c>
      <c r="D274" s="1">
        <f>+IF(Tabla15[[#This Row],[NOMBRE DE LA CAUSA 2018]]=0,0,1)</f>
        <v>1</v>
      </c>
      <c r="E274" s="1">
        <f>+E273+Tabla15[[#This Row],[NOMBRE DE LA CAUSA 2019]]</f>
        <v>272</v>
      </c>
      <c r="F274" s="1">
        <f>+Tabla15[[#This Row],[0]]*Tabla15[[#This Row],[NOMBRE DE LA CAUSA 2019]]</f>
        <v>272</v>
      </c>
      <c r="G274" s="5" t="s">
        <v>704</v>
      </c>
      <c r="I274" s="5" t="s">
        <v>499</v>
      </c>
      <c r="J274" s="1" t="s">
        <v>705</v>
      </c>
      <c r="K274" s="1" t="s">
        <v>701</v>
      </c>
      <c r="L274" s="5" t="s">
        <v>1279</v>
      </c>
      <c r="M274" s="4">
        <v>1943</v>
      </c>
      <c r="N274" s="1" t="str">
        <f>+Tabla15[[#This Row],[NOMBRE DE LA CAUSA 2017]]</f>
        <v>ILEGALIDAD DEL ACTO ADMINISTRATIVO QUE PROFIERE LIQUIDACION OFICIAL DE REVISION DE VALOR DEL IMPUESTO DE IMPORTACION</v>
      </c>
    </row>
    <row r="275" spans="1:14" ht="15" customHeight="1" x14ac:dyDescent="0.25">
      <c r="A275" s="1">
        <f>+Tabla15[[#This Row],[1]]</f>
        <v>273</v>
      </c>
      <c r="B275" s="5" t="s">
        <v>1280</v>
      </c>
      <c r="C275" s="1">
        <v>1</v>
      </c>
      <c r="D275" s="1">
        <f>+IF(Tabla15[[#This Row],[NOMBRE DE LA CAUSA 2018]]=0,0,1)</f>
        <v>1</v>
      </c>
      <c r="E275" s="1">
        <f>+E274+Tabla15[[#This Row],[NOMBRE DE LA CAUSA 2019]]</f>
        <v>273</v>
      </c>
      <c r="F275" s="1">
        <f>+Tabla15[[#This Row],[0]]*Tabla15[[#This Row],[NOMBRE DE LA CAUSA 2019]]</f>
        <v>273</v>
      </c>
      <c r="G275" s="1" t="s">
        <v>699</v>
      </c>
      <c r="K275" s="5" t="s">
        <v>701</v>
      </c>
      <c r="L275" s="5" t="s">
        <v>1281</v>
      </c>
      <c r="M275" s="4">
        <v>2294</v>
      </c>
      <c r="N275" s="1" t="str">
        <f>+Tabla15[[#This Row],[NOMBRE DE LA CAUSA 2017]]</f>
        <v>ILEGALIDAD DEL ACTO ADMINISTRATIVO QUE RECHAZA PROPUESTA DE CONTRATO DE CONCESION MINERA</v>
      </c>
    </row>
    <row r="276" spans="1:14" ht="15" customHeight="1" x14ac:dyDescent="0.25">
      <c r="A276" s="1">
        <f>+Tabla15[[#This Row],[1]]</f>
        <v>274</v>
      </c>
      <c r="B276" s="5" t="s">
        <v>1282</v>
      </c>
      <c r="C276" s="1">
        <v>1</v>
      </c>
      <c r="D276" s="1">
        <f>+IF(Tabla15[[#This Row],[NOMBRE DE LA CAUSA 2018]]=0,0,1)</f>
        <v>1</v>
      </c>
      <c r="E276" s="1">
        <f>+E275+Tabla15[[#This Row],[NOMBRE DE LA CAUSA 2019]]</f>
        <v>274</v>
      </c>
      <c r="F276" s="1">
        <f>+Tabla15[[#This Row],[0]]*Tabla15[[#This Row],[NOMBRE DE LA CAUSA 2019]]</f>
        <v>274</v>
      </c>
      <c r="G276" s="1" t="s">
        <v>699</v>
      </c>
      <c r="K276" s="5" t="s">
        <v>701</v>
      </c>
      <c r="L276" s="5" t="s">
        <v>1283</v>
      </c>
      <c r="M276" s="4">
        <v>2295</v>
      </c>
      <c r="N276" s="1" t="str">
        <f>+Tabla15[[#This Row],[NOMBRE DE LA CAUSA 2017]]</f>
        <v>ILEGALIDAD DEL ACTO ADMINISTRATIVO QUE RECHAZA PROPUESTA DE CONTRATO MINERO CON LAS ENTIDADES DESCENTRALIZADAS</v>
      </c>
    </row>
    <row r="277" spans="1:14" ht="15" customHeight="1" x14ac:dyDescent="0.25">
      <c r="A277" s="1">
        <f>+Tabla15[[#This Row],[1]]</f>
        <v>275</v>
      </c>
      <c r="B277" s="5" t="s">
        <v>1284</v>
      </c>
      <c r="C277" s="1">
        <v>1</v>
      </c>
      <c r="D277" s="1">
        <f>+IF(Tabla15[[#This Row],[NOMBRE DE LA CAUSA 2018]]=0,0,1)</f>
        <v>1</v>
      </c>
      <c r="E277" s="1">
        <f>+E276+Tabla15[[#This Row],[NOMBRE DE LA CAUSA 2019]]</f>
        <v>275</v>
      </c>
      <c r="F277" s="1">
        <f>+Tabla15[[#This Row],[0]]*Tabla15[[#This Row],[NOMBRE DE LA CAUSA 2019]]</f>
        <v>275</v>
      </c>
      <c r="G277" s="1" t="s">
        <v>699</v>
      </c>
      <c r="I277" s="5" t="s">
        <v>499</v>
      </c>
      <c r="K277" s="5" t="s">
        <v>701</v>
      </c>
      <c r="L277" s="5" t="s">
        <v>1285</v>
      </c>
      <c r="M277" s="27">
        <v>2331</v>
      </c>
      <c r="N277" s="1" t="str">
        <f>+Tabla15[[#This Row],[NOMBRE DE LA CAUSA 2017]]</f>
        <v>ILEGALIDAD DEL ACTO ADMINISTRATIVO QUE RECHAZA SOLICITUD DEVOLUCION POR PAGO DE LO NO DEBIDO</v>
      </c>
    </row>
    <row r="278" spans="1:14" ht="15" customHeight="1" x14ac:dyDescent="0.25">
      <c r="A278" s="1">
        <f>+Tabla15[[#This Row],[1]]</f>
        <v>276</v>
      </c>
      <c r="B278" s="1" t="s">
        <v>1286</v>
      </c>
      <c r="C278" s="1">
        <v>1</v>
      </c>
      <c r="D278" s="1">
        <f>+IF(Tabla15[[#This Row],[NOMBRE DE LA CAUSA 2018]]=0,0,1)</f>
        <v>1</v>
      </c>
      <c r="E278" s="1">
        <f>+E277+Tabla15[[#This Row],[NOMBRE DE LA CAUSA 2019]]</f>
        <v>276</v>
      </c>
      <c r="F278" s="1">
        <f>+Tabla15[[#This Row],[0]]*Tabla15[[#This Row],[NOMBRE DE LA CAUSA 2019]]</f>
        <v>276</v>
      </c>
      <c r="G278" s="1" t="s">
        <v>704</v>
      </c>
      <c r="J278" s="1" t="s">
        <v>705</v>
      </c>
      <c r="K278" s="1" t="s">
        <v>701</v>
      </c>
      <c r="L278" s="1" t="s">
        <v>1287</v>
      </c>
      <c r="M278" s="4">
        <v>428</v>
      </c>
      <c r="N278" s="1" t="str">
        <f>+Tabla15[[#This Row],[NOMBRE DE LA CAUSA 2017]]</f>
        <v>ILEGALIDAD DEL ACTO ADMINISTRATIVO QUE RECONOCE PENSION - ACCION DE LESIVIDAD</v>
      </c>
    </row>
    <row r="279" spans="1:14" ht="15" customHeight="1" x14ac:dyDescent="0.25">
      <c r="A279" s="1">
        <f>+Tabla15[[#This Row],[1]]</f>
        <v>277</v>
      </c>
      <c r="B279" s="5" t="s">
        <v>1288</v>
      </c>
      <c r="C279" s="1">
        <v>1</v>
      </c>
      <c r="D279" s="1">
        <f>+IF(Tabla15[[#This Row],[NOMBRE DE LA CAUSA 2018]]=0,0,1)</f>
        <v>1</v>
      </c>
      <c r="E279" s="1">
        <f>+E278+Tabla15[[#This Row],[NOMBRE DE LA CAUSA 2019]]</f>
        <v>277</v>
      </c>
      <c r="F279" s="1">
        <f>+Tabla15[[#This Row],[0]]*Tabla15[[#This Row],[NOMBRE DE LA CAUSA 2019]]</f>
        <v>277</v>
      </c>
      <c r="G279" s="5" t="s">
        <v>704</v>
      </c>
      <c r="J279" s="1" t="s">
        <v>705</v>
      </c>
      <c r="K279" s="1" t="s">
        <v>701</v>
      </c>
      <c r="L279" s="5" t="s">
        <v>1289</v>
      </c>
      <c r="M279" s="4">
        <v>2001</v>
      </c>
      <c r="N279" s="1" t="str">
        <f>+Tabla15[[#This Row],[NOMBRE DE LA CAUSA 2017]]</f>
        <v>ILEGALIDAD DEL ACTO ADMINISTRATIVO QUE REGULA LOS SERVICIOS PUBLICOS DE ENERGIA, GAS NATURAL, GLP Y COMBUSTIBLES LIQUIDOS</v>
      </c>
    </row>
    <row r="280" spans="1:14" ht="15" customHeight="1" x14ac:dyDescent="0.25">
      <c r="A280" s="1">
        <f>+Tabla15[[#This Row],[1]]</f>
        <v>278</v>
      </c>
      <c r="B280" s="5" t="s">
        <v>1290</v>
      </c>
      <c r="C280" s="1">
        <v>1</v>
      </c>
      <c r="D280" s="1">
        <f>+IF(Tabla15[[#This Row],[NOMBRE DE LA CAUSA 2018]]=0,0,1)</f>
        <v>1</v>
      </c>
      <c r="E280" s="1">
        <f>+E279+Tabla15[[#This Row],[NOMBRE DE LA CAUSA 2019]]</f>
        <v>278</v>
      </c>
      <c r="F280" s="1">
        <f>+Tabla15[[#This Row],[0]]*Tabla15[[#This Row],[NOMBRE DE LA CAUSA 2019]]</f>
        <v>278</v>
      </c>
      <c r="G280" s="1" t="s">
        <v>699</v>
      </c>
      <c r="I280" s="5" t="s">
        <v>1075</v>
      </c>
      <c r="K280" s="5" t="s">
        <v>701</v>
      </c>
      <c r="L280" s="5" t="s">
        <v>1291</v>
      </c>
      <c r="M280" s="26">
        <v>2340</v>
      </c>
      <c r="N280" s="1" t="str">
        <f>+Tabla15[[#This Row],[NOMBRE DE LA CAUSA 2017]]</f>
        <v>ILEGALIDAD DEL ACTO ADMINISTRATIVO QUE RESUELVE RECURSOS CONTRA LAS DECISIONES DE LOS PRESTADORES DE SERVICIOS PUBLICOS DOMICILIARIOS</v>
      </c>
    </row>
    <row r="281" spans="1:14" ht="15" customHeight="1" x14ac:dyDescent="0.25">
      <c r="A281" s="1">
        <f>+Tabla15[[#This Row],[1]]</f>
        <v>279</v>
      </c>
      <c r="B281" s="5" t="s">
        <v>1292</v>
      </c>
      <c r="C281" s="1">
        <v>1</v>
      </c>
      <c r="D281" s="1">
        <f>+IF(Tabla15[[#This Row],[NOMBRE DE LA CAUSA 2018]]=0,0,1)</f>
        <v>1</v>
      </c>
      <c r="E281" s="1">
        <f>+E280+Tabla15[[#This Row],[NOMBRE DE LA CAUSA 2019]]</f>
        <v>279</v>
      </c>
      <c r="F281" s="1">
        <f>+Tabla15[[#This Row],[0]]*Tabla15[[#This Row],[NOMBRE DE LA CAUSA 2019]]</f>
        <v>279</v>
      </c>
      <c r="G281" s="1" t="s">
        <v>699</v>
      </c>
      <c r="I281" s="5" t="s">
        <v>1075</v>
      </c>
      <c r="K281" s="5" t="s">
        <v>701</v>
      </c>
      <c r="L281" s="5" t="s">
        <v>1293</v>
      </c>
      <c r="M281" s="26">
        <v>2343</v>
      </c>
      <c r="N281" s="1" t="str">
        <f>+Tabla15[[#This Row],[NOMBRE DE LA CAUSA 2017]]</f>
        <v>ILEGALIDAD DEL ACTO ADMINISTRATIVO QUE RESUELVE SOBRE LA RELIQUIDACION DE VALORES CONTENIDOS EN UNA FACTURA DE SERVICIOS PUBLICOS DOMICILIARIOS</v>
      </c>
    </row>
    <row r="282" spans="1:14" ht="15" customHeight="1" x14ac:dyDescent="0.25">
      <c r="A282" s="1">
        <f>+Tabla15[[#This Row],[1]]</f>
        <v>280</v>
      </c>
      <c r="B282" s="1" t="s">
        <v>1294</v>
      </c>
      <c r="C282" s="1">
        <v>1</v>
      </c>
      <c r="D282" s="1">
        <f>+IF(Tabla15[[#This Row],[NOMBRE DE LA CAUSA 2018]]=0,0,1)</f>
        <v>1</v>
      </c>
      <c r="E282" s="1">
        <f>+E281+Tabla15[[#This Row],[NOMBRE DE LA CAUSA 2019]]</f>
        <v>280</v>
      </c>
      <c r="F282" s="1">
        <f>+Tabla15[[#This Row],[0]]*Tabla15[[#This Row],[NOMBRE DE LA CAUSA 2019]]</f>
        <v>280</v>
      </c>
      <c r="G282" s="1" t="s">
        <v>742</v>
      </c>
      <c r="H282" s="1" t="s">
        <v>961</v>
      </c>
      <c r="K282" s="1" t="s">
        <v>701</v>
      </c>
      <c r="L282" s="1" t="s">
        <v>1295</v>
      </c>
      <c r="M282" s="4">
        <v>2265</v>
      </c>
      <c r="N282" s="1" t="str">
        <f>+Tabla15[[#This Row],[NOMBRE DE LA CAUSA 2017]]</f>
        <v>ILEGALIDAD DEL ACTO ADMINISTRATIVO QUE RETIRA DEL SERVICIO A MIEMBRO DE LA FUERZA PUBLICA POR PERDIDA DE LA CAPACIDAD LABORAL</v>
      </c>
    </row>
    <row r="283" spans="1:14" ht="15" customHeight="1" x14ac:dyDescent="0.25">
      <c r="A283" s="1">
        <f>+Tabla15[[#This Row],[1]]</f>
        <v>281</v>
      </c>
      <c r="B283" s="1" t="s">
        <v>1296</v>
      </c>
      <c r="C283" s="1">
        <v>1</v>
      </c>
      <c r="D283" s="1">
        <f>+IF(Tabla15[[#This Row],[NOMBRE DE LA CAUSA 2018]]=0,0,1)</f>
        <v>1</v>
      </c>
      <c r="E283" s="1">
        <f>+E282+Tabla15[[#This Row],[NOMBRE DE LA CAUSA 2019]]</f>
        <v>281</v>
      </c>
      <c r="F283" s="1">
        <f>+Tabla15[[#This Row],[0]]*Tabla15[[#This Row],[NOMBRE DE LA CAUSA 2019]]</f>
        <v>281</v>
      </c>
      <c r="G283" s="1" t="s">
        <v>704</v>
      </c>
      <c r="J283" s="1" t="s">
        <v>705</v>
      </c>
      <c r="K283" s="1" t="s">
        <v>701</v>
      </c>
      <c r="L283" s="1" t="s">
        <v>1297</v>
      </c>
      <c r="M283" s="4">
        <v>1</v>
      </c>
      <c r="N283" s="1" t="str">
        <f>+Tabla15[[#This Row],[NOMBRE DE LA CAUSA 2017]]</f>
        <v>ILEGALIDAD DEL ACTO ADMINISTRATIVO QUE REVOCA EL NOMBRAMIENTO DE FUNCIONARIO PUBLICO</v>
      </c>
    </row>
    <row r="284" spans="1:14" ht="15" customHeight="1" x14ac:dyDescent="0.25">
      <c r="A284" s="1">
        <f>+Tabla15[[#This Row],[1]]</f>
        <v>282</v>
      </c>
      <c r="B284" s="5" t="s">
        <v>1298</v>
      </c>
      <c r="C284" s="1">
        <v>1</v>
      </c>
      <c r="D284" s="1">
        <f>+IF(Tabla15[[#This Row],[NOMBRE DE LA CAUSA 2018]]=0,0,1)</f>
        <v>1</v>
      </c>
      <c r="E284" s="1">
        <f>+E283+Tabla15[[#This Row],[NOMBRE DE LA CAUSA 2019]]</f>
        <v>282</v>
      </c>
      <c r="F284" s="1">
        <f>+Tabla15[[#This Row],[0]]*Tabla15[[#This Row],[NOMBRE DE LA CAUSA 2019]]</f>
        <v>282</v>
      </c>
      <c r="G284" s="5" t="s">
        <v>704</v>
      </c>
      <c r="J284" s="1" t="s">
        <v>705</v>
      </c>
      <c r="K284" s="1" t="s">
        <v>701</v>
      </c>
      <c r="L284" s="5" t="s">
        <v>1299</v>
      </c>
      <c r="M284" s="4">
        <v>536</v>
      </c>
      <c r="N284" s="1" t="str">
        <f>+Tabla15[[#This Row],[NOMBRE DE LA CAUSA 2017]]</f>
        <v>ILEGALIDAD DEL ACTO ADMINISTRATIVO QUE REVOCA, SUSPENDE O NIEGA UN PROGRAMA DE EDUCACION SUPERIOR</v>
      </c>
    </row>
    <row r="285" spans="1:14" ht="15" customHeight="1" x14ac:dyDescent="0.25">
      <c r="A285" s="1">
        <f>+Tabla15[[#This Row],[1]]</f>
        <v>283</v>
      </c>
      <c r="B285" s="1" t="s">
        <v>1300</v>
      </c>
      <c r="C285" s="1">
        <v>1</v>
      </c>
      <c r="D285" s="1">
        <f>+IF(Tabla15[[#This Row],[NOMBRE DE LA CAUSA 2018]]=0,0,1)</f>
        <v>1</v>
      </c>
      <c r="E285" s="1">
        <f>+E284+Tabla15[[#This Row],[NOMBRE DE LA CAUSA 2019]]</f>
        <v>283</v>
      </c>
      <c r="F285" s="1">
        <f>+Tabla15[[#This Row],[0]]*Tabla15[[#This Row],[NOMBRE DE LA CAUSA 2019]]</f>
        <v>283</v>
      </c>
      <c r="G285" s="1" t="s">
        <v>742</v>
      </c>
      <c r="H285" s="1" t="s">
        <v>1301</v>
      </c>
      <c r="K285" s="1" t="s">
        <v>701</v>
      </c>
      <c r="L285" s="1" t="s">
        <v>1302</v>
      </c>
      <c r="M285" s="4">
        <v>2240</v>
      </c>
      <c r="N285" s="1" t="str">
        <f>+Tabla15[[#This Row],[NOMBRE DE LA CAUSA 2017]]</f>
        <v>ILEGALIDAD DEL ACTO ADMINISTRATIVO QUE SANCIONA DISCIPLINARIAMENTE A FUNCIONARIO PUBLICO POR ABANDONO DEL CARGO</v>
      </c>
    </row>
    <row r="286" spans="1:14" ht="15" customHeight="1" x14ac:dyDescent="0.25">
      <c r="A286" s="1">
        <f>+Tabla15[[#This Row],[1]]</f>
        <v>284</v>
      </c>
      <c r="B286" s="1" t="s">
        <v>1303</v>
      </c>
      <c r="C286" s="1">
        <v>1</v>
      </c>
      <c r="D286" s="1">
        <f>+IF(Tabla15[[#This Row],[NOMBRE DE LA CAUSA 2018]]=0,0,1)</f>
        <v>1</v>
      </c>
      <c r="E286" s="1">
        <f>+E285+Tabla15[[#This Row],[NOMBRE DE LA CAUSA 2019]]</f>
        <v>284</v>
      </c>
      <c r="F286" s="1">
        <f>+Tabla15[[#This Row],[0]]*Tabla15[[#This Row],[NOMBRE DE LA CAUSA 2019]]</f>
        <v>284</v>
      </c>
      <c r="G286" s="1" t="s">
        <v>742</v>
      </c>
      <c r="H286" s="1" t="s">
        <v>1301</v>
      </c>
      <c r="K286" s="1" t="s">
        <v>701</v>
      </c>
      <c r="L286" s="1" t="s">
        <v>1304</v>
      </c>
      <c r="M286" s="4">
        <v>2241</v>
      </c>
      <c r="N286" s="1" t="str">
        <f>+Tabla15[[#This Row],[NOMBRE DE LA CAUSA 2017]]</f>
        <v>ILEGALIDAD DEL ACTO ADMINISTRATIVO QUE SANCIONA DISCIPLINARIAMENTE A TRABAJADOR OFICIAL POR ABANDONO DEL SERVICIO</v>
      </c>
    </row>
    <row r="287" spans="1:14" ht="15" customHeight="1" x14ac:dyDescent="0.25">
      <c r="A287" s="1">
        <f>+Tabla15[[#This Row],[1]]</f>
        <v>285</v>
      </c>
      <c r="B287" s="1" t="s">
        <v>1305</v>
      </c>
      <c r="C287" s="1">
        <v>1</v>
      </c>
      <c r="D287" s="1">
        <f>+IF(Tabla15[[#This Row],[NOMBRE DE LA CAUSA 2018]]=0,0,1)</f>
        <v>1</v>
      </c>
      <c r="E287" s="1">
        <f>+E286+Tabla15[[#This Row],[NOMBRE DE LA CAUSA 2019]]</f>
        <v>285</v>
      </c>
      <c r="F287" s="1">
        <f>+Tabla15[[#This Row],[0]]*Tabla15[[#This Row],[NOMBRE DE LA CAUSA 2019]]</f>
        <v>285</v>
      </c>
      <c r="G287" s="1" t="s">
        <v>704</v>
      </c>
      <c r="J287" s="1" t="s">
        <v>705</v>
      </c>
      <c r="K287" s="1" t="s">
        <v>701</v>
      </c>
      <c r="L287" s="1" t="s">
        <v>1306</v>
      </c>
      <c r="M287" s="4">
        <v>540</v>
      </c>
      <c r="N287" s="1" t="str">
        <f>+Tabla15[[#This Row],[NOMBRE DE LA CAUSA 2017]]</f>
        <v>ILEGALIDAD DEL ACTO ADMINISTRATIVO QUE SUSPENDE EL PAGO DE LA ASIGNACION DE RETIRO</v>
      </c>
    </row>
    <row r="288" spans="1:14" ht="15" customHeight="1" x14ac:dyDescent="0.25">
      <c r="A288" s="1">
        <f>+Tabla15[[#This Row],[1]]</f>
        <v>286</v>
      </c>
      <c r="B288" s="1" t="s">
        <v>1307</v>
      </c>
      <c r="C288" s="1">
        <v>1</v>
      </c>
      <c r="D288" s="1">
        <f>+IF(Tabla15[[#This Row],[NOMBRE DE LA CAUSA 2018]]=0,0,1)</f>
        <v>1</v>
      </c>
      <c r="E288" s="1">
        <f>+E287+Tabla15[[#This Row],[NOMBRE DE LA CAUSA 2019]]</f>
        <v>286</v>
      </c>
      <c r="F288" s="1">
        <f>+Tabla15[[#This Row],[0]]*Tabla15[[#This Row],[NOMBRE DE LA CAUSA 2019]]</f>
        <v>286</v>
      </c>
      <c r="G288" s="1" t="s">
        <v>704</v>
      </c>
      <c r="J288" s="1" t="s">
        <v>705</v>
      </c>
      <c r="K288" s="1" t="s">
        <v>701</v>
      </c>
      <c r="L288" s="1" t="s">
        <v>1308</v>
      </c>
      <c r="M288" s="4">
        <v>541</v>
      </c>
      <c r="N288" s="1" t="str">
        <f>+Tabla15[[#This Row],[NOMBRE DE LA CAUSA 2017]]</f>
        <v>ILEGALIDAD DEL ACTO ADMINISTRATIVO QUE SUSPENDE EL PAGO DE PENSION</v>
      </c>
    </row>
    <row r="289" spans="1:14" ht="15" customHeight="1" x14ac:dyDescent="0.25">
      <c r="A289" s="1">
        <f>+Tabla15[[#This Row],[1]]</f>
        <v>287</v>
      </c>
      <c r="B289" s="1" t="s">
        <v>1309</v>
      </c>
      <c r="C289" s="1">
        <v>1</v>
      </c>
      <c r="D289" s="1">
        <f>+IF(Tabla15[[#This Row],[NOMBRE DE LA CAUSA 2018]]=0,0,1)</f>
        <v>1</v>
      </c>
      <c r="E289" s="1">
        <f>+E288+Tabla15[[#This Row],[NOMBRE DE LA CAUSA 2019]]</f>
        <v>287</v>
      </c>
      <c r="F289" s="1">
        <f>+Tabla15[[#This Row],[0]]*Tabla15[[#This Row],[NOMBRE DE LA CAUSA 2019]]</f>
        <v>287</v>
      </c>
      <c r="G289" s="1" t="s">
        <v>699</v>
      </c>
      <c r="K289" s="1" t="s">
        <v>701</v>
      </c>
      <c r="L289" s="1" t="s">
        <v>1310</v>
      </c>
      <c r="M289" s="4">
        <v>2169</v>
      </c>
      <c r="N289" s="1" t="str">
        <f>+Tabla15[[#This Row],[NOMBRE DE LA CAUSA 2017]]</f>
        <v>IMPOSICION INJUSTA DE MEDIDA DE ASEGURAMIENTO NO PRIVATIVA DE LA LIBERTAD</v>
      </c>
    </row>
    <row r="290" spans="1:14" ht="15" customHeight="1" x14ac:dyDescent="0.25">
      <c r="A290" s="1">
        <f>+Tabla15[[#This Row],[1]]</f>
        <v>288</v>
      </c>
      <c r="B290" s="1" t="s">
        <v>1311</v>
      </c>
      <c r="C290" s="1">
        <v>1</v>
      </c>
      <c r="D290" s="1">
        <f>+IF(Tabla15[[#This Row],[NOMBRE DE LA CAUSA 2018]]=0,0,1)</f>
        <v>1</v>
      </c>
      <c r="E290" s="1">
        <f>+E289+Tabla15[[#This Row],[NOMBRE DE LA CAUSA 2019]]</f>
        <v>288</v>
      </c>
      <c r="F290" s="1">
        <f>+Tabla15[[#This Row],[0]]*Tabla15[[#This Row],[NOMBRE DE LA CAUSA 2019]]</f>
        <v>288</v>
      </c>
      <c r="G290" s="1" t="s">
        <v>704</v>
      </c>
      <c r="J290" s="1" t="s">
        <v>705</v>
      </c>
      <c r="K290" s="1" t="s">
        <v>701</v>
      </c>
      <c r="L290" s="1" t="s">
        <v>1312</v>
      </c>
      <c r="M290" s="4">
        <v>457</v>
      </c>
      <c r="N290" s="1" t="str">
        <f>+Tabla15[[#This Row],[NOMBRE DE LA CAUSA 2017]]</f>
        <v>INCONSTITUCIONALIDAD DEL ACTO ADMINISTRATIVO</v>
      </c>
    </row>
    <row r="291" spans="1:14" ht="15" customHeight="1" x14ac:dyDescent="0.25">
      <c r="A291" s="1">
        <f>+Tabla15[[#This Row],[1]]</f>
        <v>289</v>
      </c>
      <c r="B291" s="1" t="s">
        <v>1313</v>
      </c>
      <c r="C291" s="1">
        <v>1</v>
      </c>
      <c r="D291" s="1">
        <f>+IF(Tabla15[[#This Row],[NOMBRE DE LA CAUSA 2018]]=0,0,1)</f>
        <v>1</v>
      </c>
      <c r="E291" s="1">
        <f>+E290+Tabla15[[#This Row],[NOMBRE DE LA CAUSA 2019]]</f>
        <v>289</v>
      </c>
      <c r="F291" s="1">
        <f>+Tabla15[[#This Row],[0]]*Tabla15[[#This Row],[NOMBRE DE LA CAUSA 2019]]</f>
        <v>289</v>
      </c>
      <c r="G291" s="1" t="s">
        <v>742</v>
      </c>
      <c r="H291" s="1" t="s">
        <v>1314</v>
      </c>
      <c r="K291" s="1" t="s">
        <v>701</v>
      </c>
      <c r="L291" s="1" t="s">
        <v>1315</v>
      </c>
      <c r="M291" s="4">
        <v>2152</v>
      </c>
      <c r="N291" s="1" t="str">
        <f>+Tabla15[[#This Row],[NOMBRE DE LA CAUSA 2017]]</f>
        <v>INCUMPLIMIENTO DE ACUERDO CONCILIATORIO</v>
      </c>
    </row>
    <row r="292" spans="1:14" ht="15" customHeight="1" x14ac:dyDescent="0.25">
      <c r="A292" s="1">
        <f>+Tabla15[[#This Row],[1]]</f>
        <v>290</v>
      </c>
      <c r="B292" s="1" t="s">
        <v>1316</v>
      </c>
      <c r="C292" s="1">
        <v>1</v>
      </c>
      <c r="D292" s="1">
        <f>+IF(Tabla15[[#This Row],[NOMBRE DE LA CAUSA 2018]]=0,0,1)</f>
        <v>1</v>
      </c>
      <c r="E292" s="1">
        <f>+E291+Tabla15[[#This Row],[NOMBRE DE LA CAUSA 2019]]</f>
        <v>290</v>
      </c>
      <c r="F292" s="1">
        <f>+Tabla15[[#This Row],[0]]*Tabla15[[#This Row],[NOMBRE DE LA CAUSA 2019]]</f>
        <v>290</v>
      </c>
      <c r="G292" s="1" t="s">
        <v>699</v>
      </c>
      <c r="K292" s="1" t="s">
        <v>701</v>
      </c>
      <c r="L292" s="5" t="s">
        <v>1317</v>
      </c>
      <c r="M292" s="4">
        <v>2027</v>
      </c>
      <c r="N292" s="1" t="str">
        <f>+Tabla15[[#This Row],[NOMBRE DE LA CAUSA 2017]]</f>
        <v>INCUMPLIMIENTO DE LA OBLIGACION DE CONSTITUCION DE GARANTIAS CONTRACTUALES</v>
      </c>
    </row>
    <row r="293" spans="1:14" ht="15" customHeight="1" x14ac:dyDescent="0.25">
      <c r="A293" s="1">
        <f>+Tabla15[[#This Row],[1]]</f>
        <v>291</v>
      </c>
      <c r="B293" s="5" t="s">
        <v>1318</v>
      </c>
      <c r="C293" s="1">
        <v>1</v>
      </c>
      <c r="D293" s="1">
        <f>+IF(Tabla15[[#This Row],[NOMBRE DE LA CAUSA 2018]]=0,0,1)</f>
        <v>1</v>
      </c>
      <c r="E293" s="1">
        <f>+E292+Tabla15[[#This Row],[NOMBRE DE LA CAUSA 2019]]</f>
        <v>291</v>
      </c>
      <c r="F293" s="1">
        <f>+Tabla15[[#This Row],[0]]*Tabla15[[#This Row],[NOMBRE DE LA CAUSA 2019]]</f>
        <v>291</v>
      </c>
      <c r="G293" s="5" t="s">
        <v>704</v>
      </c>
      <c r="J293" s="1" t="s">
        <v>705</v>
      </c>
      <c r="K293" s="1" t="s">
        <v>701</v>
      </c>
      <c r="L293" s="5" t="s">
        <v>1319</v>
      </c>
      <c r="M293" s="4">
        <v>835</v>
      </c>
      <c r="N293" s="1" t="str">
        <f>+Tabla15[[#This Row],[NOMBRE DE LA CAUSA 2017]]</f>
        <v>INCUMPLIMIENTO DE LA OBLIGACION DE SUSCRIBIR CONTRATO DE SEGURO</v>
      </c>
    </row>
    <row r="294" spans="1:14" ht="15" customHeight="1" x14ac:dyDescent="0.25">
      <c r="A294" s="1">
        <f>+Tabla15[[#This Row],[1]]</f>
        <v>292</v>
      </c>
      <c r="B294" s="1" t="s">
        <v>1320</v>
      </c>
      <c r="C294" s="1">
        <v>1</v>
      </c>
      <c r="D294" s="1">
        <f>+IF(Tabla15[[#This Row],[NOMBRE DE LA CAUSA 2018]]=0,0,1)</f>
        <v>1</v>
      </c>
      <c r="E294" s="1">
        <f>+E293+Tabla15[[#This Row],[NOMBRE DE LA CAUSA 2019]]</f>
        <v>292</v>
      </c>
      <c r="F294" s="1">
        <f>+Tabla15[[#This Row],[0]]*Tabla15[[#This Row],[NOMBRE DE LA CAUSA 2019]]</f>
        <v>292</v>
      </c>
      <c r="G294" s="1" t="s">
        <v>704</v>
      </c>
      <c r="J294" s="1" t="s">
        <v>705</v>
      </c>
      <c r="K294" s="1" t="s">
        <v>701</v>
      </c>
      <c r="L294" s="1" t="s">
        <v>1321</v>
      </c>
      <c r="M294" s="4">
        <v>806</v>
      </c>
      <c r="N294" s="1" t="str">
        <f>+Tabla15[[#This Row],[NOMBRE DE LA CAUSA 2017]]</f>
        <v>INCUMPLIMIENTO DE LAS OBLIGACIONES CONSIGNADAS EN EL ACTA DE LIQUIDACION DEL CONTRATO</v>
      </c>
    </row>
    <row r="295" spans="1:14" ht="15" customHeight="1" x14ac:dyDescent="0.25">
      <c r="A295" s="1">
        <f>+Tabla15[[#This Row],[1]]</f>
        <v>293</v>
      </c>
      <c r="B295" s="1" t="s">
        <v>1322</v>
      </c>
      <c r="C295" s="1">
        <v>1</v>
      </c>
      <c r="D295" s="1">
        <f>+IF(Tabla15[[#This Row],[NOMBRE DE LA CAUSA 2018]]=0,0,1)</f>
        <v>1</v>
      </c>
      <c r="E295" s="1">
        <f>+E294+Tabla15[[#This Row],[NOMBRE DE LA CAUSA 2019]]</f>
        <v>293</v>
      </c>
      <c r="F295" s="1">
        <f>+Tabla15[[#This Row],[0]]*Tabla15[[#This Row],[NOMBRE DE LA CAUSA 2019]]</f>
        <v>293</v>
      </c>
      <c r="G295" s="1" t="s">
        <v>742</v>
      </c>
      <c r="H295" s="1" t="s">
        <v>1314</v>
      </c>
      <c r="K295" s="1" t="s">
        <v>701</v>
      </c>
      <c r="L295" s="1" t="s">
        <v>1323</v>
      </c>
      <c r="M295" s="4">
        <v>2153</v>
      </c>
      <c r="N295" s="1" t="str">
        <f>+Tabla15[[#This Row],[NOMBRE DE LA CAUSA 2017]]</f>
        <v>INCUMPLIMIENTO DE LAUDO ARBITRAL</v>
      </c>
    </row>
    <row r="296" spans="1:14" ht="15" customHeight="1" x14ac:dyDescent="0.25">
      <c r="A296" s="1">
        <f>+Tabla15[[#This Row],[1]]</f>
        <v>294</v>
      </c>
      <c r="B296" s="1" t="s">
        <v>1324</v>
      </c>
      <c r="C296" s="1">
        <v>1</v>
      </c>
      <c r="D296" s="1">
        <f>+IF(Tabla15[[#This Row],[NOMBRE DE LA CAUSA 2018]]=0,0,1)</f>
        <v>1</v>
      </c>
      <c r="E296" s="1">
        <f>+E295+Tabla15[[#This Row],[NOMBRE DE LA CAUSA 2019]]</f>
        <v>294</v>
      </c>
      <c r="F296" s="1">
        <f>+Tabla15[[#This Row],[0]]*Tabla15[[#This Row],[NOMBRE DE LA CAUSA 2019]]</f>
        <v>294</v>
      </c>
      <c r="G296" s="1" t="s">
        <v>704</v>
      </c>
      <c r="J296" s="1" t="s">
        <v>705</v>
      </c>
      <c r="K296" s="1" t="s">
        <v>701</v>
      </c>
      <c r="L296" s="1" t="s">
        <v>1325</v>
      </c>
      <c r="M296" s="4">
        <v>371</v>
      </c>
      <c r="N296" s="1" t="str">
        <f>+Tabla15[[#This Row],[NOMBRE DE LA CAUSA 2017]]</f>
        <v>INCUMPLIMIENTO DE NORMA JURIDICA</v>
      </c>
    </row>
    <row r="297" spans="1:14" ht="15" customHeight="1" x14ac:dyDescent="0.25">
      <c r="A297" s="1">
        <f>+Tabla15[[#This Row],[1]]</f>
        <v>295</v>
      </c>
      <c r="B297" s="5" t="s">
        <v>1326</v>
      </c>
      <c r="C297" s="1">
        <v>1</v>
      </c>
      <c r="D297" s="1">
        <f>+IF(Tabla15[[#This Row],[NOMBRE DE LA CAUSA 2018]]=0,0,1)</f>
        <v>1</v>
      </c>
      <c r="E297" s="1">
        <f>+E296+Tabla15[[#This Row],[NOMBRE DE LA CAUSA 2019]]</f>
        <v>295</v>
      </c>
      <c r="F297" s="1">
        <f>+Tabla15[[#This Row],[0]]*Tabla15[[#This Row],[NOMBRE DE LA CAUSA 2019]]</f>
        <v>295</v>
      </c>
      <c r="G297" s="1" t="s">
        <v>699</v>
      </c>
      <c r="K297" s="5" t="s">
        <v>701</v>
      </c>
      <c r="L297" s="5" t="s">
        <v>1327</v>
      </c>
      <c r="M297" s="4">
        <v>2306</v>
      </c>
      <c r="N297" s="1" t="str">
        <f>+Tabla15[[#This Row],[NOMBRE DE LA CAUSA 2017]]</f>
        <v>INCUMPLIMIENTO DE REQUISITOS PARA DESIGNACION DE LIQUIDADOR</v>
      </c>
    </row>
    <row r="298" spans="1:14" ht="15" customHeight="1" x14ac:dyDescent="0.25">
      <c r="A298" s="1">
        <f>+Tabla15[[#This Row],[1]]</f>
        <v>296</v>
      </c>
      <c r="B298" s="1" t="s">
        <v>1328</v>
      </c>
      <c r="C298" s="1">
        <v>1</v>
      </c>
      <c r="D298" s="1">
        <f>+IF(Tabla15[[#This Row],[NOMBRE DE LA CAUSA 2018]]=0,0,1)</f>
        <v>1</v>
      </c>
      <c r="E298" s="1">
        <f>+E297+Tabla15[[#This Row],[NOMBRE DE LA CAUSA 2019]]</f>
        <v>296</v>
      </c>
      <c r="F298" s="1">
        <f>+Tabla15[[#This Row],[0]]*Tabla15[[#This Row],[NOMBRE DE LA CAUSA 2019]]</f>
        <v>296</v>
      </c>
      <c r="G298" s="1" t="s">
        <v>742</v>
      </c>
      <c r="H298" s="1" t="s">
        <v>1314</v>
      </c>
      <c r="K298" s="1" t="s">
        <v>701</v>
      </c>
      <c r="L298" s="1" t="s">
        <v>1329</v>
      </c>
      <c r="M298" s="4">
        <v>2151</v>
      </c>
      <c r="N298" s="1" t="str">
        <f>+Tabla15[[#This Row],[NOMBRE DE LA CAUSA 2017]]</f>
        <v>INCUMPLIMIENTO DE SENTENCIA JUDICIAL</v>
      </c>
    </row>
    <row r="299" spans="1:14" ht="15" customHeight="1" x14ac:dyDescent="0.25">
      <c r="A299" s="1">
        <f>+Tabla15[[#This Row],[1]]</f>
        <v>297</v>
      </c>
      <c r="B299" s="1" t="s">
        <v>1330</v>
      </c>
      <c r="C299" s="1">
        <v>1</v>
      </c>
      <c r="D299" s="1">
        <f>+IF(Tabla15[[#This Row],[NOMBRE DE LA CAUSA 2018]]=0,0,1)</f>
        <v>1</v>
      </c>
      <c r="E299" s="1">
        <f>+E298+Tabla15[[#This Row],[NOMBRE DE LA CAUSA 2019]]</f>
        <v>297</v>
      </c>
      <c r="F299" s="1">
        <f>+Tabla15[[#This Row],[0]]*Tabla15[[#This Row],[NOMBRE DE LA CAUSA 2019]]</f>
        <v>297</v>
      </c>
      <c r="G299" s="1" t="s">
        <v>704</v>
      </c>
      <c r="J299" s="1" t="s">
        <v>705</v>
      </c>
      <c r="K299" s="1" t="s">
        <v>701</v>
      </c>
      <c r="L299" s="1" t="s">
        <v>1331</v>
      </c>
      <c r="M299" s="4">
        <v>807</v>
      </c>
      <c r="N299" s="1" t="str">
        <f>+Tabla15[[#This Row],[NOMBRE DE LA CAUSA 2017]]</f>
        <v>INCUMPLIMIENTO DEL ACTO ADMINISTRATIVO QUE LIQUIDA UN CONTRATO</v>
      </c>
    </row>
    <row r="300" spans="1:14" ht="15" customHeight="1" x14ac:dyDescent="0.25">
      <c r="A300" s="1">
        <f>+Tabla15[[#This Row],[1]]</f>
        <v>298</v>
      </c>
      <c r="B300" s="1" t="s">
        <v>1332</v>
      </c>
      <c r="C300" s="1">
        <v>1</v>
      </c>
      <c r="D300" s="1">
        <f>+IF(Tabla15[[#This Row],[NOMBRE DE LA CAUSA 2018]]=0,0,1)</f>
        <v>1</v>
      </c>
      <c r="E300" s="1">
        <f>+E299+Tabla15[[#This Row],[NOMBRE DE LA CAUSA 2019]]</f>
        <v>298</v>
      </c>
      <c r="F300" s="1">
        <f>+Tabla15[[#This Row],[0]]*Tabla15[[#This Row],[NOMBRE DE LA CAUSA 2019]]</f>
        <v>298</v>
      </c>
      <c r="G300" s="1" t="s">
        <v>742</v>
      </c>
      <c r="H300" s="1" t="s">
        <v>1333</v>
      </c>
      <c r="K300" s="1" t="s">
        <v>701</v>
      </c>
      <c r="L300" s="1" t="s">
        <v>1334</v>
      </c>
      <c r="M300" s="4">
        <v>2028</v>
      </c>
      <c r="N300" s="1" t="str">
        <f>+Tabla15[[#This Row],[NOMBRE DE LA CAUSA 2017]]</f>
        <v>INCUMPLIMIENTO DEL CONTRATO POR EJECUCION PARCIAL DE PRESTACIONES</v>
      </c>
    </row>
    <row r="301" spans="1:14" ht="15" customHeight="1" x14ac:dyDescent="0.25">
      <c r="A301" s="1">
        <f>+Tabla15[[#This Row],[1]]</f>
        <v>299</v>
      </c>
      <c r="B301" s="1" t="s">
        <v>1335</v>
      </c>
      <c r="C301" s="1">
        <v>1</v>
      </c>
      <c r="D301" s="1">
        <f>+IF(Tabla15[[#This Row],[NOMBRE DE LA CAUSA 2018]]=0,0,1)</f>
        <v>1</v>
      </c>
      <c r="E301" s="1">
        <f>+E300+Tabla15[[#This Row],[NOMBRE DE LA CAUSA 2019]]</f>
        <v>299</v>
      </c>
      <c r="F301" s="1">
        <f>+Tabla15[[#This Row],[0]]*Tabla15[[#This Row],[NOMBRE DE LA CAUSA 2019]]</f>
        <v>299</v>
      </c>
      <c r="G301" s="1" t="s">
        <v>742</v>
      </c>
      <c r="H301" s="1" t="s">
        <v>1333</v>
      </c>
      <c r="K301" s="1" t="s">
        <v>701</v>
      </c>
      <c r="L301" s="1" t="s">
        <v>1336</v>
      </c>
      <c r="M301" s="4">
        <v>2029</v>
      </c>
      <c r="N301" s="1" t="str">
        <f>+Tabla15[[#This Row],[NOMBRE DE LA CAUSA 2017]]</f>
        <v>INCUMPLIMIENTO DEL CONTRATO POR EJECUCION TARDIA DE PRESTACIONES</v>
      </c>
    </row>
    <row r="302" spans="1:14" ht="15" customHeight="1" x14ac:dyDescent="0.25">
      <c r="A302" s="1">
        <f>+Tabla15[[#This Row],[1]]</f>
        <v>300</v>
      </c>
      <c r="B302" s="1" t="s">
        <v>1337</v>
      </c>
      <c r="C302" s="1">
        <v>1</v>
      </c>
      <c r="D302" s="1">
        <f>+IF(Tabla15[[#This Row],[NOMBRE DE LA CAUSA 2018]]=0,0,1)</f>
        <v>1</v>
      </c>
      <c r="E302" s="1">
        <f>+E301+Tabla15[[#This Row],[NOMBRE DE LA CAUSA 2019]]</f>
        <v>300</v>
      </c>
      <c r="F302" s="1">
        <f>+Tabla15[[#This Row],[0]]*Tabla15[[#This Row],[NOMBRE DE LA CAUSA 2019]]</f>
        <v>300</v>
      </c>
      <c r="G302" s="1" t="s">
        <v>742</v>
      </c>
      <c r="H302" s="1" t="s">
        <v>1333</v>
      </c>
      <c r="K302" s="1" t="s">
        <v>701</v>
      </c>
      <c r="L302" s="1" t="s">
        <v>1338</v>
      </c>
      <c r="M302" s="4">
        <v>2310</v>
      </c>
      <c r="N302" s="1" t="str">
        <f>+Tabla15[[#This Row],[NOMBRE DE LA CAUSA 2017]]</f>
        <v>INCUMPLIMIENTO DEL CONTRATO POR INDEBIDA INTERPRETACION</v>
      </c>
    </row>
    <row r="303" spans="1:14" ht="15" customHeight="1" x14ac:dyDescent="0.25">
      <c r="A303" s="1">
        <f>+Tabla15[[#This Row],[1]]</f>
        <v>301</v>
      </c>
      <c r="B303" s="1" t="s">
        <v>1339</v>
      </c>
      <c r="C303" s="1">
        <v>1</v>
      </c>
      <c r="D303" s="1">
        <f>+IF(Tabla15[[#This Row],[NOMBRE DE LA CAUSA 2018]]=0,0,1)</f>
        <v>1</v>
      </c>
      <c r="E303" s="1">
        <f>+E302+Tabla15[[#This Row],[NOMBRE DE LA CAUSA 2019]]</f>
        <v>301</v>
      </c>
      <c r="F303" s="1">
        <f>+Tabla15[[#This Row],[0]]*Tabla15[[#This Row],[NOMBRE DE LA CAUSA 2019]]</f>
        <v>301</v>
      </c>
      <c r="G303" s="1" t="s">
        <v>742</v>
      </c>
      <c r="H303" s="1" t="s">
        <v>1333</v>
      </c>
      <c r="K303" s="1" t="s">
        <v>701</v>
      </c>
      <c r="L303" s="1" t="s">
        <v>1340</v>
      </c>
      <c r="M303" s="4">
        <v>2030</v>
      </c>
      <c r="N303" s="1" t="str">
        <f>+Tabla15[[#This Row],[NOMBRE DE LA CAUSA 2017]]</f>
        <v>INCUMPLIMIENTO DEL CONTRATO POR NO EJECUCION DE PRESTACIONES</v>
      </c>
    </row>
    <row r="304" spans="1:14" ht="15" customHeight="1" x14ac:dyDescent="0.25">
      <c r="A304" s="1">
        <f>+Tabla15[[#This Row],[1]]</f>
        <v>302</v>
      </c>
      <c r="B304" s="1" t="s">
        <v>1341</v>
      </c>
      <c r="C304" s="1">
        <v>1</v>
      </c>
      <c r="D304" s="1">
        <f>+IF(Tabla15[[#This Row],[NOMBRE DE LA CAUSA 2018]]=0,0,1)</f>
        <v>1</v>
      </c>
      <c r="E304" s="1">
        <f>+E303+Tabla15[[#This Row],[NOMBRE DE LA CAUSA 2019]]</f>
        <v>302</v>
      </c>
      <c r="F304" s="1">
        <f>+Tabla15[[#This Row],[0]]*Tabla15[[#This Row],[NOMBRE DE LA CAUSA 2019]]</f>
        <v>302</v>
      </c>
      <c r="G304" s="1" t="s">
        <v>742</v>
      </c>
      <c r="H304" s="1" t="s">
        <v>1333</v>
      </c>
      <c r="K304" s="1" t="s">
        <v>701</v>
      </c>
      <c r="L304" s="1" t="s">
        <v>1342</v>
      </c>
      <c r="M304" s="4">
        <v>2031</v>
      </c>
      <c r="N304" s="1" t="str">
        <f>+Tabla15[[#This Row],[NOMBRE DE LA CAUSA 2017]]</f>
        <v>INCUMPLIMIENTO DEL CONTRATO POR VIOLACION DEL PRINCIPIO DE PLANEACION POR PARTE DE LA ENTIDAD CONTRATANTE</v>
      </c>
    </row>
    <row r="305" spans="1:14" ht="15" customHeight="1" x14ac:dyDescent="0.25">
      <c r="A305" s="1">
        <f>+Tabla15[[#This Row],[1]]</f>
        <v>303</v>
      </c>
      <c r="B305" s="1" t="s">
        <v>1343</v>
      </c>
      <c r="C305" s="1">
        <v>1</v>
      </c>
      <c r="D305" s="1">
        <f>+IF(Tabla15[[#This Row],[NOMBRE DE LA CAUSA 2018]]=0,0,1)</f>
        <v>1</v>
      </c>
      <c r="E305" s="1">
        <f>+E304+Tabla15[[#This Row],[NOMBRE DE LA CAUSA 2019]]</f>
        <v>303</v>
      </c>
      <c r="F305" s="1">
        <f>+Tabla15[[#This Row],[0]]*Tabla15[[#This Row],[NOMBRE DE LA CAUSA 2019]]</f>
        <v>303</v>
      </c>
      <c r="G305" s="1" t="s">
        <v>742</v>
      </c>
      <c r="H305" s="1" t="s">
        <v>1333</v>
      </c>
      <c r="K305" s="1" t="s">
        <v>701</v>
      </c>
      <c r="L305" s="1" t="s">
        <v>1344</v>
      </c>
      <c r="M305" s="4">
        <v>2032</v>
      </c>
      <c r="N305" s="1" t="str">
        <f>+Tabla15[[#This Row],[NOMBRE DE LA CAUSA 2017]]</f>
        <v>INCUMPLIMIENTO DEL CONTRATO POR VIOLACION DEL PRINCIPIO DE PLANEACION POR PARTE DEL CONTRATISTA</v>
      </c>
    </row>
    <row r="306" spans="1:14" ht="15" customHeight="1" x14ac:dyDescent="0.25">
      <c r="A306" s="1">
        <f>+Tabla15[[#This Row],[1]]</f>
        <v>304</v>
      </c>
      <c r="B306" s="1" t="s">
        <v>1345</v>
      </c>
      <c r="C306" s="1">
        <v>1</v>
      </c>
      <c r="D306" s="1">
        <f>+IF(Tabla15[[#This Row],[NOMBRE DE LA CAUSA 2018]]=0,0,1)</f>
        <v>1</v>
      </c>
      <c r="E306" s="1">
        <f>+E305+Tabla15[[#This Row],[NOMBRE DE LA CAUSA 2019]]</f>
        <v>304</v>
      </c>
      <c r="F306" s="1">
        <f>+Tabla15[[#This Row],[0]]*Tabla15[[#This Row],[NOMBRE DE LA CAUSA 2019]]</f>
        <v>304</v>
      </c>
      <c r="G306" s="1" t="s">
        <v>704</v>
      </c>
      <c r="J306" s="1" t="s">
        <v>705</v>
      </c>
      <c r="K306" s="1" t="s">
        <v>701</v>
      </c>
      <c r="L306" s="1" t="s">
        <v>1346</v>
      </c>
      <c r="M306" s="4">
        <v>172</v>
      </c>
      <c r="N306" s="1" t="str">
        <f>+Tabla15[[#This Row],[NOMBRE DE LA CAUSA 2017]]</f>
        <v>INCUMPLIMIENTO DEL DEBER DE LIQUIDAR EL CONTRATO</v>
      </c>
    </row>
    <row r="307" spans="1:14" ht="15" customHeight="1" x14ac:dyDescent="0.25">
      <c r="A307" s="1">
        <f>+Tabla15[[#This Row],[1]]</f>
        <v>305</v>
      </c>
      <c r="B307" s="5" t="s">
        <v>1347</v>
      </c>
      <c r="C307" s="1">
        <v>1</v>
      </c>
      <c r="D307" s="1">
        <f>+IF(Tabla15[[#This Row],[NOMBRE DE LA CAUSA 2018]]=0,0,1)</f>
        <v>1</v>
      </c>
      <c r="E307" s="1">
        <f>+E306+Tabla15[[#This Row],[NOMBRE DE LA CAUSA 2019]]</f>
        <v>305</v>
      </c>
      <c r="F307" s="1">
        <f>+Tabla15[[#This Row],[0]]*Tabla15[[#This Row],[NOMBRE DE LA CAUSA 2019]]</f>
        <v>305</v>
      </c>
      <c r="G307" s="1" t="s">
        <v>699</v>
      </c>
      <c r="I307" s="5" t="s">
        <v>700</v>
      </c>
      <c r="K307" s="5" t="s">
        <v>701</v>
      </c>
      <c r="L307" s="5" t="s">
        <v>1348</v>
      </c>
      <c r="M307" s="4">
        <v>2317</v>
      </c>
      <c r="N307" s="1" t="str">
        <f>+Tabla15[[#This Row],[NOMBRE DE LA CAUSA 2017]]</f>
        <v>INCUMPLIMIENTO DEL DEBER DE PROTECCION A LA HONRA Y BUEN NOMBRE</v>
      </c>
    </row>
    <row r="308" spans="1:14" ht="15" customHeight="1" x14ac:dyDescent="0.25">
      <c r="A308" s="1">
        <f>+Tabla15[[#This Row],[1]]</f>
        <v>306</v>
      </c>
      <c r="B308" s="5" t="s">
        <v>1349</v>
      </c>
      <c r="C308" s="1">
        <v>1</v>
      </c>
      <c r="D308" s="1">
        <f>+IF(Tabla15[[#This Row],[NOMBRE DE LA CAUSA 2018]]=0,0,1)</f>
        <v>1</v>
      </c>
      <c r="E308" s="1">
        <f>+E307+Tabla15[[#This Row],[NOMBRE DE LA CAUSA 2019]]</f>
        <v>306</v>
      </c>
      <c r="F308" s="1">
        <f>+Tabla15[[#This Row],[0]]*Tabla15[[#This Row],[NOMBRE DE LA CAUSA 2019]]</f>
        <v>306</v>
      </c>
      <c r="G308" s="1" t="s">
        <v>699</v>
      </c>
      <c r="K308" s="5" t="s">
        <v>701</v>
      </c>
      <c r="L308" s="5" t="s">
        <v>1350</v>
      </c>
      <c r="M308" s="4">
        <v>2307</v>
      </c>
      <c r="N308" s="1" t="str">
        <f>+Tabla15[[#This Row],[NOMBRE DE LA CAUSA 2017]]</f>
        <v>INCUMPLIMIENTO DEL DEBER DE SEGUIMIENTO A LOS PROCESOS DE LIQUIDACION DE ENTIDADES FINANCIERAS</v>
      </c>
    </row>
    <row r="309" spans="1:14" ht="15" customHeight="1" x14ac:dyDescent="0.25">
      <c r="A309" s="1">
        <f>+Tabla15[[#This Row],[1]]</f>
        <v>307</v>
      </c>
      <c r="B309" s="1" t="s">
        <v>1351</v>
      </c>
      <c r="C309" s="1">
        <v>1</v>
      </c>
      <c r="D309" s="1">
        <f>+IF(Tabla15[[#This Row],[NOMBRE DE LA CAUSA 2018]]=0,0,1)</f>
        <v>1</v>
      </c>
      <c r="E309" s="1">
        <f>+E308+Tabla15[[#This Row],[NOMBRE DE LA CAUSA 2019]]</f>
        <v>307</v>
      </c>
      <c r="F309" s="1">
        <f>+Tabla15[[#This Row],[0]]*Tabla15[[#This Row],[NOMBRE DE LA CAUSA 2019]]</f>
        <v>307</v>
      </c>
      <c r="G309" s="1" t="s">
        <v>704</v>
      </c>
      <c r="J309" s="1" t="s">
        <v>705</v>
      </c>
      <c r="K309" s="1" t="s">
        <v>701</v>
      </c>
      <c r="L309" s="1" t="s">
        <v>1352</v>
      </c>
      <c r="M309" s="4">
        <v>376</v>
      </c>
      <c r="N309" s="1" t="str">
        <f>+Tabla15[[#This Row],[NOMBRE DE LA CAUSA 2017]]</f>
        <v>INCUMPLIMIENTO EN EL DEBER DE SEGURIDAD Y PREVENCION DE DESASTRES</v>
      </c>
    </row>
    <row r="310" spans="1:14" ht="15" customHeight="1" x14ac:dyDescent="0.25">
      <c r="A310" s="1">
        <f>+Tabla15[[#This Row],[1]]</f>
        <v>308</v>
      </c>
      <c r="B310" s="5" t="s">
        <v>1353</v>
      </c>
      <c r="C310" s="1">
        <v>1</v>
      </c>
      <c r="D310" s="1">
        <f>+IF(Tabla15[[#This Row],[NOMBRE DE LA CAUSA 2018]]=0,0,1)</f>
        <v>1</v>
      </c>
      <c r="E310" s="1">
        <f>+E309+Tabla15[[#This Row],[NOMBRE DE LA CAUSA 2019]]</f>
        <v>308</v>
      </c>
      <c r="F310" s="1">
        <f>+Tabla15[[#This Row],[0]]*Tabla15[[#This Row],[NOMBRE DE LA CAUSA 2019]]</f>
        <v>308</v>
      </c>
      <c r="G310" s="1" t="s">
        <v>704</v>
      </c>
      <c r="J310" s="1" t="s">
        <v>705</v>
      </c>
      <c r="K310" s="1" t="s">
        <v>701</v>
      </c>
      <c r="L310" s="5" t="s">
        <v>1354</v>
      </c>
      <c r="M310" s="4">
        <v>481</v>
      </c>
      <c r="N310" s="1" t="str">
        <f>+Tabla15[[#This Row],[NOMBRE DE LA CAUSA 2017]]</f>
        <v>INCUMPLIMIENTO EN EL PAGO DE APORTES AL SISTEMA DE SEGURIDAD SOCIAL INTEGRAL</v>
      </c>
    </row>
    <row r="311" spans="1:14" ht="15" customHeight="1" x14ac:dyDescent="0.25">
      <c r="A311" s="1">
        <f>+Tabla15[[#This Row],[1]]</f>
        <v>309</v>
      </c>
      <c r="B311" s="5" t="s">
        <v>1355</v>
      </c>
      <c r="C311" s="1">
        <v>1</v>
      </c>
      <c r="D311" s="1">
        <f>+IF(Tabla15[[#This Row],[NOMBRE DE LA CAUSA 2018]]=0,0,1)</f>
        <v>1</v>
      </c>
      <c r="E311" s="1">
        <f>+E310+Tabla15[[#This Row],[NOMBRE DE LA CAUSA 2019]]</f>
        <v>309</v>
      </c>
      <c r="F311" s="1">
        <f>+Tabla15[[#This Row],[0]]*Tabla15[[#This Row],[NOMBRE DE LA CAUSA 2019]]</f>
        <v>309</v>
      </c>
      <c r="G311" s="5" t="s">
        <v>704</v>
      </c>
      <c r="J311" s="1" t="s">
        <v>705</v>
      </c>
      <c r="K311" s="1" t="s">
        <v>701</v>
      </c>
      <c r="L311" s="5" t="s">
        <v>1356</v>
      </c>
      <c r="M311" s="4">
        <v>546</v>
      </c>
      <c r="N311" s="1" t="str">
        <f>+Tabla15[[#This Row],[NOMBRE DE LA CAUSA 2017]]</f>
        <v>INCUMPLIMIENTO EN EL PAGO DE APORTES PARAFISCALES</v>
      </c>
    </row>
    <row r="312" spans="1:14" ht="15" customHeight="1" x14ac:dyDescent="0.25">
      <c r="A312" s="1">
        <f>+Tabla15[[#This Row],[1]]</f>
        <v>310</v>
      </c>
      <c r="B312" s="1" t="s">
        <v>1357</v>
      </c>
      <c r="C312" s="1">
        <v>1</v>
      </c>
      <c r="D312" s="1">
        <f>+IF(Tabla15[[#This Row],[NOMBRE DE LA CAUSA 2018]]=0,0,1)</f>
        <v>1</v>
      </c>
      <c r="E312" s="1">
        <f>+E311+Tabla15[[#This Row],[NOMBRE DE LA CAUSA 2019]]</f>
        <v>310</v>
      </c>
      <c r="F312" s="1">
        <f>+Tabla15[[#This Row],[0]]*Tabla15[[#This Row],[NOMBRE DE LA CAUSA 2019]]</f>
        <v>310</v>
      </c>
      <c r="G312" s="1" t="s">
        <v>699</v>
      </c>
      <c r="K312" s="1" t="s">
        <v>701</v>
      </c>
      <c r="L312" s="1" t="s">
        <v>1358</v>
      </c>
      <c r="M312" s="4">
        <v>2242</v>
      </c>
      <c r="N312" s="1" t="str">
        <f>+Tabla15[[#This Row],[NOMBRE DE LA CAUSA 2017]]</f>
        <v>INCUMPLIMIENTO EN EL PAGO DE ASIGNACION DE RETIRO</v>
      </c>
    </row>
    <row r="313" spans="1:14" ht="15" customHeight="1" x14ac:dyDescent="0.25">
      <c r="A313" s="1">
        <f>+Tabla15[[#This Row],[1]]</f>
        <v>311</v>
      </c>
      <c r="B313" s="1" t="s">
        <v>1359</v>
      </c>
      <c r="C313" s="1">
        <v>1</v>
      </c>
      <c r="D313" s="1">
        <f>+IF(Tabla15[[#This Row],[NOMBRE DE LA CAUSA 2018]]=0,0,1)</f>
        <v>1</v>
      </c>
      <c r="E313" s="1">
        <f>+E312+Tabla15[[#This Row],[NOMBRE DE LA CAUSA 2019]]</f>
        <v>311</v>
      </c>
      <c r="F313" s="1">
        <f>+Tabla15[[#This Row],[0]]*Tabla15[[#This Row],[NOMBRE DE LA CAUSA 2019]]</f>
        <v>311</v>
      </c>
      <c r="G313" s="1" t="s">
        <v>704</v>
      </c>
      <c r="J313" s="1" t="s">
        <v>705</v>
      </c>
      <c r="K313" s="1" t="s">
        <v>701</v>
      </c>
      <c r="L313" s="1" t="s">
        <v>1360</v>
      </c>
      <c r="M313" s="4">
        <v>632</v>
      </c>
      <c r="N313" s="1" t="str">
        <f>+Tabla15[[#This Row],[NOMBRE DE LA CAUSA 2017]]</f>
        <v>INCUMPLIMIENTO EN EL PAGO DE AUXILIO DE CESANTIAS</v>
      </c>
    </row>
    <row r="314" spans="1:14" ht="15" customHeight="1" x14ac:dyDescent="0.25">
      <c r="A314" s="1">
        <f>+Tabla15[[#This Row],[1]]</f>
        <v>312</v>
      </c>
      <c r="B314" s="5" t="s">
        <v>1361</v>
      </c>
      <c r="C314" s="1">
        <v>1</v>
      </c>
      <c r="D314" s="1">
        <f>+IF(Tabla15[[#This Row],[NOMBRE DE LA CAUSA 2018]]=0,0,1)</f>
        <v>1</v>
      </c>
      <c r="E314" s="1">
        <f>+E313+Tabla15[[#This Row],[NOMBRE DE LA CAUSA 2019]]</f>
        <v>312</v>
      </c>
      <c r="F314" s="1">
        <f>+Tabla15[[#This Row],[0]]*Tabla15[[#This Row],[NOMBRE DE LA CAUSA 2019]]</f>
        <v>312</v>
      </c>
      <c r="G314" s="1" t="s">
        <v>742</v>
      </c>
      <c r="H314" s="1" t="s">
        <v>1362</v>
      </c>
      <c r="K314" s="5" t="s">
        <v>701</v>
      </c>
      <c r="L314" s="5" t="s">
        <v>1363</v>
      </c>
      <c r="M314" s="4">
        <v>2305</v>
      </c>
      <c r="N314" s="1" t="str">
        <f>+Tabla15[[#This Row],[NOMBRE DE LA CAUSA 2017]]</f>
        <v>INCUMPLIMIENTO EN EL PAGO DE COSTO ACUMULADO DE ASCENSOS EN EL ESCALAFON DOCENTE</v>
      </c>
    </row>
    <row r="315" spans="1:14" ht="15" customHeight="1" x14ac:dyDescent="0.25">
      <c r="A315" s="1">
        <f>+Tabla15[[#This Row],[1]]</f>
        <v>313</v>
      </c>
      <c r="B315" s="1" t="s">
        <v>1364</v>
      </c>
      <c r="C315" s="1">
        <v>1</v>
      </c>
      <c r="D315" s="1">
        <f>+IF(Tabla15[[#This Row],[NOMBRE DE LA CAUSA 2018]]=0,0,1)</f>
        <v>1</v>
      </c>
      <c r="E315" s="1">
        <f>+E314+Tabla15[[#This Row],[NOMBRE DE LA CAUSA 2019]]</f>
        <v>313</v>
      </c>
      <c r="F315" s="1">
        <f>+Tabla15[[#This Row],[0]]*Tabla15[[#This Row],[NOMBRE DE LA CAUSA 2019]]</f>
        <v>313</v>
      </c>
      <c r="G315" s="1" t="s">
        <v>704</v>
      </c>
      <c r="J315" s="1" t="s">
        <v>705</v>
      </c>
      <c r="K315" s="1" t="s">
        <v>701</v>
      </c>
      <c r="L315" s="1" t="s">
        <v>1365</v>
      </c>
      <c r="M315" s="4">
        <v>2013</v>
      </c>
      <c r="N315" s="1" t="str">
        <f>+Tabla15[[#This Row],[NOMBRE DE LA CAUSA 2017]]</f>
        <v>INCUMPLIMIENTO EN EL PAGO DE CUOTAS DE COPROPIEDAD</v>
      </c>
    </row>
    <row r="316" spans="1:14" ht="15" customHeight="1" x14ac:dyDescent="0.25">
      <c r="A316" s="1">
        <f>+Tabla15[[#This Row],[1]]</f>
        <v>314</v>
      </c>
      <c r="B316" s="1" t="s">
        <v>1366</v>
      </c>
      <c r="C316" s="1">
        <v>1</v>
      </c>
      <c r="D316" s="1">
        <f>+IF(Tabla15[[#This Row],[NOMBRE DE LA CAUSA 2018]]=0,0,1)</f>
        <v>1</v>
      </c>
      <c r="E316" s="1">
        <f>+E315+Tabla15[[#This Row],[NOMBRE DE LA CAUSA 2019]]</f>
        <v>314</v>
      </c>
      <c r="F316" s="1">
        <f>+Tabla15[[#This Row],[0]]*Tabla15[[#This Row],[NOMBRE DE LA CAUSA 2019]]</f>
        <v>314</v>
      </c>
      <c r="G316" s="1" t="s">
        <v>742</v>
      </c>
      <c r="H316" s="1" t="s">
        <v>1367</v>
      </c>
      <c r="K316" s="1" t="s">
        <v>701</v>
      </c>
      <c r="L316" s="5" t="s">
        <v>1368</v>
      </c>
      <c r="M316" s="4">
        <v>2264</v>
      </c>
      <c r="N316" s="1" t="str">
        <f>+Tabla15[[#This Row],[NOMBRE DE LA CAUSA 2017]]</f>
        <v>INCUMPLIMIENTO EN EL PAGO DE HONORARIOS</v>
      </c>
    </row>
    <row r="317" spans="1:14" ht="15" customHeight="1" x14ac:dyDescent="0.25">
      <c r="A317" s="1">
        <f>+Tabla15[[#This Row],[1]]</f>
        <v>315</v>
      </c>
      <c r="B317" s="1" t="s">
        <v>1369</v>
      </c>
      <c r="C317" s="1">
        <v>1</v>
      </c>
      <c r="D317" s="1">
        <f>+IF(Tabla15[[#This Row],[NOMBRE DE LA CAUSA 2018]]=0,0,1)</f>
        <v>1</v>
      </c>
      <c r="E317" s="1">
        <f>+E316+Tabla15[[#This Row],[NOMBRE DE LA CAUSA 2019]]</f>
        <v>315</v>
      </c>
      <c r="F317" s="1">
        <f>+Tabla15[[#This Row],[0]]*Tabla15[[#This Row],[NOMBRE DE LA CAUSA 2019]]</f>
        <v>315</v>
      </c>
      <c r="G317" s="1" t="s">
        <v>742</v>
      </c>
      <c r="H317" s="1" t="s">
        <v>1370</v>
      </c>
      <c r="K317" s="1" t="s">
        <v>701</v>
      </c>
      <c r="L317" s="1" t="s">
        <v>1371</v>
      </c>
      <c r="M317" s="4">
        <v>2277</v>
      </c>
      <c r="N317" s="1" t="str">
        <f>+Tabla15[[#This Row],[NOMBRE DE LA CAUSA 2017]]</f>
        <v>INCUMPLIMIENTO EN EL PAGO DE INCAPACIDAD MEDICA</v>
      </c>
    </row>
    <row r="318" spans="1:14" ht="15" customHeight="1" x14ac:dyDescent="0.25">
      <c r="A318" s="1">
        <f>+Tabla15[[#This Row],[1]]</f>
        <v>316</v>
      </c>
      <c r="B318" s="1" t="s">
        <v>1372</v>
      </c>
      <c r="C318" s="1">
        <v>1</v>
      </c>
      <c r="D318" s="1">
        <f>+IF(Tabla15[[#This Row],[NOMBRE DE LA CAUSA 2018]]=0,0,1)</f>
        <v>1</v>
      </c>
      <c r="E318" s="1">
        <f>+E317+Tabla15[[#This Row],[NOMBRE DE LA CAUSA 2019]]</f>
        <v>316</v>
      </c>
      <c r="F318" s="1">
        <f>+Tabla15[[#This Row],[0]]*Tabla15[[#This Row],[NOMBRE DE LA CAUSA 2019]]</f>
        <v>316</v>
      </c>
      <c r="G318" s="1" t="s">
        <v>699</v>
      </c>
      <c r="K318" s="1" t="s">
        <v>701</v>
      </c>
      <c r="L318" s="1" t="s">
        <v>1373</v>
      </c>
      <c r="M318" s="4">
        <v>2218</v>
      </c>
      <c r="N318" s="1" t="str">
        <f>+Tabla15[[#This Row],[NOMBRE DE LA CAUSA 2017]]</f>
        <v>INCUMPLIMIENTO EN EL PAGO DE INCREMENTO DE PENSION DE INVALIDEZ</v>
      </c>
    </row>
    <row r="319" spans="1:14" ht="15" customHeight="1" x14ac:dyDescent="0.25">
      <c r="A319" s="1">
        <f>+Tabla15[[#This Row],[1]]</f>
        <v>317</v>
      </c>
      <c r="B319" s="1" t="s">
        <v>1374</v>
      </c>
      <c r="C319" s="1">
        <v>1</v>
      </c>
      <c r="D319" s="1">
        <f>+IF(Tabla15[[#This Row],[NOMBRE DE LA CAUSA 2018]]=0,0,1)</f>
        <v>1</v>
      </c>
      <c r="E319" s="1">
        <f>+E318+Tabla15[[#This Row],[NOMBRE DE LA CAUSA 2019]]</f>
        <v>317</v>
      </c>
      <c r="F319" s="1">
        <f>+Tabla15[[#This Row],[0]]*Tabla15[[#This Row],[NOMBRE DE LA CAUSA 2019]]</f>
        <v>317</v>
      </c>
      <c r="G319" s="1" t="s">
        <v>699</v>
      </c>
      <c r="K319" s="1" t="s">
        <v>701</v>
      </c>
      <c r="L319" s="1" t="s">
        <v>1375</v>
      </c>
      <c r="M319" s="4">
        <v>2217</v>
      </c>
      <c r="N319" s="1" t="str">
        <f>+Tabla15[[#This Row],[NOMBRE DE LA CAUSA 2017]]</f>
        <v>INCUMPLIMIENTO EN EL PAGO DE INCREMENTO DE PENSION DE VEJEZ</v>
      </c>
    </row>
    <row r="320" spans="1:14" ht="15" customHeight="1" x14ac:dyDescent="0.25">
      <c r="A320" s="1">
        <f>+Tabla15[[#This Row],[1]]</f>
        <v>318</v>
      </c>
      <c r="B320" s="5" t="s">
        <v>1376</v>
      </c>
      <c r="C320" s="1">
        <v>1</v>
      </c>
      <c r="D320" s="1">
        <f>+IF(Tabla15[[#This Row],[NOMBRE DE LA CAUSA 2018]]=0,0,1)</f>
        <v>1</v>
      </c>
      <c r="E320" s="1">
        <f>+E319+Tabla15[[#This Row],[NOMBRE DE LA CAUSA 2019]]</f>
        <v>318</v>
      </c>
      <c r="F320" s="1">
        <f>+Tabla15[[#This Row],[0]]*Tabla15[[#This Row],[NOMBRE DE LA CAUSA 2019]]</f>
        <v>318</v>
      </c>
      <c r="G320" s="1" t="s">
        <v>699</v>
      </c>
      <c r="K320" s="5" t="s">
        <v>701</v>
      </c>
      <c r="L320" s="5" t="s">
        <v>1377</v>
      </c>
      <c r="M320" s="4">
        <v>2316</v>
      </c>
      <c r="N320" s="1" t="str">
        <f>+Tabla15[[#This Row],[NOMBRE DE LA CAUSA 2017]]</f>
        <v>INCUMPLIMIENTO EN EL PAGO DE INDEMNIZACION POR DESPIDO SIN JUSTA CAUSA</v>
      </c>
    </row>
    <row r="321" spans="1:14" ht="15" customHeight="1" x14ac:dyDescent="0.25">
      <c r="A321" s="1">
        <f>+Tabla15[[#This Row],[1]]</f>
        <v>319</v>
      </c>
      <c r="B321" s="1" t="s">
        <v>1378</v>
      </c>
      <c r="C321" s="1">
        <v>1</v>
      </c>
      <c r="D321" s="1">
        <f>+IF(Tabla15[[#This Row],[NOMBRE DE LA CAUSA 2018]]=0,0,1)</f>
        <v>1</v>
      </c>
      <c r="E321" s="1">
        <f>+E320+Tabla15[[#This Row],[NOMBRE DE LA CAUSA 2019]]</f>
        <v>319</v>
      </c>
      <c r="F321" s="1">
        <f>+Tabla15[[#This Row],[0]]*Tabla15[[#This Row],[NOMBRE DE LA CAUSA 2019]]</f>
        <v>319</v>
      </c>
      <c r="G321" s="1" t="s">
        <v>699</v>
      </c>
      <c r="K321" s="1" t="s">
        <v>701</v>
      </c>
      <c r="L321" s="1" t="s">
        <v>1379</v>
      </c>
      <c r="M321" s="4">
        <v>2279</v>
      </c>
      <c r="N321" s="1" t="str">
        <f>+Tabla15[[#This Row],[NOMBRE DE LA CAUSA 2017]]</f>
        <v>INCUMPLIMIENTO EN EL PAGO DE INDEMNIZACION POR DISMINUCION DE CAPACIDAD LABORAL</v>
      </c>
    </row>
    <row r="322" spans="1:14" ht="15" customHeight="1" x14ac:dyDescent="0.25">
      <c r="A322" s="1">
        <f>+Tabla15[[#This Row],[1]]</f>
        <v>320</v>
      </c>
      <c r="B322" s="1" t="s">
        <v>1380</v>
      </c>
      <c r="C322" s="1">
        <v>1</v>
      </c>
      <c r="D322" s="1">
        <f>+IF(Tabla15[[#This Row],[NOMBRE DE LA CAUSA 2018]]=0,0,1)</f>
        <v>1</v>
      </c>
      <c r="E322" s="1">
        <f>+E321+Tabla15[[#This Row],[NOMBRE DE LA CAUSA 2019]]</f>
        <v>320</v>
      </c>
      <c r="F322" s="1">
        <f>+Tabla15[[#This Row],[0]]*Tabla15[[#This Row],[NOMBRE DE LA CAUSA 2019]]</f>
        <v>320</v>
      </c>
      <c r="G322" s="1" t="s">
        <v>699</v>
      </c>
      <c r="K322" s="1" t="s">
        <v>701</v>
      </c>
      <c r="L322" s="1" t="s">
        <v>1381</v>
      </c>
      <c r="M322" s="4">
        <v>2283</v>
      </c>
      <c r="N322" s="1" t="str">
        <f>+Tabla15[[#This Row],[NOMBRE DE LA CAUSA 2017]]</f>
        <v>INCUMPLIMIENTO EN EL PAGO DE INDEMNIZACION POR MUERTE EN ACCIDENTE DE TRABAJO</v>
      </c>
    </row>
    <row r="323" spans="1:14" ht="15" customHeight="1" x14ac:dyDescent="0.25">
      <c r="A323" s="1">
        <f>+Tabla15[[#This Row],[1]]</f>
        <v>321</v>
      </c>
      <c r="B323" s="5" t="s">
        <v>1382</v>
      </c>
      <c r="C323" s="1">
        <v>1</v>
      </c>
      <c r="D323" s="1">
        <f>+IF(Tabla15[[#This Row],[NOMBRE DE LA CAUSA 2018]]=0,0,1)</f>
        <v>1</v>
      </c>
      <c r="E323" s="1">
        <f>+E322+Tabla15[[#This Row],[NOMBRE DE LA CAUSA 2019]]</f>
        <v>321</v>
      </c>
      <c r="F323" s="1">
        <f>+Tabla15[[#This Row],[0]]*Tabla15[[#This Row],[NOMBRE DE LA CAUSA 2019]]</f>
        <v>321</v>
      </c>
      <c r="G323" s="1" t="s">
        <v>699</v>
      </c>
      <c r="I323" s="5" t="s">
        <v>41</v>
      </c>
      <c r="K323" s="5" t="s">
        <v>701</v>
      </c>
      <c r="L323" s="5" t="s">
        <v>1383</v>
      </c>
      <c r="M323" s="26">
        <v>2348</v>
      </c>
      <c r="N323" s="1" t="str">
        <f>+Tabla15[[#This Row],[NOMBRE DE LA CAUSA 2017]]</f>
        <v>INCUMPLIMIENTO EN EL PAGO DE INDEMNIZACION SUSTITUTIVA DE PENSION DE SOBREVIVIENTES</v>
      </c>
    </row>
    <row r="324" spans="1:14" ht="15" customHeight="1" x14ac:dyDescent="0.25">
      <c r="A324" s="1">
        <f>+Tabla15[[#This Row],[1]]</f>
        <v>322</v>
      </c>
      <c r="B324" s="5" t="s">
        <v>1384</v>
      </c>
      <c r="C324" s="1">
        <v>1</v>
      </c>
      <c r="D324" s="1">
        <f>+IF(Tabla15[[#This Row],[NOMBRE DE LA CAUSA 2018]]=0,0,1)</f>
        <v>1</v>
      </c>
      <c r="E324" s="1">
        <f>+E323+Tabla15[[#This Row],[NOMBRE DE LA CAUSA 2019]]</f>
        <v>322</v>
      </c>
      <c r="F324" s="1">
        <f>+Tabla15[[#This Row],[0]]*Tabla15[[#This Row],[NOMBRE DE LA CAUSA 2019]]</f>
        <v>322</v>
      </c>
      <c r="G324" s="1" t="s">
        <v>699</v>
      </c>
      <c r="I324" s="5" t="s">
        <v>41</v>
      </c>
      <c r="K324" s="5" t="s">
        <v>701</v>
      </c>
      <c r="L324" s="5" t="s">
        <v>1385</v>
      </c>
      <c r="M324" s="26">
        <v>2345</v>
      </c>
      <c r="N324" s="1" t="str">
        <f>+Tabla15[[#This Row],[NOMBRE DE LA CAUSA 2017]]</f>
        <v>INCUMPLIMIENTO EN EL PAGO DE INDEMNIZACION SUSTITUTIVA DE PENSION DE VEJEZ</v>
      </c>
    </row>
    <row r="325" spans="1:14" ht="15" customHeight="1" x14ac:dyDescent="0.25">
      <c r="A325" s="1">
        <f>+Tabla15[[#This Row],[1]]</f>
        <v>323</v>
      </c>
      <c r="B325" s="1" t="s">
        <v>1386</v>
      </c>
      <c r="C325" s="1">
        <v>1</v>
      </c>
      <c r="D325" s="1">
        <f>+IF(Tabla15[[#This Row],[NOMBRE DE LA CAUSA 2018]]=0,0,1)</f>
        <v>1</v>
      </c>
      <c r="E325" s="1">
        <f>+E324+Tabla15[[#This Row],[NOMBRE DE LA CAUSA 2019]]</f>
        <v>323</v>
      </c>
      <c r="F325" s="1">
        <f>+Tabla15[[#This Row],[0]]*Tabla15[[#This Row],[NOMBRE DE LA CAUSA 2019]]</f>
        <v>323</v>
      </c>
      <c r="G325" s="1" t="s">
        <v>704</v>
      </c>
      <c r="J325" s="1" t="s">
        <v>705</v>
      </c>
      <c r="K325" s="1" t="s">
        <v>701</v>
      </c>
      <c r="L325" s="1" t="s">
        <v>1387</v>
      </c>
      <c r="M325" s="4">
        <v>547</v>
      </c>
      <c r="N325" s="1" t="str">
        <f>+Tabla15[[#This Row],[NOMBRE DE LA CAUSA 2017]]</f>
        <v>INCUMPLIMIENTO EN EL PAGO DE INTERESES SOBRE EL AUXILIO DE CESANTIA</v>
      </c>
    </row>
    <row r="326" spans="1:14" ht="15" customHeight="1" x14ac:dyDescent="0.25">
      <c r="A326" s="1">
        <f>+Tabla15[[#This Row],[1]]</f>
        <v>324</v>
      </c>
      <c r="B326" s="5" t="s">
        <v>1388</v>
      </c>
      <c r="C326" s="1">
        <v>1</v>
      </c>
      <c r="D326" s="1">
        <f>+IF(Tabla15[[#This Row],[NOMBRE DE LA CAUSA 2018]]=0,0,1)</f>
        <v>1</v>
      </c>
      <c r="E326" s="1">
        <f>+E325+Tabla15[[#This Row],[NOMBRE DE LA CAUSA 2019]]</f>
        <v>324</v>
      </c>
      <c r="F326" s="1">
        <f>+Tabla15[[#This Row],[0]]*Tabla15[[#This Row],[NOMBRE DE LA CAUSA 2019]]</f>
        <v>324</v>
      </c>
      <c r="G326" s="1" t="s">
        <v>699</v>
      </c>
      <c r="K326" s="1" t="s">
        <v>701</v>
      </c>
      <c r="L326" s="1" t="s">
        <v>1389</v>
      </c>
      <c r="M326" s="4">
        <v>2285</v>
      </c>
      <c r="N326" s="1" t="str">
        <f>+Tabla15[[#This Row],[NOMBRE DE LA CAUSA 2017]]</f>
        <v>INCUMPLIMIENTO EN EL PAGO DE LA BONIFICACION POR COMPENSACION</v>
      </c>
    </row>
    <row r="327" spans="1:14" ht="15" customHeight="1" x14ac:dyDescent="0.25">
      <c r="A327" s="1">
        <f>+Tabla15[[#This Row],[1]]</f>
        <v>325</v>
      </c>
      <c r="B327" s="1" t="s">
        <v>1390</v>
      </c>
      <c r="C327" s="1">
        <v>1</v>
      </c>
      <c r="D327" s="1">
        <f>+IF(Tabla15[[#This Row],[NOMBRE DE LA CAUSA 2018]]=0,0,1)</f>
        <v>1</v>
      </c>
      <c r="E327" s="1">
        <f>+E326+Tabla15[[#This Row],[NOMBRE DE LA CAUSA 2019]]</f>
        <v>325</v>
      </c>
      <c r="F327" s="1">
        <f>+Tabla15[[#This Row],[0]]*Tabla15[[#This Row],[NOMBRE DE LA CAUSA 2019]]</f>
        <v>325</v>
      </c>
      <c r="G327" s="1" t="s">
        <v>742</v>
      </c>
      <c r="H327" s="1" t="s">
        <v>1391</v>
      </c>
      <c r="K327" s="1" t="s">
        <v>701</v>
      </c>
      <c r="L327" s="1" t="s">
        <v>1392</v>
      </c>
      <c r="M327" s="4">
        <v>2229</v>
      </c>
      <c r="N327" s="1" t="str">
        <f>+Tabla15[[#This Row],[NOMBRE DE LA CAUSA 2017]]</f>
        <v>INCUMPLIMIENTO EN EL PAGO DE LA INDEXACION Y REAJUSTE DE LA PENSION DE INVALIDEZ</v>
      </c>
    </row>
    <row r="328" spans="1:14" ht="15" customHeight="1" x14ac:dyDescent="0.25">
      <c r="A328" s="1">
        <f>+Tabla15[[#This Row],[1]]</f>
        <v>326</v>
      </c>
      <c r="B328" s="1" t="s">
        <v>1393</v>
      </c>
      <c r="C328" s="1">
        <v>1</v>
      </c>
      <c r="D328" s="1">
        <f>+IF(Tabla15[[#This Row],[NOMBRE DE LA CAUSA 2018]]=0,0,1)</f>
        <v>1</v>
      </c>
      <c r="E328" s="1">
        <f>+E327+Tabla15[[#This Row],[NOMBRE DE LA CAUSA 2019]]</f>
        <v>326</v>
      </c>
      <c r="F328" s="1">
        <f>+Tabla15[[#This Row],[0]]*Tabla15[[#This Row],[NOMBRE DE LA CAUSA 2019]]</f>
        <v>326</v>
      </c>
      <c r="G328" s="1" t="s">
        <v>742</v>
      </c>
      <c r="H328" s="1" t="s">
        <v>1391</v>
      </c>
      <c r="K328" s="1" t="s">
        <v>701</v>
      </c>
      <c r="L328" s="1" t="s">
        <v>1394</v>
      </c>
      <c r="M328" s="4">
        <v>2230</v>
      </c>
      <c r="N328" s="1" t="str">
        <f>+Tabla15[[#This Row],[NOMBRE DE LA CAUSA 2017]]</f>
        <v>INCUMPLIMIENTO EN EL PAGO DE LA INDEXACION Y REAJUSTE DE LA PENSION DE SOBREVIVIENTE</v>
      </c>
    </row>
    <row r="329" spans="1:14" ht="15" customHeight="1" x14ac:dyDescent="0.25">
      <c r="A329" s="1">
        <f>+Tabla15[[#This Row],[1]]</f>
        <v>327</v>
      </c>
      <c r="B329" s="1" t="s">
        <v>1395</v>
      </c>
      <c r="C329" s="1">
        <v>1</v>
      </c>
      <c r="D329" s="1">
        <f>+IF(Tabla15[[#This Row],[NOMBRE DE LA CAUSA 2018]]=0,0,1)</f>
        <v>1</v>
      </c>
      <c r="E329" s="1">
        <f>+E328+Tabla15[[#This Row],[NOMBRE DE LA CAUSA 2019]]</f>
        <v>327</v>
      </c>
      <c r="F329" s="1">
        <f>+Tabla15[[#This Row],[0]]*Tabla15[[#This Row],[NOMBRE DE LA CAUSA 2019]]</f>
        <v>327</v>
      </c>
      <c r="G329" s="1" t="s">
        <v>742</v>
      </c>
      <c r="H329" s="1" t="s">
        <v>1391</v>
      </c>
      <c r="K329" s="1" t="s">
        <v>701</v>
      </c>
      <c r="L329" s="1" t="s">
        <v>1396</v>
      </c>
      <c r="M329" s="4">
        <v>2228</v>
      </c>
      <c r="N329" s="1" t="str">
        <f>+Tabla15[[#This Row],[NOMBRE DE LA CAUSA 2017]]</f>
        <v>INCUMPLIMIENTO EN EL PAGO DE LA INDEXACION Y REAJUSTE DE LA PENSION DE VEJEZ</v>
      </c>
    </row>
    <row r="330" spans="1:14" ht="15" customHeight="1" x14ac:dyDescent="0.25">
      <c r="A330" s="1">
        <f>+Tabla15[[#This Row],[1]]</f>
        <v>328</v>
      </c>
      <c r="B330" s="5" t="s">
        <v>1397</v>
      </c>
      <c r="C330" s="1">
        <v>1</v>
      </c>
      <c r="D330" s="1">
        <f>+IF(Tabla15[[#This Row],[NOMBRE DE LA CAUSA 2018]]=0,0,1)</f>
        <v>1</v>
      </c>
      <c r="E330" s="1">
        <f>+E329+Tabla15[[#This Row],[NOMBRE DE LA CAUSA 2019]]</f>
        <v>328</v>
      </c>
      <c r="F330" s="1">
        <f>+Tabla15[[#This Row],[0]]*Tabla15[[#This Row],[NOMBRE DE LA CAUSA 2019]]</f>
        <v>328</v>
      </c>
      <c r="G330" s="1" t="s">
        <v>699</v>
      </c>
      <c r="I330" s="5" t="s">
        <v>41</v>
      </c>
      <c r="K330" s="5" t="s">
        <v>701</v>
      </c>
      <c r="L330" s="5" t="s">
        <v>1398</v>
      </c>
      <c r="M330" s="26">
        <v>2353</v>
      </c>
      <c r="N330" s="1" t="str">
        <f>+Tabla15[[#This Row],[NOMBRE DE LA CAUSA 2017]]</f>
        <v>INCUMPLIMIENTO EN EL PAGO DE LA INDEXACION Y REAJUSTE DE PENSION SUSTITUTIVA</v>
      </c>
    </row>
    <row r="331" spans="1:14" ht="15" customHeight="1" x14ac:dyDescent="0.25">
      <c r="A331" s="1">
        <f>+Tabla15[[#This Row],[1]]</f>
        <v>329</v>
      </c>
      <c r="B331" s="1" t="s">
        <v>1399</v>
      </c>
      <c r="C331" s="1">
        <v>1</v>
      </c>
      <c r="D331" s="1">
        <f>+IF(Tabla15[[#This Row],[NOMBRE DE LA CAUSA 2018]]=0,0,1)</f>
        <v>1</v>
      </c>
      <c r="E331" s="1">
        <f>+E330+Tabla15[[#This Row],[NOMBRE DE LA CAUSA 2019]]</f>
        <v>329</v>
      </c>
      <c r="F331" s="1">
        <f>+Tabla15[[#This Row],[0]]*Tabla15[[#This Row],[NOMBRE DE LA CAUSA 2019]]</f>
        <v>329</v>
      </c>
      <c r="G331" s="1" t="s">
        <v>704</v>
      </c>
      <c r="J331" s="1" t="s">
        <v>705</v>
      </c>
      <c r="K331" s="1" t="s">
        <v>701</v>
      </c>
      <c r="L331" s="5" t="s">
        <v>1400</v>
      </c>
      <c r="M331" s="4">
        <v>287</v>
      </c>
      <c r="N331" s="1" t="str">
        <f>+Tabla15[[#This Row],[NOMBRE DE LA CAUSA 2017]]</f>
        <v>INCUMPLIMIENTO EN EL PAGO DE LOS CANONES DE ARRENDAMIENTO</v>
      </c>
    </row>
    <row r="332" spans="1:14" ht="15" customHeight="1" x14ac:dyDescent="0.25">
      <c r="A332" s="1">
        <f>+Tabla15[[#This Row],[1]]</f>
        <v>330</v>
      </c>
      <c r="B332" s="1" t="s">
        <v>1401</v>
      </c>
      <c r="C332" s="1">
        <v>1</v>
      </c>
      <c r="D332" s="1">
        <f>+IF(Tabla15[[#This Row],[NOMBRE DE LA CAUSA 2018]]=0,0,1)</f>
        <v>1</v>
      </c>
      <c r="E332" s="1">
        <f>+E331+Tabla15[[#This Row],[NOMBRE DE LA CAUSA 2019]]</f>
        <v>330</v>
      </c>
      <c r="F332" s="1">
        <f>+Tabla15[[#This Row],[0]]*Tabla15[[#This Row],[NOMBRE DE LA CAUSA 2019]]</f>
        <v>330</v>
      </c>
      <c r="G332" s="1" t="s">
        <v>704</v>
      </c>
      <c r="J332" s="1" t="s">
        <v>705</v>
      </c>
      <c r="K332" s="1" t="s">
        <v>701</v>
      </c>
      <c r="L332" s="1" t="s">
        <v>1402</v>
      </c>
      <c r="M332" s="4">
        <v>445</v>
      </c>
      <c r="N332" s="1" t="str">
        <f>+Tabla15[[#This Row],[NOMBRE DE LA CAUSA 2017]]</f>
        <v>INCUMPLIMIENTO EN EL PAGO DE MESADA ADICIONAL</v>
      </c>
    </row>
    <row r="333" spans="1:14" ht="15" customHeight="1" x14ac:dyDescent="0.25">
      <c r="A333" s="1">
        <f>+Tabla15[[#This Row],[1]]</f>
        <v>331</v>
      </c>
      <c r="B333" s="1" t="s">
        <v>1403</v>
      </c>
      <c r="C333" s="1">
        <v>1</v>
      </c>
      <c r="D333" s="1">
        <f>+IF(Tabla15[[#This Row],[NOMBRE DE LA CAUSA 2018]]=0,0,1)</f>
        <v>1</v>
      </c>
      <c r="E333" s="1">
        <f>+E332+Tabla15[[#This Row],[NOMBRE DE LA CAUSA 2019]]</f>
        <v>331</v>
      </c>
      <c r="F333" s="1">
        <f>+Tabla15[[#This Row],[0]]*Tabla15[[#This Row],[NOMBRE DE LA CAUSA 2019]]</f>
        <v>331</v>
      </c>
      <c r="G333" s="1" t="s">
        <v>742</v>
      </c>
      <c r="H333" s="1" t="s">
        <v>1404</v>
      </c>
      <c r="K333" s="1" t="s">
        <v>701</v>
      </c>
      <c r="L333" s="1" t="s">
        <v>1405</v>
      </c>
      <c r="M333" s="4">
        <v>2209</v>
      </c>
      <c r="N333" s="1" t="str">
        <f>+Tabla15[[#This Row],[NOMBRE DE LA CAUSA 2017]]</f>
        <v>INCUMPLIMIENTO EN EL PAGO DE PENSION DE INVALIDEZ</v>
      </c>
    </row>
    <row r="334" spans="1:14" ht="15" customHeight="1" x14ac:dyDescent="0.25">
      <c r="A334" s="1">
        <f>+Tabla15[[#This Row],[1]]</f>
        <v>332</v>
      </c>
      <c r="B334" s="1" t="s">
        <v>1406</v>
      </c>
      <c r="C334" s="1">
        <v>1</v>
      </c>
      <c r="D334" s="1">
        <f>+IF(Tabla15[[#This Row],[NOMBRE DE LA CAUSA 2018]]=0,0,1)</f>
        <v>1</v>
      </c>
      <c r="E334" s="1">
        <f>+E333+Tabla15[[#This Row],[NOMBRE DE LA CAUSA 2019]]</f>
        <v>332</v>
      </c>
      <c r="F334" s="1">
        <f>+Tabla15[[#This Row],[0]]*Tabla15[[#This Row],[NOMBRE DE LA CAUSA 2019]]</f>
        <v>332</v>
      </c>
      <c r="G334" s="1" t="s">
        <v>742</v>
      </c>
      <c r="H334" s="1" t="s">
        <v>1404</v>
      </c>
      <c r="K334" s="1" t="s">
        <v>701</v>
      </c>
      <c r="L334" s="1" t="s">
        <v>1407</v>
      </c>
      <c r="M334" s="4">
        <v>2210</v>
      </c>
      <c r="N334" s="1" t="str">
        <f>+Tabla15[[#This Row],[NOMBRE DE LA CAUSA 2017]]</f>
        <v>INCUMPLIMIENTO EN EL PAGO DE PENSION DE SOBREVIVIENTE</v>
      </c>
    </row>
    <row r="335" spans="1:14" ht="15" customHeight="1" x14ac:dyDescent="0.25">
      <c r="A335" s="1">
        <f>+Tabla15[[#This Row],[1]]</f>
        <v>333</v>
      </c>
      <c r="B335" s="1" t="s">
        <v>1408</v>
      </c>
      <c r="C335" s="1">
        <v>1</v>
      </c>
      <c r="D335" s="1">
        <f>+IF(Tabla15[[#This Row],[NOMBRE DE LA CAUSA 2018]]=0,0,1)</f>
        <v>1</v>
      </c>
      <c r="E335" s="1">
        <f>+E334+Tabla15[[#This Row],[NOMBRE DE LA CAUSA 2019]]</f>
        <v>333</v>
      </c>
      <c r="F335" s="1">
        <f>+Tabla15[[#This Row],[0]]*Tabla15[[#This Row],[NOMBRE DE LA CAUSA 2019]]</f>
        <v>333</v>
      </c>
      <c r="G335" s="1" t="s">
        <v>742</v>
      </c>
      <c r="H335" s="1" t="s">
        <v>1404</v>
      </c>
      <c r="K335" s="1" t="s">
        <v>701</v>
      </c>
      <c r="L335" s="1" t="s">
        <v>1409</v>
      </c>
      <c r="M335" s="4">
        <v>2208</v>
      </c>
      <c r="N335" s="1" t="str">
        <f>+Tabla15[[#This Row],[NOMBRE DE LA CAUSA 2017]]</f>
        <v>INCUMPLIMIENTO EN EL PAGO DE PENSION DE VEJEZ</v>
      </c>
    </row>
    <row r="336" spans="1:14" ht="15" customHeight="1" x14ac:dyDescent="0.25">
      <c r="A336" s="1">
        <f>+Tabla15[[#This Row],[1]]</f>
        <v>334</v>
      </c>
      <c r="B336" s="1" t="s">
        <v>1410</v>
      </c>
      <c r="C336" s="1">
        <v>1</v>
      </c>
      <c r="D336" s="1">
        <f>+IF(Tabla15[[#This Row],[NOMBRE DE LA CAUSA 2018]]=0,0,1)</f>
        <v>1</v>
      </c>
      <c r="E336" s="1">
        <f>+E335+Tabla15[[#This Row],[NOMBRE DE LA CAUSA 2019]]</f>
        <v>334</v>
      </c>
      <c r="F336" s="1">
        <f>+Tabla15[[#This Row],[0]]*Tabla15[[#This Row],[NOMBRE DE LA CAUSA 2019]]</f>
        <v>334</v>
      </c>
      <c r="G336" s="1" t="s">
        <v>699</v>
      </c>
      <c r="K336" s="5" t="s">
        <v>701</v>
      </c>
      <c r="L336" s="1" t="s">
        <v>1411</v>
      </c>
      <c r="M336" s="4">
        <v>2235</v>
      </c>
      <c r="N336" s="1" t="str">
        <f>+Tabla15[[#This Row],[NOMBRE DE LA CAUSA 2017]]</f>
        <v>INCUMPLIMIENTO EN EL PAGO DE PENSION FAMILIAR</v>
      </c>
    </row>
    <row r="337" spans="1:14" ht="15" customHeight="1" x14ac:dyDescent="0.25">
      <c r="A337" s="1">
        <f>+Tabla15[[#This Row],[1]]</f>
        <v>335</v>
      </c>
      <c r="B337" s="1" t="s">
        <v>1412</v>
      </c>
      <c r="C337" s="1">
        <v>1</v>
      </c>
      <c r="D337" s="1">
        <f>+IF(Tabla15[[#This Row],[NOMBRE DE LA CAUSA 2018]]=0,0,1)</f>
        <v>1</v>
      </c>
      <c r="E337" s="1">
        <f>+E336+Tabla15[[#This Row],[NOMBRE DE LA CAUSA 2019]]</f>
        <v>335</v>
      </c>
      <c r="F337" s="1">
        <f>+Tabla15[[#This Row],[0]]*Tabla15[[#This Row],[NOMBRE DE LA CAUSA 2019]]</f>
        <v>335</v>
      </c>
      <c r="G337" s="1" t="s">
        <v>742</v>
      </c>
      <c r="H337" s="1" t="s">
        <v>1404</v>
      </c>
      <c r="K337" s="5" t="s">
        <v>701</v>
      </c>
      <c r="L337" s="5" t="s">
        <v>1413</v>
      </c>
      <c r="M337" s="4">
        <v>2319</v>
      </c>
      <c r="N337" s="1" t="str">
        <f>+Tabla15[[#This Row],[NOMBRE DE LA CAUSA 2017]]</f>
        <v>INCUMPLIMIENTO EN EL PAGO DE PENSION SUSTITUTIVA</v>
      </c>
    </row>
    <row r="338" spans="1:14" ht="15" customHeight="1" x14ac:dyDescent="0.25">
      <c r="A338" s="1">
        <f>+Tabla15[[#This Row],[1]]</f>
        <v>336</v>
      </c>
      <c r="B338" s="1" t="s">
        <v>1414</v>
      </c>
      <c r="C338" s="1">
        <v>1</v>
      </c>
      <c r="D338" s="1">
        <f>+IF(Tabla15[[#This Row],[NOMBRE DE LA CAUSA 2018]]=0,0,1)</f>
        <v>1</v>
      </c>
      <c r="E338" s="1">
        <f>+E337+Tabla15[[#This Row],[NOMBRE DE LA CAUSA 2019]]</f>
        <v>336</v>
      </c>
      <c r="F338" s="1">
        <f>+Tabla15[[#This Row],[0]]*Tabla15[[#This Row],[NOMBRE DE LA CAUSA 2019]]</f>
        <v>336</v>
      </c>
      <c r="G338" s="1" t="s">
        <v>704</v>
      </c>
      <c r="I338" s="6"/>
      <c r="J338" s="1" t="s">
        <v>705</v>
      </c>
      <c r="K338" s="1" t="s">
        <v>701</v>
      </c>
      <c r="L338" s="1" t="s">
        <v>1415</v>
      </c>
      <c r="M338" s="4">
        <v>415</v>
      </c>
      <c r="N338" s="1" t="str">
        <f>+Tabla15[[#This Row],[NOMBRE DE LA CAUSA 2017]]</f>
        <v>INCUMPLIMIENTO EN EL PAGO DE PRESTACIONES SOCIALES</v>
      </c>
    </row>
    <row r="339" spans="1:14" ht="15" customHeight="1" x14ac:dyDescent="0.25">
      <c r="A339" s="1">
        <f>+Tabla15[[#This Row],[1]]</f>
        <v>337</v>
      </c>
      <c r="B339" s="1" t="s">
        <v>1416</v>
      </c>
      <c r="C339" s="1">
        <v>1</v>
      </c>
      <c r="D339" s="1">
        <f>+IF(Tabla15[[#This Row],[NOMBRE DE LA CAUSA 2018]]=0,0,1)</f>
        <v>1</v>
      </c>
      <c r="E339" s="1">
        <f>+E338+Tabla15[[#This Row],[NOMBRE DE LA CAUSA 2019]]</f>
        <v>337</v>
      </c>
      <c r="F339" s="1">
        <f>+Tabla15[[#This Row],[0]]*Tabla15[[#This Row],[NOMBRE DE LA CAUSA 2019]]</f>
        <v>337</v>
      </c>
      <c r="G339" s="1" t="s">
        <v>699</v>
      </c>
      <c r="K339" s="1" t="s">
        <v>701</v>
      </c>
      <c r="L339" s="7" t="s">
        <v>1417</v>
      </c>
      <c r="M339" s="4">
        <v>2250</v>
      </c>
      <c r="N339" s="1" t="str">
        <f>+Tabla15[[#This Row],[NOMBRE DE LA CAUSA 2017]]</f>
        <v>INCUMPLIMIENTO EN EL PAGO DE PRIMA DE ACTIVIDAD</v>
      </c>
    </row>
    <row r="340" spans="1:14" ht="15" customHeight="1" x14ac:dyDescent="0.25">
      <c r="A340" s="1">
        <f>+Tabla15[[#This Row],[1]]</f>
        <v>338</v>
      </c>
      <c r="B340" s="1" t="s">
        <v>1418</v>
      </c>
      <c r="C340" s="1">
        <v>1</v>
      </c>
      <c r="D340" s="1">
        <f>+IF(Tabla15[[#This Row],[NOMBRE DE LA CAUSA 2018]]=0,0,1)</f>
        <v>1</v>
      </c>
      <c r="E340" s="1">
        <f>+E339+Tabla15[[#This Row],[NOMBRE DE LA CAUSA 2019]]</f>
        <v>338</v>
      </c>
      <c r="F340" s="1">
        <f>+Tabla15[[#This Row],[0]]*Tabla15[[#This Row],[NOMBRE DE LA CAUSA 2019]]</f>
        <v>338</v>
      </c>
      <c r="G340" s="1" t="s">
        <v>699</v>
      </c>
      <c r="K340" s="1" t="s">
        <v>701</v>
      </c>
      <c r="L340" s="1" t="s">
        <v>1419</v>
      </c>
      <c r="M340" s="4">
        <v>2249</v>
      </c>
      <c r="N340" s="1" t="str">
        <f>+Tabla15[[#This Row],[NOMBRE DE LA CAUSA 2017]]</f>
        <v>INCUMPLIMIENTO EN EL PAGO DE PRIMA DE ACTUALIZACION</v>
      </c>
    </row>
    <row r="341" spans="1:14" ht="15" customHeight="1" x14ac:dyDescent="0.25">
      <c r="A341" s="1">
        <f>+Tabla15[[#This Row],[1]]</f>
        <v>339</v>
      </c>
      <c r="B341" s="1" t="s">
        <v>1420</v>
      </c>
      <c r="C341" s="1">
        <v>1</v>
      </c>
      <c r="D341" s="1">
        <f>+IF(Tabla15[[#This Row],[NOMBRE DE LA CAUSA 2018]]=0,0,1)</f>
        <v>1</v>
      </c>
      <c r="E341" s="1">
        <f>+E340+Tabla15[[#This Row],[NOMBRE DE LA CAUSA 2019]]</f>
        <v>339</v>
      </c>
      <c r="F341" s="1">
        <f>+Tabla15[[#This Row],[0]]*Tabla15[[#This Row],[NOMBRE DE LA CAUSA 2019]]</f>
        <v>339</v>
      </c>
      <c r="G341" s="1" t="s">
        <v>699</v>
      </c>
      <c r="K341" s="1" t="s">
        <v>701</v>
      </c>
      <c r="L341" s="1" t="s">
        <v>1421</v>
      </c>
      <c r="M341" s="4">
        <v>2252</v>
      </c>
      <c r="N341" s="1" t="str">
        <f>+Tabla15[[#This Row],[NOMBRE DE LA CAUSA 2017]]</f>
        <v>INCUMPLIMIENTO EN EL PAGO DE PRIMA DE ANTIGUEDAD</v>
      </c>
    </row>
    <row r="342" spans="1:14" ht="15" customHeight="1" x14ac:dyDescent="0.25">
      <c r="A342" s="1">
        <f>+Tabla15[[#This Row],[1]]</f>
        <v>340</v>
      </c>
      <c r="B342" s="1" t="s">
        <v>1422</v>
      </c>
      <c r="C342" s="1">
        <v>1</v>
      </c>
      <c r="D342" s="1">
        <f>+IF(Tabla15[[#This Row],[NOMBRE DE LA CAUSA 2018]]=0,0,1)</f>
        <v>1</v>
      </c>
      <c r="E342" s="1">
        <f>+E341+Tabla15[[#This Row],[NOMBRE DE LA CAUSA 2019]]</f>
        <v>340</v>
      </c>
      <c r="F342" s="1">
        <f>+Tabla15[[#This Row],[0]]*Tabla15[[#This Row],[NOMBRE DE LA CAUSA 2019]]</f>
        <v>340</v>
      </c>
      <c r="G342" s="1" t="s">
        <v>742</v>
      </c>
      <c r="H342" s="1" t="s">
        <v>1423</v>
      </c>
      <c r="K342" s="1" t="s">
        <v>701</v>
      </c>
      <c r="L342" s="1" t="s">
        <v>1424</v>
      </c>
      <c r="M342" s="4">
        <v>2247</v>
      </c>
      <c r="N342" s="1" t="str">
        <f>+Tabla15[[#This Row],[NOMBRE DE LA CAUSA 2017]]</f>
        <v>INCUMPLIMIENTO EN EL PAGO DE PRIMA DE SERVICIOS</v>
      </c>
    </row>
    <row r="343" spans="1:14" ht="15" customHeight="1" x14ac:dyDescent="0.25">
      <c r="A343" s="1">
        <f>+Tabla15[[#This Row],[1]]</f>
        <v>341</v>
      </c>
      <c r="B343" s="1" t="s">
        <v>1425</v>
      </c>
      <c r="C343" s="1">
        <v>1</v>
      </c>
      <c r="D343" s="1">
        <f>+IF(Tabla15[[#This Row],[NOMBRE DE LA CAUSA 2018]]=0,0,1)</f>
        <v>1</v>
      </c>
      <c r="E343" s="1">
        <f>+E342+Tabla15[[#This Row],[NOMBRE DE LA CAUSA 2019]]</f>
        <v>341</v>
      </c>
      <c r="F343" s="1">
        <f>+Tabla15[[#This Row],[0]]*Tabla15[[#This Row],[NOMBRE DE LA CAUSA 2019]]</f>
        <v>341</v>
      </c>
      <c r="G343" s="1" t="s">
        <v>699</v>
      </c>
      <c r="K343" s="1" t="s">
        <v>701</v>
      </c>
      <c r="L343" s="1" t="s">
        <v>1426</v>
      </c>
      <c r="M343" s="4">
        <v>2254</v>
      </c>
      <c r="N343" s="1" t="str">
        <f>+Tabla15[[#This Row],[NOMBRE DE LA CAUSA 2017]]</f>
        <v>INCUMPLIMIENTO EN EL PAGO DE PRIMA TECNICA</v>
      </c>
    </row>
    <row r="344" spans="1:14" ht="15" customHeight="1" x14ac:dyDescent="0.25">
      <c r="A344" s="1">
        <f>+Tabla15[[#This Row],[1]]</f>
        <v>342</v>
      </c>
      <c r="B344" s="1" t="s">
        <v>1427</v>
      </c>
      <c r="C344" s="1">
        <v>1</v>
      </c>
      <c r="D344" s="1">
        <f>+IF(Tabla15[[#This Row],[NOMBRE DE LA CAUSA 2018]]=0,0,1)</f>
        <v>1</v>
      </c>
      <c r="E344" s="1">
        <f>+E343+Tabla15[[#This Row],[NOMBRE DE LA CAUSA 2019]]</f>
        <v>342</v>
      </c>
      <c r="F344" s="1">
        <f>+Tabla15[[#This Row],[0]]*Tabla15[[#This Row],[NOMBRE DE LA CAUSA 2019]]</f>
        <v>342</v>
      </c>
      <c r="G344" s="1" t="s">
        <v>742</v>
      </c>
      <c r="H344" s="1" t="s">
        <v>1428</v>
      </c>
      <c r="K344" s="1" t="s">
        <v>701</v>
      </c>
      <c r="L344" s="1" t="s">
        <v>1429</v>
      </c>
      <c r="M344" s="4">
        <v>2233</v>
      </c>
      <c r="N344" s="1" t="str">
        <f>+Tabla15[[#This Row],[NOMBRE DE LA CAUSA 2017]]</f>
        <v>INCUMPLIMIENTO EN EL PAGO DE REAJUSTE DE LA PENSION POR LEY 4 DE 1992</v>
      </c>
    </row>
    <row r="345" spans="1:14" ht="15" customHeight="1" x14ac:dyDescent="0.25">
      <c r="A345" s="1">
        <f>+Tabla15[[#This Row],[1]]</f>
        <v>343</v>
      </c>
      <c r="B345" s="5" t="s">
        <v>1430</v>
      </c>
      <c r="C345" s="1">
        <v>1</v>
      </c>
      <c r="D345" s="1">
        <f>+IF(Tabla15[[#This Row],[NOMBRE DE LA CAUSA 2018]]=0,0,1)</f>
        <v>1</v>
      </c>
      <c r="E345" s="1">
        <f>+E344+Tabla15[[#This Row],[NOMBRE DE LA CAUSA 2019]]</f>
        <v>343</v>
      </c>
      <c r="F345" s="1">
        <f>+Tabla15[[#This Row],[0]]*Tabla15[[#This Row],[NOMBRE DE LA CAUSA 2019]]</f>
        <v>343</v>
      </c>
      <c r="G345" s="1" t="s">
        <v>699</v>
      </c>
      <c r="K345" s="5" t="s">
        <v>701</v>
      </c>
      <c r="L345" s="5" t="s">
        <v>1431</v>
      </c>
      <c r="M345" s="4">
        <v>2286</v>
      </c>
      <c r="N345" s="1" t="str">
        <f>+Tabla15[[#This Row],[NOMBRE DE LA CAUSA 2017]]</f>
        <v>INCUMPLIMIENTO EN EL PAGO DE REGALIAS</v>
      </c>
    </row>
    <row r="346" spans="1:14" ht="15" customHeight="1" x14ac:dyDescent="0.25">
      <c r="A346" s="1">
        <f>+Tabla15[[#This Row],[1]]</f>
        <v>344</v>
      </c>
      <c r="B346" s="1" t="s">
        <v>1432</v>
      </c>
      <c r="C346" s="1">
        <v>1</v>
      </c>
      <c r="D346" s="1">
        <f>+IF(Tabla15[[#This Row],[NOMBRE DE LA CAUSA 2018]]=0,0,1)</f>
        <v>1</v>
      </c>
      <c r="E346" s="1">
        <f>+E345+Tabla15[[#This Row],[NOMBRE DE LA CAUSA 2019]]</f>
        <v>344</v>
      </c>
      <c r="F346" s="1">
        <f>+Tabla15[[#This Row],[0]]*Tabla15[[#This Row],[NOMBRE DE LA CAUSA 2019]]</f>
        <v>344</v>
      </c>
      <c r="G346" s="1" t="s">
        <v>699</v>
      </c>
      <c r="K346" s="1" t="s">
        <v>701</v>
      </c>
      <c r="L346" s="1" t="s">
        <v>1433</v>
      </c>
      <c r="M346" s="4">
        <v>2224</v>
      </c>
      <c r="N346" s="1" t="str">
        <f>+Tabla15[[#This Row],[NOMBRE DE LA CAUSA 2017]]</f>
        <v>INCUMPLIMIENTO EN EL PAGO DE RETROACTIVO DE PENSION DE INVALIDEZ</v>
      </c>
    </row>
    <row r="347" spans="1:14" ht="15" customHeight="1" x14ac:dyDescent="0.25">
      <c r="A347" s="1">
        <f>+Tabla15[[#This Row],[1]]</f>
        <v>345</v>
      </c>
      <c r="B347" s="5" t="s">
        <v>1434</v>
      </c>
      <c r="C347" s="1">
        <v>1</v>
      </c>
      <c r="D347" s="1">
        <f>+IF(Tabla15[[#This Row],[NOMBRE DE LA CAUSA 2018]]=0,0,1)</f>
        <v>1</v>
      </c>
      <c r="E347" s="1">
        <f>+E346+Tabla15[[#This Row],[NOMBRE DE LA CAUSA 2019]]</f>
        <v>345</v>
      </c>
      <c r="F347" s="1">
        <f>+Tabla15[[#This Row],[0]]*Tabla15[[#This Row],[NOMBRE DE LA CAUSA 2019]]</f>
        <v>345</v>
      </c>
      <c r="G347" s="1" t="s">
        <v>699</v>
      </c>
      <c r="I347" s="5" t="s">
        <v>41</v>
      </c>
      <c r="K347" s="5" t="s">
        <v>701</v>
      </c>
      <c r="L347" s="5" t="s">
        <v>1435</v>
      </c>
      <c r="M347" s="26">
        <v>2351</v>
      </c>
      <c r="N347" s="1" t="str">
        <f>+Tabla15[[#This Row],[NOMBRE DE LA CAUSA 2017]]</f>
        <v>INCUMPLIMIENTO EN EL PAGO DE RETROACTIVO DE PENSION DE SOBREVIVIENTE</v>
      </c>
    </row>
    <row r="348" spans="1:14" ht="15" customHeight="1" x14ac:dyDescent="0.25">
      <c r="A348" s="1">
        <f>+Tabla15[[#This Row],[1]]</f>
        <v>346</v>
      </c>
      <c r="B348" s="1" t="s">
        <v>1436</v>
      </c>
      <c r="C348" s="1">
        <v>1</v>
      </c>
      <c r="D348" s="1">
        <f>+IF(Tabla15[[#This Row],[NOMBRE DE LA CAUSA 2018]]=0,0,1)</f>
        <v>1</v>
      </c>
      <c r="E348" s="1">
        <f>+E347+Tabla15[[#This Row],[NOMBRE DE LA CAUSA 2019]]</f>
        <v>346</v>
      </c>
      <c r="F348" s="1">
        <f>+Tabla15[[#This Row],[0]]*Tabla15[[#This Row],[NOMBRE DE LA CAUSA 2019]]</f>
        <v>346</v>
      </c>
      <c r="G348" s="1" t="s">
        <v>699</v>
      </c>
      <c r="K348" s="1" t="s">
        <v>701</v>
      </c>
      <c r="L348" s="1" t="s">
        <v>1437</v>
      </c>
      <c r="M348" s="4">
        <v>2223</v>
      </c>
      <c r="N348" s="1" t="str">
        <f>+Tabla15[[#This Row],[NOMBRE DE LA CAUSA 2017]]</f>
        <v>INCUMPLIMIENTO EN EL PAGO DE RETROACTIVO DE PENSION DE VEJEZ</v>
      </c>
    </row>
    <row r="349" spans="1:14" ht="15" customHeight="1" x14ac:dyDescent="0.25">
      <c r="A349" s="1">
        <f>+Tabla15[[#This Row],[1]]</f>
        <v>347</v>
      </c>
      <c r="B349" s="5" t="s">
        <v>1438</v>
      </c>
      <c r="C349" s="1">
        <v>1</v>
      </c>
      <c r="D349" s="1">
        <f>+IF(Tabla15[[#This Row],[NOMBRE DE LA CAUSA 2018]]=0,0,1)</f>
        <v>1</v>
      </c>
      <c r="E349" s="1">
        <f>+E348+Tabla15[[#This Row],[NOMBRE DE LA CAUSA 2019]]</f>
        <v>347</v>
      </c>
      <c r="F349" s="1">
        <f>+Tabla15[[#This Row],[0]]*Tabla15[[#This Row],[NOMBRE DE LA CAUSA 2019]]</f>
        <v>347</v>
      </c>
      <c r="G349" s="1" t="s">
        <v>699</v>
      </c>
      <c r="I349" s="5" t="s">
        <v>41</v>
      </c>
      <c r="K349" s="5" t="s">
        <v>701</v>
      </c>
      <c r="L349" s="5" t="s">
        <v>1439</v>
      </c>
      <c r="M349" s="26">
        <v>2356</v>
      </c>
      <c r="N349" s="1" t="str">
        <f>+Tabla15[[#This Row],[NOMBRE DE LA CAUSA 2017]]</f>
        <v>INCUMPLIMIENTO EN EL PAGO DE RETROACTIVO DE PENSION SUSTITUTIVA</v>
      </c>
    </row>
    <row r="350" spans="1:14" ht="15" customHeight="1" x14ac:dyDescent="0.25">
      <c r="A350" s="1">
        <f>+Tabla15[[#This Row],[1]]</f>
        <v>348</v>
      </c>
      <c r="B350" s="1" t="s">
        <v>1440</v>
      </c>
      <c r="C350" s="1">
        <v>1</v>
      </c>
      <c r="D350" s="1">
        <f>+IF(Tabla15[[#This Row],[NOMBRE DE LA CAUSA 2018]]=0,0,1)</f>
        <v>1</v>
      </c>
      <c r="E350" s="1">
        <f>+E349+Tabla15[[#This Row],[NOMBRE DE LA CAUSA 2019]]</f>
        <v>348</v>
      </c>
      <c r="F350" s="1">
        <f>+Tabla15[[#This Row],[0]]*Tabla15[[#This Row],[NOMBRE DE LA CAUSA 2019]]</f>
        <v>348</v>
      </c>
      <c r="G350" s="1" t="s">
        <v>704</v>
      </c>
      <c r="J350" s="1" t="s">
        <v>705</v>
      </c>
      <c r="K350" s="1" t="s">
        <v>701</v>
      </c>
      <c r="L350" s="1" t="s">
        <v>1441</v>
      </c>
      <c r="M350" s="4">
        <v>1880</v>
      </c>
      <c r="N350" s="1" t="str">
        <f>+Tabla15[[#This Row],[NOMBRE DE LA CAUSA 2017]]</f>
        <v>INCUMPLIMIENTO EN EL PAGO DE SALARIO</v>
      </c>
    </row>
    <row r="351" spans="1:14" ht="15" customHeight="1" x14ac:dyDescent="0.25">
      <c r="A351" s="1">
        <f>+Tabla15[[#This Row],[1]]</f>
        <v>349</v>
      </c>
      <c r="B351" s="1" t="s">
        <v>1442</v>
      </c>
      <c r="C351" s="1">
        <v>1</v>
      </c>
      <c r="D351" s="1">
        <f>+IF(Tabla15[[#This Row],[NOMBRE DE LA CAUSA 2018]]=0,0,1)</f>
        <v>1</v>
      </c>
      <c r="E351" s="1">
        <f>+E350+Tabla15[[#This Row],[NOMBRE DE LA CAUSA 2019]]</f>
        <v>349</v>
      </c>
      <c r="F351" s="1">
        <f>+Tabla15[[#This Row],[0]]*Tabla15[[#This Row],[NOMBRE DE LA CAUSA 2019]]</f>
        <v>349</v>
      </c>
      <c r="G351" s="1" t="s">
        <v>704</v>
      </c>
      <c r="J351" s="1" t="s">
        <v>705</v>
      </c>
      <c r="K351" s="1" t="s">
        <v>701</v>
      </c>
      <c r="L351" s="5" t="s">
        <v>1443</v>
      </c>
      <c r="M351" s="4">
        <v>266</v>
      </c>
      <c r="N351" s="1" t="str">
        <f>+Tabla15[[#This Row],[NOMBRE DE LA CAUSA 2017]]</f>
        <v>INCUMPLIMIENTO EN EL PAGO DE SINIESTRO POR ASEGURADORA</v>
      </c>
    </row>
    <row r="352" spans="1:14" ht="15" customHeight="1" x14ac:dyDescent="0.25">
      <c r="A352" s="1">
        <f>+Tabla15[[#This Row],[1]]</f>
        <v>350</v>
      </c>
      <c r="B352" s="1" t="s">
        <v>1444</v>
      </c>
      <c r="C352" s="1">
        <v>1</v>
      </c>
      <c r="D352" s="1">
        <f>+IF(Tabla15[[#This Row],[NOMBRE DE LA CAUSA 2018]]=0,0,1)</f>
        <v>1</v>
      </c>
      <c r="E352" s="1">
        <f>+E351+Tabla15[[#This Row],[NOMBRE DE LA CAUSA 2019]]</f>
        <v>350</v>
      </c>
      <c r="F352" s="1">
        <f>+Tabla15[[#This Row],[0]]*Tabla15[[#This Row],[NOMBRE DE LA CAUSA 2019]]</f>
        <v>350</v>
      </c>
      <c r="G352" s="1" t="s">
        <v>742</v>
      </c>
      <c r="H352" s="1" t="s">
        <v>1445</v>
      </c>
      <c r="K352" s="1" t="s">
        <v>701</v>
      </c>
      <c r="L352" s="1" t="s">
        <v>1446</v>
      </c>
      <c r="M352" s="4">
        <v>2259</v>
      </c>
      <c r="N352" s="1" t="str">
        <f>+Tabla15[[#This Row],[NOMBRE DE LA CAUSA 2017]]</f>
        <v>INCUMPLIMIENTO EN EL PAGO DE SUBSIDIO DE VIVIENDA</v>
      </c>
    </row>
    <row r="353" spans="1:14" ht="15" customHeight="1" x14ac:dyDescent="0.25">
      <c r="A353" s="1">
        <f>+Tabla15[[#This Row],[1]]</f>
        <v>351</v>
      </c>
      <c r="B353" s="1" t="s">
        <v>1447</v>
      </c>
      <c r="C353" s="1">
        <v>1</v>
      </c>
      <c r="D353" s="1">
        <f>+IF(Tabla15[[#This Row],[NOMBRE DE LA CAUSA 2018]]=0,0,1)</f>
        <v>1</v>
      </c>
      <c r="E353" s="1">
        <f>+E352+Tabla15[[#This Row],[NOMBRE DE LA CAUSA 2019]]</f>
        <v>351</v>
      </c>
      <c r="F353" s="1">
        <f>+Tabla15[[#This Row],[0]]*Tabla15[[#This Row],[NOMBRE DE LA CAUSA 2019]]</f>
        <v>351</v>
      </c>
      <c r="G353" s="1" t="s">
        <v>699</v>
      </c>
      <c r="K353" s="1" t="s">
        <v>701</v>
      </c>
      <c r="L353" s="1" t="s">
        <v>1448</v>
      </c>
      <c r="M353" s="4">
        <v>2256</v>
      </c>
      <c r="N353" s="1" t="str">
        <f>+Tabla15[[#This Row],[NOMBRE DE LA CAUSA 2017]]</f>
        <v>INCUMPLIMIENTO EN EL PAGO DE SUBSIDIO FAMILIAR</v>
      </c>
    </row>
    <row r="354" spans="1:14" ht="15" customHeight="1" x14ac:dyDescent="0.25">
      <c r="A354" s="1">
        <f>+Tabla15[[#This Row],[1]]</f>
        <v>352</v>
      </c>
      <c r="B354" s="1" t="s">
        <v>1449</v>
      </c>
      <c r="C354" s="1">
        <v>1</v>
      </c>
      <c r="D354" s="1">
        <f>+IF(Tabla15[[#This Row],[NOMBRE DE LA CAUSA 2018]]=0,0,1)</f>
        <v>1</v>
      </c>
      <c r="E354" s="1">
        <f>+E353+Tabla15[[#This Row],[NOMBRE DE LA CAUSA 2019]]</f>
        <v>352</v>
      </c>
      <c r="F354" s="1">
        <f>+Tabla15[[#This Row],[0]]*Tabla15[[#This Row],[NOMBRE DE LA CAUSA 2019]]</f>
        <v>352</v>
      </c>
      <c r="G354" s="1" t="s">
        <v>699</v>
      </c>
      <c r="K354" s="1" t="s">
        <v>701</v>
      </c>
      <c r="L354" s="1" t="s">
        <v>1450</v>
      </c>
      <c r="M354" s="4">
        <v>2244</v>
      </c>
      <c r="N354" s="1" t="str">
        <f>+Tabla15[[#This Row],[NOMBRE DE LA CAUSA 2017]]</f>
        <v>INCUMPLIMIENTO EN EL PAGO DE SUSTITUCION DE LA ASIGNACION DE RETIRO</v>
      </c>
    </row>
    <row r="355" spans="1:14" ht="15" customHeight="1" x14ac:dyDescent="0.25">
      <c r="A355" s="1">
        <f>+Tabla15[[#This Row],[1]]</f>
        <v>353</v>
      </c>
      <c r="B355" s="1" t="s">
        <v>1451</v>
      </c>
      <c r="C355" s="1">
        <v>1</v>
      </c>
      <c r="D355" s="1">
        <f>+IF(Tabla15[[#This Row],[NOMBRE DE LA CAUSA 2018]]=0,0,1)</f>
        <v>1</v>
      </c>
      <c r="E355" s="1">
        <f>+E354+Tabla15[[#This Row],[NOMBRE DE LA CAUSA 2019]]</f>
        <v>353</v>
      </c>
      <c r="F355" s="1">
        <f>+Tabla15[[#This Row],[0]]*Tabla15[[#This Row],[NOMBRE DE LA CAUSA 2019]]</f>
        <v>353</v>
      </c>
      <c r="G355" s="1" t="s">
        <v>704</v>
      </c>
      <c r="J355" s="1" t="s">
        <v>705</v>
      </c>
      <c r="K355" s="1" t="s">
        <v>701</v>
      </c>
      <c r="L355" s="1" t="s">
        <v>1452</v>
      </c>
      <c r="M355" s="4">
        <v>225</v>
      </c>
      <c r="N355" s="1" t="str">
        <f>+Tabla15[[#This Row],[NOMBRE DE LA CAUSA 2017]]</f>
        <v>INCUMPLIMIENTO EN EL PAGO DE UNA OBLIGACION CON GARANTIA REAL</v>
      </c>
    </row>
    <row r="356" spans="1:14" ht="15" customHeight="1" x14ac:dyDescent="0.25">
      <c r="A356" s="1">
        <f>+Tabla15[[#This Row],[1]]</f>
        <v>354</v>
      </c>
      <c r="B356" s="1" t="s">
        <v>1453</v>
      </c>
      <c r="C356" s="1">
        <v>1</v>
      </c>
      <c r="D356" s="1">
        <f>+IF(Tabla15[[#This Row],[NOMBRE DE LA CAUSA 2018]]=0,0,1)</f>
        <v>1</v>
      </c>
      <c r="E356" s="1">
        <f>+E355+Tabla15[[#This Row],[NOMBRE DE LA CAUSA 2019]]</f>
        <v>354</v>
      </c>
      <c r="F356" s="1">
        <f>+Tabla15[[#This Row],[0]]*Tabla15[[#This Row],[NOMBRE DE LA CAUSA 2019]]</f>
        <v>354</v>
      </c>
      <c r="G356" s="1" t="s">
        <v>699</v>
      </c>
      <c r="K356" s="1" t="s">
        <v>701</v>
      </c>
      <c r="L356" s="1" t="s">
        <v>1454</v>
      </c>
      <c r="M356" s="4">
        <v>2212</v>
      </c>
      <c r="N356" s="1" t="str">
        <f>+Tabla15[[#This Row],[NOMBRE DE LA CAUSA 2017]]</f>
        <v>INCUMPLIMIENTO EN EL PAGO DEL AUXILIO FUNERARIO</v>
      </c>
    </row>
    <row r="357" spans="1:14" ht="15" customHeight="1" x14ac:dyDescent="0.25">
      <c r="A357" s="1">
        <f>+Tabla15[[#This Row],[1]]</f>
        <v>355</v>
      </c>
      <c r="B357" s="1" t="s">
        <v>1455</v>
      </c>
      <c r="C357" s="1">
        <v>1</v>
      </c>
      <c r="D357" s="1">
        <f>+IF(Tabla15[[#This Row],[NOMBRE DE LA CAUSA 2018]]=0,0,1)</f>
        <v>1</v>
      </c>
      <c r="E357" s="1">
        <f>+E356+Tabla15[[#This Row],[NOMBRE DE LA CAUSA 2019]]</f>
        <v>355</v>
      </c>
      <c r="F357" s="1">
        <f>+Tabla15[[#This Row],[0]]*Tabla15[[#This Row],[NOMBRE DE LA CAUSA 2019]]</f>
        <v>355</v>
      </c>
      <c r="G357" s="1" t="s">
        <v>704</v>
      </c>
      <c r="J357" s="1" t="s">
        <v>705</v>
      </c>
      <c r="K357" s="1" t="s">
        <v>701</v>
      </c>
      <c r="L357" s="1" t="s">
        <v>1456</v>
      </c>
      <c r="M357" s="4">
        <v>10</v>
      </c>
      <c r="N357" s="1" t="str">
        <f>+Tabla15[[#This Row],[NOMBRE DE LA CAUSA 2017]]</f>
        <v>INCUMPLIMIENTO EN EL RECONOCIMIENTO DE MEDICAMENTOS Y SERVICIOS INCLUIDOS O NO EN EL POS</v>
      </c>
    </row>
    <row r="358" spans="1:14" ht="15" customHeight="1" x14ac:dyDescent="0.25">
      <c r="A358" s="1">
        <f>+Tabla15[[#This Row],[1]]</f>
        <v>356</v>
      </c>
      <c r="B358" s="1" t="s">
        <v>1457</v>
      </c>
      <c r="C358" s="1">
        <v>1</v>
      </c>
      <c r="D358" s="1">
        <f>+IF(Tabla15[[#This Row],[NOMBRE DE LA CAUSA 2018]]=0,0,1)</f>
        <v>1</v>
      </c>
      <c r="E358" s="1">
        <f>+E357+Tabla15[[#This Row],[NOMBRE DE LA CAUSA 2019]]</f>
        <v>356</v>
      </c>
      <c r="F358" s="1">
        <f>+Tabla15[[#This Row],[0]]*Tabla15[[#This Row],[NOMBRE DE LA CAUSA 2019]]</f>
        <v>356</v>
      </c>
      <c r="G358" s="1" t="s">
        <v>704</v>
      </c>
      <c r="J358" s="1" t="s">
        <v>705</v>
      </c>
      <c r="K358" s="1" t="s">
        <v>701</v>
      </c>
      <c r="L358" s="1" t="s">
        <v>1458</v>
      </c>
      <c r="M358" s="4">
        <v>246</v>
      </c>
      <c r="N358" s="1" t="str">
        <f>+Tabla15[[#This Row],[NOMBRE DE LA CAUSA 2017]]</f>
        <v>INCUMPLIMIENTO EN LA CONSTITUCION DE CONSORCIOS Y/O UNIONES TEMPORALES</v>
      </c>
    </row>
    <row r="359" spans="1:14" ht="15" customHeight="1" x14ac:dyDescent="0.25">
      <c r="A359" s="1">
        <f>+Tabla15[[#This Row],[1]]</f>
        <v>357</v>
      </c>
      <c r="B359" s="1" t="s">
        <v>1459</v>
      </c>
      <c r="C359" s="1">
        <v>1</v>
      </c>
      <c r="D359" s="1">
        <f>+IF(Tabla15[[#This Row],[NOMBRE DE LA CAUSA 2018]]=0,0,1)</f>
        <v>1</v>
      </c>
      <c r="E359" s="1">
        <f>+E358+Tabla15[[#This Row],[NOMBRE DE LA CAUSA 2019]]</f>
        <v>357</v>
      </c>
      <c r="F359" s="1">
        <f>+Tabla15[[#This Row],[0]]*Tabla15[[#This Row],[NOMBRE DE LA CAUSA 2019]]</f>
        <v>357</v>
      </c>
      <c r="G359" s="1" t="s">
        <v>704</v>
      </c>
      <c r="J359" s="1" t="s">
        <v>705</v>
      </c>
      <c r="K359" s="1" t="s">
        <v>701</v>
      </c>
      <c r="L359" s="1" t="s">
        <v>1460</v>
      </c>
      <c r="M359" s="4">
        <v>509</v>
      </c>
      <c r="N359" s="1" t="str">
        <f>+Tabla15[[#This Row],[NOMBRE DE LA CAUSA 2017]]</f>
        <v>INCUMPLIMIENTO EN LA ENTREGA DE VIVIENDA DE INTERES SOCIAL</v>
      </c>
    </row>
    <row r="360" spans="1:14" ht="15" customHeight="1" x14ac:dyDescent="0.25">
      <c r="A360" s="1">
        <f>+Tabla15[[#This Row],[1]]</f>
        <v>358</v>
      </c>
      <c r="B360" s="1" t="s">
        <v>1461</v>
      </c>
      <c r="C360" s="1">
        <v>1</v>
      </c>
      <c r="D360" s="1">
        <f>+IF(Tabla15[[#This Row],[NOMBRE DE LA CAUSA 2018]]=0,0,1)</f>
        <v>1</v>
      </c>
      <c r="E360" s="1">
        <f>+E359+Tabla15[[#This Row],[NOMBRE DE LA CAUSA 2019]]</f>
        <v>358</v>
      </c>
      <c r="F360" s="1">
        <f>+Tabla15[[#This Row],[0]]*Tabla15[[#This Row],[NOMBRE DE LA CAUSA 2019]]</f>
        <v>358</v>
      </c>
      <c r="G360" s="1" t="s">
        <v>704</v>
      </c>
      <c r="H360" s="6"/>
      <c r="J360" s="1" t="s">
        <v>705</v>
      </c>
      <c r="K360" s="1" t="s">
        <v>701</v>
      </c>
      <c r="L360" s="1" t="s">
        <v>1462</v>
      </c>
      <c r="M360" s="4">
        <v>285</v>
      </c>
      <c r="N360" s="1" t="str">
        <f>+Tabla15[[#This Row],[NOMBRE DE LA CAUSA 2017]]</f>
        <v>INCUMPLIMIENTO EN LA ENTREGA MATERIAL DE BIEN DEL TRADENTE AL ADQUIRENTE</v>
      </c>
    </row>
    <row r="361" spans="1:14" ht="15" customHeight="1" x14ac:dyDescent="0.25">
      <c r="A361" s="1">
        <f>+Tabla15[[#This Row],[1]]</f>
        <v>359</v>
      </c>
      <c r="B361" s="1" t="s">
        <v>1463</v>
      </c>
      <c r="C361" s="1">
        <v>1</v>
      </c>
      <c r="D361" s="1">
        <f>+IF(Tabla15[[#This Row],[NOMBRE DE LA CAUSA 2018]]=0,0,1)</f>
        <v>1</v>
      </c>
      <c r="E361" s="1">
        <f>+E360+Tabla15[[#This Row],[NOMBRE DE LA CAUSA 2019]]</f>
        <v>359</v>
      </c>
      <c r="F361" s="1">
        <f>+Tabla15[[#This Row],[0]]*Tabla15[[#This Row],[NOMBRE DE LA CAUSA 2019]]</f>
        <v>359</v>
      </c>
      <c r="G361" s="1" t="s">
        <v>704</v>
      </c>
      <c r="J361" s="1" t="s">
        <v>705</v>
      </c>
      <c r="K361" s="1" t="s">
        <v>701</v>
      </c>
      <c r="L361" s="1" t="s">
        <v>1464</v>
      </c>
      <c r="M361" s="4">
        <v>236</v>
      </c>
      <c r="N361" s="1" t="str">
        <f>+Tabla15[[#This Row],[NOMBRE DE LA CAUSA 2017]]</f>
        <v>INCUMPLIMIENTO EN PAGO DE OBLIGACION CONTENIDA EN TITULO VALOR</v>
      </c>
    </row>
    <row r="362" spans="1:14" ht="15" customHeight="1" x14ac:dyDescent="0.25">
      <c r="A362" s="1">
        <f>+Tabla15[[#This Row],[1]]</f>
        <v>360</v>
      </c>
      <c r="B362" s="1" t="s">
        <v>1465</v>
      </c>
      <c r="C362" s="1">
        <v>1</v>
      </c>
      <c r="D362" s="1">
        <f>+IF(Tabla15[[#This Row],[NOMBRE DE LA CAUSA 2018]]=0,0,1)</f>
        <v>1</v>
      </c>
      <c r="E362" s="1">
        <f>+E361+Tabla15[[#This Row],[NOMBRE DE LA CAUSA 2019]]</f>
        <v>360</v>
      </c>
      <c r="F362" s="1">
        <f>+Tabla15[[#This Row],[0]]*Tabla15[[#This Row],[NOMBRE DE LA CAUSA 2019]]</f>
        <v>360</v>
      </c>
      <c r="G362" s="1" t="s">
        <v>704</v>
      </c>
      <c r="J362" s="1" t="s">
        <v>705</v>
      </c>
      <c r="K362" s="1" t="s">
        <v>701</v>
      </c>
      <c r="L362" s="1" t="s">
        <v>1466</v>
      </c>
      <c r="M362" s="4">
        <v>281</v>
      </c>
      <c r="N362" s="1" t="str">
        <f>+Tabla15[[#This Row],[NOMBRE DE LA CAUSA 2017]]</f>
        <v>INDEBIDA ADECUACION FISICA DE CONSTRUCCIONES PARA PERSONAS CON ALGUNA DISCAPACIDAD</v>
      </c>
    </row>
    <row r="363" spans="1:14" ht="15" customHeight="1" x14ac:dyDescent="0.25">
      <c r="A363" s="1">
        <f>+Tabla15[[#This Row],[1]]</f>
        <v>361</v>
      </c>
      <c r="B363" t="s">
        <v>1467</v>
      </c>
      <c r="C363" s="1">
        <v>1</v>
      </c>
      <c r="D363" s="1">
        <f>+IF(Tabla15[[#This Row],[NOMBRE DE LA CAUSA 2018]]=0,0,1)</f>
        <v>1</v>
      </c>
      <c r="E363" s="1">
        <f>+E362+Tabla15[[#This Row],[NOMBRE DE LA CAUSA 2019]]</f>
        <v>361</v>
      </c>
      <c r="F363" s="1">
        <f>+Tabla15[[#This Row],[0]]*Tabla15[[#This Row],[NOMBRE DE LA CAUSA 2019]]</f>
        <v>361</v>
      </c>
      <c r="G363" s="5" t="s">
        <v>704</v>
      </c>
      <c r="H363" s="6"/>
      <c r="I363" s="6"/>
      <c r="J363" s="1" t="s">
        <v>705</v>
      </c>
      <c r="K363" s="23" t="s">
        <v>701</v>
      </c>
      <c r="L363" s="11" t="s">
        <v>1468</v>
      </c>
      <c r="M363" s="4">
        <v>782</v>
      </c>
      <c r="N363" s="1" t="str">
        <f>+Tabla15[[#This Row],[NOMBRE DE LA CAUSA 2017]]</f>
        <v>INDEBIDA CONSTITUCION DE SINDICATO</v>
      </c>
    </row>
    <row r="364" spans="1:14" ht="15" customHeight="1" x14ac:dyDescent="0.25">
      <c r="A364" s="1">
        <f>+Tabla15[[#This Row],[1]]</f>
        <v>362</v>
      </c>
      <c r="B364" s="6" t="s">
        <v>1469</v>
      </c>
      <c r="C364" s="1">
        <v>1</v>
      </c>
      <c r="D364" s="1">
        <f>+IF(Tabla15[[#This Row],[NOMBRE DE LA CAUSA 2018]]=0,0,1)</f>
        <v>1</v>
      </c>
      <c r="E364" s="1">
        <f>+E363+Tabla15[[#This Row],[NOMBRE DE LA CAUSA 2019]]</f>
        <v>362</v>
      </c>
      <c r="F364" s="1">
        <f>+Tabla15[[#This Row],[0]]*Tabla15[[#This Row],[NOMBRE DE LA CAUSA 2019]]</f>
        <v>362</v>
      </c>
      <c r="G364" s="1" t="s">
        <v>704</v>
      </c>
      <c r="H364" s="6"/>
      <c r="I364" s="6"/>
      <c r="J364" s="1" t="s">
        <v>705</v>
      </c>
      <c r="K364" s="23" t="s">
        <v>701</v>
      </c>
      <c r="L364" s="1" t="s">
        <v>1470</v>
      </c>
      <c r="M364" s="4">
        <v>314</v>
      </c>
      <c r="N364" s="1" t="str">
        <f>+Tabla15[[#This Row],[NOMBRE DE LA CAUSA 2017]]</f>
        <v>INDEBIDA INCORPORACION DE CONSCRIPTOS</v>
      </c>
    </row>
    <row r="365" spans="1:14" ht="15" customHeight="1" x14ac:dyDescent="0.25">
      <c r="A365" s="1">
        <f>+Tabla15[[#This Row],[1]]</f>
        <v>363</v>
      </c>
      <c r="B365" s="8" t="s">
        <v>1471</v>
      </c>
      <c r="C365" s="1">
        <v>1</v>
      </c>
      <c r="D365" s="1">
        <f>+IF(Tabla15[[#This Row],[NOMBRE DE LA CAUSA 2018]]=0,0,1)</f>
        <v>1</v>
      </c>
      <c r="E365" s="1">
        <f>+E364+Tabla15[[#This Row],[NOMBRE DE LA CAUSA 2019]]</f>
        <v>363</v>
      </c>
      <c r="F365" s="1">
        <f>+Tabla15[[#This Row],[0]]*Tabla15[[#This Row],[NOMBRE DE LA CAUSA 2019]]</f>
        <v>363</v>
      </c>
      <c r="G365" s="6" t="s">
        <v>699</v>
      </c>
      <c r="H365" s="6"/>
      <c r="I365" s="8" t="s">
        <v>1075</v>
      </c>
      <c r="K365" s="8" t="s">
        <v>701</v>
      </c>
      <c r="L365" s="10" t="s">
        <v>1472</v>
      </c>
      <c r="M365" s="26">
        <v>2338</v>
      </c>
      <c r="N365" s="1" t="str">
        <f>+Tabla15[[#This Row],[NOMBRE DE LA CAUSA 2017]]</f>
        <v>INDEBIDA INSCRIPCION EN EL REGISTRO MERCANTIL</v>
      </c>
    </row>
    <row r="366" spans="1:14" ht="15" customHeight="1" x14ac:dyDescent="0.25">
      <c r="A366" s="1">
        <f>+Tabla15[[#This Row],[1]]</f>
        <v>364</v>
      </c>
      <c r="B366" s="6" t="s">
        <v>1473</v>
      </c>
      <c r="C366" s="1">
        <v>1</v>
      </c>
      <c r="D366" s="1">
        <f>+IF(Tabla15[[#This Row],[NOMBRE DE LA CAUSA 2018]]=0,0,1)</f>
        <v>1</v>
      </c>
      <c r="E366" s="1">
        <f>+E365+Tabla15[[#This Row],[NOMBRE DE LA CAUSA 2019]]</f>
        <v>364</v>
      </c>
      <c r="F366" s="1">
        <f>+Tabla15[[#This Row],[0]]*Tabla15[[#This Row],[NOMBRE DE LA CAUSA 2019]]</f>
        <v>364</v>
      </c>
      <c r="G366" s="6" t="s">
        <v>704</v>
      </c>
      <c r="H366" s="6"/>
      <c r="I366" s="6"/>
      <c r="J366" s="6" t="s">
        <v>705</v>
      </c>
      <c r="K366" s="6" t="s">
        <v>701</v>
      </c>
      <c r="L366" s="7" t="s">
        <v>1474</v>
      </c>
      <c r="M366" s="4">
        <v>789</v>
      </c>
      <c r="N366" s="1" t="str">
        <f>+Tabla15[[#This Row],[NOMBRE DE LA CAUSA 2017]]</f>
        <v>INDEBIDA LIQUIDACION DE ASIGNACION DE RETIRO</v>
      </c>
    </row>
    <row r="367" spans="1:14" ht="15" customHeight="1" x14ac:dyDescent="0.25">
      <c r="A367" s="1">
        <f>+Tabla15[[#This Row],[1]]</f>
        <v>365</v>
      </c>
      <c r="B367" s="6" t="s">
        <v>1475</v>
      </c>
      <c r="C367" s="1">
        <v>1</v>
      </c>
      <c r="D367" s="1">
        <f>+IF(Tabla15[[#This Row],[NOMBRE DE LA CAUSA 2018]]=0,0,1)</f>
        <v>1</v>
      </c>
      <c r="E367" s="1">
        <f>+E366+Tabla15[[#This Row],[NOMBRE DE LA CAUSA 2019]]</f>
        <v>365</v>
      </c>
      <c r="F367" s="1">
        <f>+Tabla15[[#This Row],[0]]*Tabla15[[#This Row],[NOMBRE DE LA CAUSA 2019]]</f>
        <v>365</v>
      </c>
      <c r="G367" s="6" t="s">
        <v>704</v>
      </c>
      <c r="H367" s="6"/>
      <c r="I367" s="6"/>
      <c r="J367" s="6" t="s">
        <v>705</v>
      </c>
      <c r="K367" s="6" t="s">
        <v>701</v>
      </c>
      <c r="L367" s="7" t="s">
        <v>1476</v>
      </c>
      <c r="M367" s="4">
        <v>41</v>
      </c>
      <c r="N367" s="1" t="str">
        <f>+Tabla15[[#This Row],[NOMBRE DE LA CAUSA 2017]]</f>
        <v>INDEBIDA LIQUIDACION DE BONO PENSIONAL</v>
      </c>
    </row>
    <row r="368" spans="1:14" ht="15" customHeight="1" x14ac:dyDescent="0.25">
      <c r="A368" s="1">
        <f>+Tabla15[[#This Row],[1]]</f>
        <v>366</v>
      </c>
      <c r="B368" s="6" t="s">
        <v>1477</v>
      </c>
      <c r="C368" s="1">
        <v>1</v>
      </c>
      <c r="D368" s="1">
        <f>+IF(Tabla15[[#This Row],[NOMBRE DE LA CAUSA 2018]]=0,0,1)</f>
        <v>1</v>
      </c>
      <c r="E368" s="1">
        <f>+E367+Tabla15[[#This Row],[NOMBRE DE LA CAUSA 2019]]</f>
        <v>366</v>
      </c>
      <c r="F368" s="1">
        <f>+Tabla15[[#This Row],[0]]*Tabla15[[#This Row],[NOMBRE DE LA CAUSA 2019]]</f>
        <v>366</v>
      </c>
      <c r="G368" s="6" t="s">
        <v>704</v>
      </c>
      <c r="H368" s="6"/>
      <c r="I368" s="6"/>
      <c r="J368" s="6" t="s">
        <v>705</v>
      </c>
      <c r="K368" s="6" t="s">
        <v>701</v>
      </c>
      <c r="L368" s="7" t="s">
        <v>1478</v>
      </c>
      <c r="M368" s="4">
        <v>786</v>
      </c>
      <c r="N368" s="1" t="str">
        <f>+Tabla15[[#This Row],[NOMBRE DE LA CAUSA 2017]]</f>
        <v>INDEBIDA LIQUIDACION DE CUOTA PARTE PENSIONAL</v>
      </c>
    </row>
    <row r="369" spans="1:14" ht="15" customHeight="1" x14ac:dyDescent="0.25">
      <c r="A369" s="1">
        <f>+Tabla15[[#This Row],[1]]</f>
        <v>367</v>
      </c>
      <c r="B369" s="8" t="s">
        <v>1479</v>
      </c>
      <c r="C369" s="1">
        <v>1</v>
      </c>
      <c r="D369" s="1">
        <f>+IF(Tabla15[[#This Row],[NOMBRE DE LA CAUSA 2018]]=0,0,1)</f>
        <v>1</v>
      </c>
      <c r="E369" s="1">
        <f>+E368+Tabla15[[#This Row],[NOMBRE DE LA CAUSA 2019]]</f>
        <v>367</v>
      </c>
      <c r="F369" s="1">
        <f>+Tabla15[[#This Row],[0]]*Tabla15[[#This Row],[NOMBRE DE LA CAUSA 2019]]</f>
        <v>367</v>
      </c>
      <c r="G369" s="6" t="s">
        <v>742</v>
      </c>
      <c r="H369" s="6" t="s">
        <v>1362</v>
      </c>
      <c r="I369" s="6"/>
      <c r="J369" s="6"/>
      <c r="K369" s="8" t="s">
        <v>701</v>
      </c>
      <c r="L369" s="10" t="s">
        <v>1480</v>
      </c>
      <c r="M369" s="4">
        <v>2304</v>
      </c>
      <c r="N369" s="1" t="str">
        <f>+Tabla15[[#This Row],[NOMBRE DE LA CAUSA 2017]]</f>
        <v>INDEBIDA LIQUIDACION DE DE COSTO ACUMULADO DE ASCENSOS EN EL ESCALAFON DOCENTE</v>
      </c>
    </row>
    <row r="370" spans="1:14" ht="15" customHeight="1" x14ac:dyDescent="0.25">
      <c r="A370" s="1">
        <f>+Tabla15[[#This Row],[1]]</f>
        <v>368</v>
      </c>
      <c r="B370" s="6" t="s">
        <v>1481</v>
      </c>
      <c r="C370" s="1">
        <v>1</v>
      </c>
      <c r="D370" s="1">
        <f>+IF(Tabla15[[#This Row],[NOMBRE DE LA CAUSA 2018]]=0,0,1)</f>
        <v>1</v>
      </c>
      <c r="E370" s="1">
        <f>+E369+Tabla15[[#This Row],[NOMBRE DE LA CAUSA 2019]]</f>
        <v>368</v>
      </c>
      <c r="F370" s="1">
        <f>+Tabla15[[#This Row],[0]]*Tabla15[[#This Row],[NOMBRE DE LA CAUSA 2019]]</f>
        <v>368</v>
      </c>
      <c r="G370" s="6" t="s">
        <v>742</v>
      </c>
      <c r="H370" s="6" t="s">
        <v>1367</v>
      </c>
      <c r="I370" s="6"/>
      <c r="J370" s="6"/>
      <c r="K370" s="6" t="s">
        <v>701</v>
      </c>
      <c r="L370" s="7" t="s">
        <v>1482</v>
      </c>
      <c r="M370" s="4">
        <v>2263</v>
      </c>
      <c r="N370" s="1" t="str">
        <f>+Tabla15[[#This Row],[NOMBRE DE LA CAUSA 2017]]</f>
        <v>INDEBIDA LIQUIDACION DE HONORARIOS</v>
      </c>
    </row>
    <row r="371" spans="1:14" ht="15" customHeight="1" x14ac:dyDescent="0.25">
      <c r="A371" s="1">
        <f>+Tabla15[[#This Row],[1]]</f>
        <v>369</v>
      </c>
      <c r="B371" s="6" t="s">
        <v>1483</v>
      </c>
      <c r="C371" s="1">
        <v>1</v>
      </c>
      <c r="D371" s="1">
        <f>+IF(Tabla15[[#This Row],[NOMBRE DE LA CAUSA 2018]]=0,0,1)</f>
        <v>1</v>
      </c>
      <c r="E371" s="1">
        <f>+E370+Tabla15[[#This Row],[NOMBRE DE LA CAUSA 2019]]</f>
        <v>369</v>
      </c>
      <c r="F371" s="1">
        <f>+Tabla15[[#This Row],[0]]*Tabla15[[#This Row],[NOMBRE DE LA CAUSA 2019]]</f>
        <v>369</v>
      </c>
      <c r="G371" s="6" t="s">
        <v>699</v>
      </c>
      <c r="H371" s="6"/>
      <c r="I371" s="6"/>
      <c r="J371" s="6"/>
      <c r="K371" s="6" t="s">
        <v>701</v>
      </c>
      <c r="L371" s="7" t="s">
        <v>1484</v>
      </c>
      <c r="M371" s="4">
        <v>2216</v>
      </c>
      <c r="N371" s="1" t="str">
        <f>+Tabla15[[#This Row],[NOMBRE DE LA CAUSA 2017]]</f>
        <v>INDEBIDA LIQUIDACION DE INCREMENTO DE PENSION DE INVALIDEZ</v>
      </c>
    </row>
    <row r="372" spans="1:14" ht="15" customHeight="1" x14ac:dyDescent="0.25">
      <c r="A372" s="1">
        <f>+Tabla15[[#This Row],[1]]</f>
        <v>370</v>
      </c>
      <c r="B372" s="6" t="s">
        <v>1485</v>
      </c>
      <c r="C372" s="1">
        <v>1</v>
      </c>
      <c r="D372" s="1">
        <f>+IF(Tabla15[[#This Row],[NOMBRE DE LA CAUSA 2018]]=0,0,1)</f>
        <v>1</v>
      </c>
      <c r="E372" s="1">
        <f>+E371+Tabla15[[#This Row],[NOMBRE DE LA CAUSA 2019]]</f>
        <v>370</v>
      </c>
      <c r="F372" s="1">
        <f>+Tabla15[[#This Row],[0]]*Tabla15[[#This Row],[NOMBRE DE LA CAUSA 2019]]</f>
        <v>370</v>
      </c>
      <c r="G372" s="6" t="s">
        <v>699</v>
      </c>
      <c r="H372" s="6"/>
      <c r="I372" s="6"/>
      <c r="J372" s="6"/>
      <c r="K372" s="6" t="s">
        <v>701</v>
      </c>
      <c r="L372" s="7" t="s">
        <v>1486</v>
      </c>
      <c r="M372" s="4">
        <v>2215</v>
      </c>
      <c r="N372" s="1" t="str">
        <f>+Tabla15[[#This Row],[NOMBRE DE LA CAUSA 2017]]</f>
        <v>INDEBIDA LIQUIDACION DE INCREMENTO DE PENSION DE VEJEZ</v>
      </c>
    </row>
    <row r="373" spans="1:14" ht="15" customHeight="1" x14ac:dyDescent="0.25">
      <c r="A373" s="1">
        <f>+Tabla15[[#This Row],[1]]</f>
        <v>371</v>
      </c>
      <c r="B373" s="8" t="s">
        <v>1487</v>
      </c>
      <c r="C373" s="1">
        <v>1</v>
      </c>
      <c r="D373" s="1">
        <f>+IF(Tabla15[[#This Row],[NOMBRE DE LA CAUSA 2018]]=0,0,1)</f>
        <v>1</v>
      </c>
      <c r="E373" s="1">
        <f>+E372+Tabla15[[#This Row],[NOMBRE DE LA CAUSA 2019]]</f>
        <v>371</v>
      </c>
      <c r="F373" s="1">
        <f>+Tabla15[[#This Row],[0]]*Tabla15[[#This Row],[NOMBRE DE LA CAUSA 2019]]</f>
        <v>371</v>
      </c>
      <c r="G373" s="8" t="s">
        <v>704</v>
      </c>
      <c r="H373" s="6"/>
      <c r="I373" s="8" t="s">
        <v>1488</v>
      </c>
      <c r="J373" s="6" t="s">
        <v>705</v>
      </c>
      <c r="K373" s="6" t="s">
        <v>701</v>
      </c>
      <c r="L373" s="10" t="s">
        <v>1489</v>
      </c>
      <c r="M373" s="4">
        <v>1883</v>
      </c>
      <c r="N373" s="1" t="str">
        <f>+Tabla15[[#This Row],[NOMBRE DE LA CAUSA 2017]]</f>
        <v>INDEBIDA LIQUIDACION DE INDEMNIZACION POR DESPIDO SIN JUSTA CAUSA</v>
      </c>
    </row>
    <row r="374" spans="1:14" ht="15" customHeight="1" x14ac:dyDescent="0.25">
      <c r="A374" s="1">
        <f>+Tabla15[[#This Row],[1]]</f>
        <v>372</v>
      </c>
      <c r="B374" s="6" t="s">
        <v>1490</v>
      </c>
      <c r="C374" s="1">
        <v>1</v>
      </c>
      <c r="D374" s="1">
        <f>+IF(Tabla15[[#This Row],[NOMBRE DE LA CAUSA 2018]]=0,0,1)</f>
        <v>1</v>
      </c>
      <c r="E374" s="1">
        <f>+E373+Tabla15[[#This Row],[NOMBRE DE LA CAUSA 2019]]</f>
        <v>372</v>
      </c>
      <c r="F374" s="1">
        <f>+Tabla15[[#This Row],[0]]*Tabla15[[#This Row],[NOMBRE DE LA CAUSA 2019]]</f>
        <v>372</v>
      </c>
      <c r="G374" s="6" t="s">
        <v>699</v>
      </c>
      <c r="H374" s="6"/>
      <c r="I374" s="6"/>
      <c r="J374" s="6"/>
      <c r="K374" s="6" t="s">
        <v>701</v>
      </c>
      <c r="L374" s="7" t="s">
        <v>1491</v>
      </c>
      <c r="M374" s="4">
        <v>2278</v>
      </c>
      <c r="N374" s="1" t="str">
        <f>+Tabla15[[#This Row],[NOMBRE DE LA CAUSA 2017]]</f>
        <v>INDEBIDA LIQUIDACION DE INDEMNIZACION POR DISMINUCION DE CAPACIDAD LABORAL</v>
      </c>
    </row>
    <row r="375" spans="1:14" ht="15" customHeight="1" x14ac:dyDescent="0.25">
      <c r="A375" s="1">
        <f>+Tabla15[[#This Row],[1]]</f>
        <v>373</v>
      </c>
      <c r="B375" s="6" t="s">
        <v>1492</v>
      </c>
      <c r="C375" s="1">
        <v>1</v>
      </c>
      <c r="D375" s="1">
        <f>+IF(Tabla15[[#This Row],[NOMBRE DE LA CAUSA 2018]]=0,0,1)</f>
        <v>1</v>
      </c>
      <c r="E375" s="1">
        <f>+E374+Tabla15[[#This Row],[NOMBRE DE LA CAUSA 2019]]</f>
        <v>373</v>
      </c>
      <c r="F375" s="1">
        <f>+Tabla15[[#This Row],[0]]*Tabla15[[#This Row],[NOMBRE DE LA CAUSA 2019]]</f>
        <v>373</v>
      </c>
      <c r="G375" s="6" t="s">
        <v>699</v>
      </c>
      <c r="I375" s="6"/>
      <c r="J375" s="6"/>
      <c r="K375" s="6" t="s">
        <v>701</v>
      </c>
      <c r="L375" s="7" t="s">
        <v>1493</v>
      </c>
      <c r="M375" s="4">
        <v>2282</v>
      </c>
      <c r="N375" s="1" t="str">
        <f>+Tabla15[[#This Row],[NOMBRE DE LA CAUSA 2017]]</f>
        <v>INDEBIDA LIQUIDACION DE INDEMNIZACION POR MUERTE EN ACCIDENTE DE TRABAJO</v>
      </c>
    </row>
    <row r="376" spans="1:14" ht="15" customHeight="1" x14ac:dyDescent="0.25">
      <c r="A376" s="1">
        <f>+Tabla15[[#This Row],[1]]</f>
        <v>374</v>
      </c>
      <c r="B376" s="8" t="s">
        <v>1494</v>
      </c>
      <c r="C376" s="1">
        <v>1</v>
      </c>
      <c r="D376" s="1">
        <f>+IF(Tabla15[[#This Row],[NOMBRE DE LA CAUSA 2018]]=0,0,1)</f>
        <v>1</v>
      </c>
      <c r="E376" s="1">
        <f>+E375+Tabla15[[#This Row],[NOMBRE DE LA CAUSA 2019]]</f>
        <v>374</v>
      </c>
      <c r="F376" s="1">
        <f>+Tabla15[[#This Row],[0]]*Tabla15[[#This Row],[NOMBRE DE LA CAUSA 2019]]</f>
        <v>374</v>
      </c>
      <c r="G376" s="6" t="s">
        <v>699</v>
      </c>
      <c r="I376" s="8" t="s">
        <v>41</v>
      </c>
      <c r="J376" s="6"/>
      <c r="K376" s="8" t="s">
        <v>701</v>
      </c>
      <c r="L376" s="10" t="s">
        <v>1495</v>
      </c>
      <c r="M376" s="26">
        <v>2347</v>
      </c>
      <c r="N376" s="1" t="str">
        <f>+Tabla15[[#This Row],[NOMBRE DE LA CAUSA 2017]]</f>
        <v>INDEBIDA LIQUIDACION DE INDEMNIZACION SUSTITUTIVA DE PENSION DE SOBREVIVIENTES</v>
      </c>
    </row>
    <row r="377" spans="1:14" ht="15" customHeight="1" x14ac:dyDescent="0.25">
      <c r="A377" s="1">
        <f>+Tabla15[[#This Row],[1]]</f>
        <v>375</v>
      </c>
      <c r="B377" s="6" t="s">
        <v>1496</v>
      </c>
      <c r="C377" s="1">
        <v>1</v>
      </c>
      <c r="D377" s="1">
        <f>+IF(Tabla15[[#This Row],[NOMBRE DE LA CAUSA 2018]]=0,0,1)</f>
        <v>1</v>
      </c>
      <c r="E377" s="1">
        <f>+E376+Tabla15[[#This Row],[NOMBRE DE LA CAUSA 2019]]</f>
        <v>375</v>
      </c>
      <c r="F377" s="1">
        <f>+Tabla15[[#This Row],[0]]*Tabla15[[#This Row],[NOMBRE DE LA CAUSA 2019]]</f>
        <v>375</v>
      </c>
      <c r="G377" s="6" t="s">
        <v>704</v>
      </c>
      <c r="I377" s="6"/>
      <c r="J377" s="6" t="s">
        <v>705</v>
      </c>
      <c r="K377" s="6" t="s">
        <v>701</v>
      </c>
      <c r="L377" s="7" t="s">
        <v>1497</v>
      </c>
      <c r="M377" s="4">
        <v>819</v>
      </c>
      <c r="N377" s="1" t="str">
        <f>+Tabla15[[#This Row],[NOMBRE DE LA CAUSA 2017]]</f>
        <v>INDEBIDA LIQUIDACION DE INDEMNIZACION SUSTITUTIVA DE PENSION DE VEJEZ</v>
      </c>
    </row>
    <row r="378" spans="1:14" ht="15" customHeight="1" x14ac:dyDescent="0.25">
      <c r="A378" s="1">
        <f>+Tabla15[[#This Row],[1]]</f>
        <v>376</v>
      </c>
      <c r="B378" s="6" t="s">
        <v>1498</v>
      </c>
      <c r="C378" s="1">
        <v>1</v>
      </c>
      <c r="D378" s="1">
        <f>+IF(Tabla15[[#This Row],[NOMBRE DE LA CAUSA 2018]]=0,0,1)</f>
        <v>1</v>
      </c>
      <c r="E378" s="1">
        <f>+E377+Tabla15[[#This Row],[NOMBRE DE LA CAUSA 2019]]</f>
        <v>376</v>
      </c>
      <c r="F378" s="1">
        <f>+Tabla15[[#This Row],[0]]*Tabla15[[#This Row],[NOMBRE DE LA CAUSA 2019]]</f>
        <v>376</v>
      </c>
      <c r="G378" s="6" t="s">
        <v>742</v>
      </c>
      <c r="H378" s="1" t="s">
        <v>1499</v>
      </c>
      <c r="I378" s="6"/>
      <c r="J378" s="6"/>
      <c r="K378" s="6" t="s">
        <v>701</v>
      </c>
      <c r="L378" s="7" t="s">
        <v>1500</v>
      </c>
      <c r="M378" s="4">
        <v>2239</v>
      </c>
      <c r="N378" s="1" t="str">
        <f>+Tabla15[[#This Row],[NOMBRE DE LA CAUSA 2017]]</f>
        <v>INDEBIDA LIQUIDACION DE INTERESES SOBRE AUXILIO DE CESANTIAS</v>
      </c>
    </row>
    <row r="379" spans="1:14" ht="15" customHeight="1" x14ac:dyDescent="0.25">
      <c r="A379" s="1">
        <f>+Tabla15[[#This Row],[1]]</f>
        <v>377</v>
      </c>
      <c r="B379" s="6" t="s">
        <v>1501</v>
      </c>
      <c r="C379" s="1">
        <v>1</v>
      </c>
      <c r="D379" s="1">
        <f>+IF(Tabla15[[#This Row],[NOMBRE DE LA CAUSA 2018]]=0,0,1)</f>
        <v>1</v>
      </c>
      <c r="E379" s="1">
        <f>+E378+Tabla15[[#This Row],[NOMBRE DE LA CAUSA 2019]]</f>
        <v>377</v>
      </c>
      <c r="F379" s="1">
        <f>+Tabla15[[#This Row],[0]]*Tabla15[[#This Row],[NOMBRE DE LA CAUSA 2019]]</f>
        <v>377</v>
      </c>
      <c r="G379" s="6" t="s">
        <v>699</v>
      </c>
      <c r="I379" s="6"/>
      <c r="J379" s="6"/>
      <c r="K379" s="6" t="s">
        <v>701</v>
      </c>
      <c r="L379" s="7" t="s">
        <v>1502</v>
      </c>
      <c r="M379" s="4">
        <v>2284</v>
      </c>
      <c r="N379" s="1" t="str">
        <f>+Tabla15[[#This Row],[NOMBRE DE LA CAUSA 2017]]</f>
        <v>INDEBIDA LIQUIDACION DE LA BONIFICACION POR COMPENSACION</v>
      </c>
    </row>
    <row r="380" spans="1:14" ht="15" customHeight="1" x14ac:dyDescent="0.25">
      <c r="A380" s="1">
        <f>+Tabla15[[#This Row],[1]]</f>
        <v>378</v>
      </c>
      <c r="B380" s="8" t="s">
        <v>1503</v>
      </c>
      <c r="C380" s="1">
        <v>1</v>
      </c>
      <c r="D380" s="1">
        <f>+IF(Tabla15[[#This Row],[NOMBRE DE LA CAUSA 2018]]=0,0,1)</f>
        <v>1</v>
      </c>
      <c r="E380" s="1">
        <f>+E379+Tabla15[[#This Row],[NOMBRE DE LA CAUSA 2019]]</f>
        <v>378</v>
      </c>
      <c r="F380" s="1">
        <f>+Tabla15[[#This Row],[0]]*Tabla15[[#This Row],[NOMBRE DE LA CAUSA 2019]]</f>
        <v>378</v>
      </c>
      <c r="G380" s="6" t="s">
        <v>699</v>
      </c>
      <c r="I380" s="6"/>
      <c r="J380" s="6"/>
      <c r="K380" s="8" t="s">
        <v>701</v>
      </c>
      <c r="L380" s="10" t="s">
        <v>1504</v>
      </c>
      <c r="M380" s="4">
        <v>2309</v>
      </c>
      <c r="N380" s="1" t="str">
        <f>+Tabla15[[#This Row],[NOMBRE DE LA CAUSA 2017]]</f>
        <v>INDEBIDA LIQUIDACION DE LA PRIMA DE SEGURO DE DEPOSITO</v>
      </c>
    </row>
    <row r="381" spans="1:14" ht="15" customHeight="1" x14ac:dyDescent="0.25">
      <c r="A381" s="1">
        <f>+Tabla15[[#This Row],[1]]</f>
        <v>379</v>
      </c>
      <c r="B381" s="6" t="s">
        <v>1505</v>
      </c>
      <c r="C381" s="1">
        <v>1</v>
      </c>
      <c r="D381" s="1">
        <f>+IF(Tabla15[[#This Row],[NOMBRE DE LA CAUSA 2018]]=0,0,1)</f>
        <v>1</v>
      </c>
      <c r="E381" s="1">
        <f>+E380+Tabla15[[#This Row],[NOMBRE DE LA CAUSA 2019]]</f>
        <v>379</v>
      </c>
      <c r="F381" s="1">
        <f>+Tabla15[[#This Row],[0]]*Tabla15[[#This Row],[NOMBRE DE LA CAUSA 2019]]</f>
        <v>379</v>
      </c>
      <c r="G381" s="6" t="s">
        <v>742</v>
      </c>
      <c r="H381" s="6" t="s">
        <v>1370</v>
      </c>
      <c r="I381" s="6"/>
      <c r="J381" s="6"/>
      <c r="K381" s="6" t="s">
        <v>701</v>
      </c>
      <c r="L381" s="7" t="s">
        <v>1506</v>
      </c>
      <c r="M381" s="4">
        <v>2276</v>
      </c>
      <c r="N381" s="1" t="str">
        <f>+Tabla15[[#This Row],[NOMBRE DE LA CAUSA 2017]]</f>
        <v>INDEBIDA LIQUIDACION DE PAGO DE INCAPACIDAD MEDICA</v>
      </c>
    </row>
    <row r="382" spans="1:14" ht="15" customHeight="1" x14ac:dyDescent="0.25">
      <c r="A382" s="1">
        <f>+Tabla15[[#This Row],[1]]</f>
        <v>380</v>
      </c>
      <c r="B382" s="6" t="s">
        <v>1507</v>
      </c>
      <c r="C382" s="1">
        <v>1</v>
      </c>
      <c r="D382" s="1">
        <f>+IF(Tabla15[[#This Row],[NOMBRE DE LA CAUSA 2018]]=0,0,1)</f>
        <v>1</v>
      </c>
      <c r="E382" s="1">
        <f>+E381+Tabla15[[#This Row],[NOMBRE DE LA CAUSA 2019]]</f>
        <v>380</v>
      </c>
      <c r="F382" s="1">
        <f>+Tabla15[[#This Row],[0]]*Tabla15[[#This Row],[NOMBRE DE LA CAUSA 2019]]</f>
        <v>380</v>
      </c>
      <c r="G382" s="6" t="s">
        <v>742</v>
      </c>
      <c r="H382" s="6" t="s">
        <v>1508</v>
      </c>
      <c r="I382" s="6"/>
      <c r="J382" s="6"/>
      <c r="K382" s="6" t="s">
        <v>701</v>
      </c>
      <c r="L382" s="7" t="s">
        <v>1509</v>
      </c>
      <c r="M382" s="4">
        <v>2206</v>
      </c>
      <c r="N382" s="1" t="str">
        <f>+Tabla15[[#This Row],[NOMBRE DE LA CAUSA 2017]]</f>
        <v>INDEBIDA LIQUIDACION DE PENSION DE INVALIDEZ</v>
      </c>
    </row>
    <row r="383" spans="1:14" ht="15" customHeight="1" x14ac:dyDescent="0.25">
      <c r="A383" s="1">
        <f>+Tabla15[[#This Row],[1]]</f>
        <v>381</v>
      </c>
      <c r="B383" s="6" t="s">
        <v>1510</v>
      </c>
      <c r="C383" s="1">
        <v>1</v>
      </c>
      <c r="D383" s="1">
        <f>+IF(Tabla15[[#This Row],[NOMBRE DE LA CAUSA 2018]]=0,0,1)</f>
        <v>1</v>
      </c>
      <c r="E383" s="1">
        <f>+E382+Tabla15[[#This Row],[NOMBRE DE LA CAUSA 2019]]</f>
        <v>381</v>
      </c>
      <c r="F383" s="1">
        <f>+Tabla15[[#This Row],[0]]*Tabla15[[#This Row],[NOMBRE DE LA CAUSA 2019]]</f>
        <v>381</v>
      </c>
      <c r="G383" s="6" t="s">
        <v>742</v>
      </c>
      <c r="H383" s="6" t="s">
        <v>1508</v>
      </c>
      <c r="I383" s="6"/>
      <c r="J383" s="6"/>
      <c r="K383" s="6" t="s">
        <v>701</v>
      </c>
      <c r="L383" s="7" t="s">
        <v>1511</v>
      </c>
      <c r="M383" s="4">
        <v>2207</v>
      </c>
      <c r="N383" s="1" t="str">
        <f>+Tabla15[[#This Row],[NOMBRE DE LA CAUSA 2017]]</f>
        <v>INDEBIDA LIQUIDACION DE PENSION DE SOBREVIVIENTE</v>
      </c>
    </row>
    <row r="384" spans="1:14" ht="15" customHeight="1" x14ac:dyDescent="0.25">
      <c r="A384" s="1">
        <f>+Tabla15[[#This Row],[1]]</f>
        <v>382</v>
      </c>
      <c r="B384" s="6" t="s">
        <v>1512</v>
      </c>
      <c r="C384" s="1">
        <v>1</v>
      </c>
      <c r="D384" s="1">
        <f>+IF(Tabla15[[#This Row],[NOMBRE DE LA CAUSA 2018]]=0,0,1)</f>
        <v>1</v>
      </c>
      <c r="E384" s="1">
        <f>+E383+Tabla15[[#This Row],[NOMBRE DE LA CAUSA 2019]]</f>
        <v>382</v>
      </c>
      <c r="F384" s="1">
        <f>+Tabla15[[#This Row],[0]]*Tabla15[[#This Row],[NOMBRE DE LA CAUSA 2019]]</f>
        <v>382</v>
      </c>
      <c r="G384" s="6" t="s">
        <v>742</v>
      </c>
      <c r="H384" s="6" t="s">
        <v>1508</v>
      </c>
      <c r="I384" s="6"/>
      <c r="J384" s="6"/>
      <c r="K384" s="6" t="s">
        <v>701</v>
      </c>
      <c r="L384" s="7" t="s">
        <v>1513</v>
      </c>
      <c r="M384" s="4">
        <v>2205</v>
      </c>
      <c r="N384" s="1" t="str">
        <f>+Tabla15[[#This Row],[NOMBRE DE LA CAUSA 2017]]</f>
        <v>INDEBIDA LIQUIDACION DE PENSION DE VEJEZ</v>
      </c>
    </row>
    <row r="385" spans="1:14" ht="15" customHeight="1" x14ac:dyDescent="0.25">
      <c r="A385" s="1">
        <f>+Tabla15[[#This Row],[1]]</f>
        <v>383</v>
      </c>
      <c r="B385" s="6" t="s">
        <v>1514</v>
      </c>
      <c r="C385" s="1">
        <v>1</v>
      </c>
      <c r="D385" s="1">
        <f>+IF(Tabla15[[#This Row],[NOMBRE DE LA CAUSA 2018]]=0,0,1)</f>
        <v>1</v>
      </c>
      <c r="E385" s="1">
        <f>+E384+Tabla15[[#This Row],[NOMBRE DE LA CAUSA 2019]]</f>
        <v>383</v>
      </c>
      <c r="F385" s="1">
        <f>+Tabla15[[#This Row],[0]]*Tabla15[[#This Row],[NOMBRE DE LA CAUSA 2019]]</f>
        <v>383</v>
      </c>
      <c r="G385" s="6" t="s">
        <v>699</v>
      </c>
      <c r="H385" s="6"/>
      <c r="I385" s="6"/>
      <c r="J385" s="6"/>
      <c r="K385" s="8" t="s">
        <v>701</v>
      </c>
      <c r="L385" s="7" t="s">
        <v>1515</v>
      </c>
      <c r="M385" s="4">
        <v>2234</v>
      </c>
      <c r="N385" s="1" t="str">
        <f>+Tabla15[[#This Row],[NOMBRE DE LA CAUSA 2017]]</f>
        <v>INDEBIDA LIQUIDACION DE PENSION FAMILIAR</v>
      </c>
    </row>
    <row r="386" spans="1:14" ht="15" customHeight="1" x14ac:dyDescent="0.25">
      <c r="A386" s="1">
        <f>+Tabla15[[#This Row],[1]]</f>
        <v>384</v>
      </c>
      <c r="B386" s="6" t="s">
        <v>1516</v>
      </c>
      <c r="C386" s="1">
        <v>1</v>
      </c>
      <c r="D386" s="1">
        <f>+IF(Tabla15[[#This Row],[NOMBRE DE LA CAUSA 2018]]=0,0,1)</f>
        <v>1</v>
      </c>
      <c r="E386" s="1">
        <f>+E385+Tabla15[[#This Row],[NOMBRE DE LA CAUSA 2019]]</f>
        <v>384</v>
      </c>
      <c r="F386" s="1">
        <f>+Tabla15[[#This Row],[0]]*Tabla15[[#This Row],[NOMBRE DE LA CAUSA 2019]]</f>
        <v>384</v>
      </c>
      <c r="G386" s="6" t="s">
        <v>742</v>
      </c>
      <c r="H386" s="6" t="s">
        <v>1508</v>
      </c>
      <c r="I386" s="6"/>
      <c r="J386" s="6"/>
      <c r="K386" s="8" t="s">
        <v>701</v>
      </c>
      <c r="L386" s="10" t="s">
        <v>1517</v>
      </c>
      <c r="M386" s="4">
        <v>2318</v>
      </c>
      <c r="N386" s="1" t="str">
        <f>+Tabla15[[#This Row],[NOMBRE DE LA CAUSA 2017]]</f>
        <v>INDEBIDA LIQUIDACION DE PENSION SUSTITUTIVA</v>
      </c>
    </row>
    <row r="387" spans="1:14" ht="15" customHeight="1" x14ac:dyDescent="0.25">
      <c r="A387" s="1">
        <f>+Tabla15[[#This Row],[1]]</f>
        <v>385</v>
      </c>
      <c r="B387" s="6" t="s">
        <v>1518</v>
      </c>
      <c r="C387" s="1">
        <v>1</v>
      </c>
      <c r="D387" s="1">
        <f>+IF(Tabla15[[#This Row],[NOMBRE DE LA CAUSA 2018]]=0,0,1)</f>
        <v>1</v>
      </c>
      <c r="E387" s="1">
        <f>+E386+Tabla15[[#This Row],[NOMBRE DE LA CAUSA 2019]]</f>
        <v>385</v>
      </c>
      <c r="F387" s="1">
        <f>+Tabla15[[#This Row],[0]]*Tabla15[[#This Row],[NOMBRE DE LA CAUSA 2019]]</f>
        <v>385</v>
      </c>
      <c r="G387" s="6" t="s">
        <v>742</v>
      </c>
      <c r="H387" s="6" t="s">
        <v>1519</v>
      </c>
      <c r="I387" s="6"/>
      <c r="J387" s="6"/>
      <c r="K387" s="6" t="s">
        <v>701</v>
      </c>
      <c r="L387" s="7" t="s">
        <v>1520</v>
      </c>
      <c r="M387" s="4">
        <v>2261</v>
      </c>
      <c r="N387" s="1" t="str">
        <f>+Tabla15[[#This Row],[NOMBRE DE LA CAUSA 2017]]</f>
        <v>INDEBIDA LIQUIDACION DE PRESTACIONES SOCIALES</v>
      </c>
    </row>
    <row r="388" spans="1:14" ht="15" customHeight="1" x14ac:dyDescent="0.25">
      <c r="A388" s="1">
        <f>+Tabla15[[#This Row],[1]]</f>
        <v>386</v>
      </c>
      <c r="B388" s="6" t="s">
        <v>1521</v>
      </c>
      <c r="C388" s="1">
        <v>1</v>
      </c>
      <c r="D388" s="1">
        <f>+IF(Tabla15[[#This Row],[NOMBRE DE LA CAUSA 2018]]=0,0,1)</f>
        <v>1</v>
      </c>
      <c r="E388" s="1">
        <f>+E387+Tabla15[[#This Row],[NOMBRE DE LA CAUSA 2019]]</f>
        <v>386</v>
      </c>
      <c r="F388" s="1">
        <f>+Tabla15[[#This Row],[0]]*Tabla15[[#This Row],[NOMBRE DE LA CAUSA 2019]]</f>
        <v>386</v>
      </c>
      <c r="G388" s="6" t="s">
        <v>704</v>
      </c>
      <c r="H388" s="6"/>
      <c r="I388" s="6"/>
      <c r="J388" s="6" t="s">
        <v>705</v>
      </c>
      <c r="K388" s="6" t="s">
        <v>701</v>
      </c>
      <c r="L388" s="7" t="s">
        <v>1522</v>
      </c>
      <c r="M388" s="4">
        <v>626</v>
      </c>
      <c r="N388" s="1" t="str">
        <f>+Tabla15[[#This Row],[NOMBRE DE LA CAUSA 2017]]</f>
        <v>INDEBIDA LIQUIDACION DE PRIMA DE ACTIVIDAD</v>
      </c>
    </row>
    <row r="389" spans="1:14" ht="15" customHeight="1" x14ac:dyDescent="0.25">
      <c r="A389" s="1">
        <f>+Tabla15[[#This Row],[1]]</f>
        <v>387</v>
      </c>
      <c r="B389" s="6" t="s">
        <v>1523</v>
      </c>
      <c r="C389" s="1">
        <v>1</v>
      </c>
      <c r="D389" s="1">
        <f>+IF(Tabla15[[#This Row],[NOMBRE DE LA CAUSA 2018]]=0,0,1)</f>
        <v>1</v>
      </c>
      <c r="E389" s="1">
        <f>+E388+Tabla15[[#This Row],[NOMBRE DE LA CAUSA 2019]]</f>
        <v>387</v>
      </c>
      <c r="F389" s="1">
        <f>+Tabla15[[#This Row],[0]]*Tabla15[[#This Row],[NOMBRE DE LA CAUSA 2019]]</f>
        <v>387</v>
      </c>
      <c r="G389" s="6" t="s">
        <v>699</v>
      </c>
      <c r="H389" s="6"/>
      <c r="I389" s="6"/>
      <c r="J389" s="6"/>
      <c r="K389" s="6" t="s">
        <v>701</v>
      </c>
      <c r="L389" s="7" t="s">
        <v>1524</v>
      </c>
      <c r="M389" s="4">
        <v>2248</v>
      </c>
      <c r="N389" s="1" t="str">
        <f>+Tabla15[[#This Row],[NOMBRE DE LA CAUSA 2017]]</f>
        <v>INDEBIDA LIQUIDACION DE PRIMA DE ACTUALIZACION</v>
      </c>
    </row>
    <row r="390" spans="1:14" ht="15" customHeight="1" x14ac:dyDescent="0.25">
      <c r="A390" s="1">
        <f>+Tabla15[[#This Row],[1]]</f>
        <v>388</v>
      </c>
      <c r="B390" s="1" t="s">
        <v>1525</v>
      </c>
      <c r="C390" s="1">
        <v>1</v>
      </c>
      <c r="D390" s="1">
        <f>+IF(Tabla15[[#This Row],[NOMBRE DE LA CAUSA 2018]]=0,0,1)</f>
        <v>1</v>
      </c>
      <c r="E390" s="1">
        <f>+E389+Tabla15[[#This Row],[NOMBRE DE LA CAUSA 2019]]</f>
        <v>388</v>
      </c>
      <c r="F390" s="1">
        <f>+Tabla15[[#This Row],[0]]*Tabla15[[#This Row],[NOMBRE DE LA CAUSA 2019]]</f>
        <v>388</v>
      </c>
      <c r="G390" s="6" t="s">
        <v>699</v>
      </c>
      <c r="H390" s="6"/>
      <c r="I390" s="6"/>
      <c r="K390" s="1" t="s">
        <v>701</v>
      </c>
      <c r="L390" s="1" t="s">
        <v>1526</v>
      </c>
      <c r="M390" s="4">
        <v>2251</v>
      </c>
      <c r="N390" s="1" t="str">
        <f>+Tabla15[[#This Row],[NOMBRE DE LA CAUSA 2017]]</f>
        <v>INDEBIDA LIQUIDACION DE PRIMA DE ANTIGUEDAD</v>
      </c>
    </row>
    <row r="391" spans="1:14" ht="15" customHeight="1" x14ac:dyDescent="0.25">
      <c r="A391" s="1">
        <f>+Tabla15[[#This Row],[1]]</f>
        <v>389</v>
      </c>
      <c r="B391" s="6" t="s">
        <v>1527</v>
      </c>
      <c r="C391" s="1">
        <v>1</v>
      </c>
      <c r="D391" s="1">
        <f>+IF(Tabla15[[#This Row],[NOMBRE DE LA CAUSA 2018]]=0,0,1)</f>
        <v>1</v>
      </c>
      <c r="E391" s="1">
        <f>+E390+Tabla15[[#This Row],[NOMBRE DE LA CAUSA 2019]]</f>
        <v>389</v>
      </c>
      <c r="F391" s="1">
        <f>+Tabla15[[#This Row],[0]]*Tabla15[[#This Row],[NOMBRE DE LA CAUSA 2019]]</f>
        <v>389</v>
      </c>
      <c r="G391" s="6" t="s">
        <v>742</v>
      </c>
      <c r="H391" s="6" t="s">
        <v>1423</v>
      </c>
      <c r="I391" s="6"/>
      <c r="J391" s="6"/>
      <c r="K391" s="6" t="s">
        <v>701</v>
      </c>
      <c r="L391" s="7" t="s">
        <v>1528</v>
      </c>
      <c r="M391" s="4">
        <v>2246</v>
      </c>
      <c r="N391" s="1" t="str">
        <f>+Tabla15[[#This Row],[NOMBRE DE LA CAUSA 2017]]</f>
        <v>INDEBIDA LIQUIDACION DE PRIMA DE SERVICIOS</v>
      </c>
    </row>
    <row r="392" spans="1:14" ht="15" customHeight="1" x14ac:dyDescent="0.25">
      <c r="A392" s="1">
        <f>+Tabla15[[#This Row],[1]]</f>
        <v>390</v>
      </c>
      <c r="B392" s="1" t="s">
        <v>1529</v>
      </c>
      <c r="C392" s="1">
        <v>1</v>
      </c>
      <c r="D392" s="1">
        <f>+IF(Tabla15[[#This Row],[NOMBRE DE LA CAUSA 2018]]=0,0,1)</f>
        <v>1</v>
      </c>
      <c r="E392" s="1">
        <f>+E391+Tabla15[[#This Row],[NOMBRE DE LA CAUSA 2019]]</f>
        <v>390</v>
      </c>
      <c r="F392" s="1">
        <f>+Tabla15[[#This Row],[0]]*Tabla15[[#This Row],[NOMBRE DE LA CAUSA 2019]]</f>
        <v>390</v>
      </c>
      <c r="G392" s="6" t="s">
        <v>699</v>
      </c>
      <c r="K392" s="1" t="s">
        <v>701</v>
      </c>
      <c r="L392" s="12" t="s">
        <v>1530</v>
      </c>
      <c r="M392" s="4">
        <v>2253</v>
      </c>
      <c r="N392" s="1" t="str">
        <f>+Tabla15[[#This Row],[NOMBRE DE LA CAUSA 2017]]</f>
        <v>INDEBIDA LIQUIDACION DE PRIMA TECNICA</v>
      </c>
    </row>
    <row r="393" spans="1:14" ht="15" customHeight="1" x14ac:dyDescent="0.25">
      <c r="A393" s="1">
        <f>+Tabla15[[#This Row],[1]]</f>
        <v>391</v>
      </c>
      <c r="B393" s="6" t="s">
        <v>1531</v>
      </c>
      <c r="C393" s="1">
        <v>1</v>
      </c>
      <c r="D393" s="1">
        <f>+IF(Tabla15[[#This Row],[NOMBRE DE LA CAUSA 2018]]=0,0,1)</f>
        <v>1</v>
      </c>
      <c r="E393" s="1">
        <f>+E392+Tabla15[[#This Row],[NOMBRE DE LA CAUSA 2019]]</f>
        <v>391</v>
      </c>
      <c r="F393" s="1">
        <f>+Tabla15[[#This Row],[0]]*Tabla15[[#This Row],[NOMBRE DE LA CAUSA 2019]]</f>
        <v>391</v>
      </c>
      <c r="G393" s="6" t="s">
        <v>742</v>
      </c>
      <c r="H393" s="6" t="s">
        <v>1428</v>
      </c>
      <c r="I393" s="6"/>
      <c r="J393" s="6"/>
      <c r="K393" s="6" t="s">
        <v>701</v>
      </c>
      <c r="L393" s="1" t="s">
        <v>1532</v>
      </c>
      <c r="M393" s="4">
        <v>2232</v>
      </c>
      <c r="N393" s="1" t="str">
        <f>+Tabla15[[#This Row],[NOMBRE DE LA CAUSA 2017]]</f>
        <v>INDEBIDA LIQUIDACION DE REAJUSTE DE LA PENSION POR LEY 4 DE 1992</v>
      </c>
    </row>
    <row r="394" spans="1:14" ht="15" customHeight="1" x14ac:dyDescent="0.25">
      <c r="A394" s="1">
        <f>+Tabla15[[#This Row],[1]]</f>
        <v>392</v>
      </c>
      <c r="B394" s="8" t="s">
        <v>1533</v>
      </c>
      <c r="C394" s="1">
        <v>1</v>
      </c>
      <c r="D394" s="1">
        <f>+IF(Tabla15[[#This Row],[NOMBRE DE LA CAUSA 2018]]=0,0,1)</f>
        <v>1</v>
      </c>
      <c r="E394" s="1">
        <f>+E393+Tabla15[[#This Row],[NOMBRE DE LA CAUSA 2019]]</f>
        <v>392</v>
      </c>
      <c r="F394" s="1">
        <f>+Tabla15[[#This Row],[0]]*Tabla15[[#This Row],[NOMBRE DE LA CAUSA 2019]]</f>
        <v>392</v>
      </c>
      <c r="G394" s="8" t="s">
        <v>704</v>
      </c>
      <c r="H394" s="6"/>
      <c r="I394" s="6"/>
      <c r="J394" s="6" t="s">
        <v>705</v>
      </c>
      <c r="K394" s="6" t="s">
        <v>701</v>
      </c>
      <c r="L394" s="5" t="s">
        <v>1534</v>
      </c>
      <c r="M394" s="4">
        <v>48</v>
      </c>
      <c r="N394" s="1" t="str">
        <f>+Tabla15[[#This Row],[NOMBRE DE LA CAUSA 2017]]</f>
        <v>INDEBIDA LIQUIDACION DE REGALIAS</v>
      </c>
    </row>
    <row r="395" spans="1:14" ht="15" customHeight="1" x14ac:dyDescent="0.25">
      <c r="A395" s="1">
        <f>+Tabla15[[#This Row],[1]]</f>
        <v>393</v>
      </c>
      <c r="B395" s="6" t="s">
        <v>1535</v>
      </c>
      <c r="C395" s="1">
        <v>1</v>
      </c>
      <c r="D395" s="1">
        <f>+IF(Tabla15[[#This Row],[NOMBRE DE LA CAUSA 2018]]=0,0,1)</f>
        <v>1</v>
      </c>
      <c r="E395" s="1">
        <f>+E394+Tabla15[[#This Row],[NOMBRE DE LA CAUSA 2019]]</f>
        <v>393</v>
      </c>
      <c r="F395" s="1">
        <f>+Tabla15[[#This Row],[0]]*Tabla15[[#This Row],[NOMBRE DE LA CAUSA 2019]]</f>
        <v>393</v>
      </c>
      <c r="G395" s="6" t="s">
        <v>699</v>
      </c>
      <c r="H395" s="6"/>
      <c r="I395" s="6"/>
      <c r="J395" s="6"/>
      <c r="K395" s="6" t="s">
        <v>701</v>
      </c>
      <c r="L395" s="12" t="s">
        <v>1536</v>
      </c>
      <c r="M395" s="4">
        <v>2222</v>
      </c>
      <c r="N395" s="1" t="str">
        <f>+Tabla15[[#This Row],[NOMBRE DE LA CAUSA 2017]]</f>
        <v>INDEBIDA LIQUIDACION DE RETROACTIVO DE PENSION DE INVALIDEZ</v>
      </c>
    </row>
    <row r="396" spans="1:14" ht="15" customHeight="1" x14ac:dyDescent="0.25">
      <c r="A396" s="1">
        <f>+Tabla15[[#This Row],[1]]</f>
        <v>394</v>
      </c>
      <c r="B396" s="5" t="s">
        <v>1537</v>
      </c>
      <c r="C396" s="1">
        <v>1</v>
      </c>
      <c r="D396" s="1">
        <f>+IF(Tabla15[[#This Row],[NOMBRE DE LA CAUSA 2018]]=0,0,1)</f>
        <v>1</v>
      </c>
      <c r="E396" s="1">
        <f>+E395+Tabla15[[#This Row],[NOMBRE DE LA CAUSA 2019]]</f>
        <v>394</v>
      </c>
      <c r="F396" s="1">
        <f>+Tabla15[[#This Row],[0]]*Tabla15[[#This Row],[NOMBRE DE LA CAUSA 2019]]</f>
        <v>394</v>
      </c>
      <c r="G396" s="6" t="s">
        <v>699</v>
      </c>
      <c r="I396" s="5" t="s">
        <v>41</v>
      </c>
      <c r="K396" s="5" t="s">
        <v>701</v>
      </c>
      <c r="L396" s="5" t="s">
        <v>1538</v>
      </c>
      <c r="M396" s="26">
        <v>2350</v>
      </c>
      <c r="N396" s="1" t="str">
        <f>+Tabla15[[#This Row],[NOMBRE DE LA CAUSA 2017]]</f>
        <v>INDEBIDA LIQUIDACION DE RETROACTIVO DE PENSION DE SOBREVIVIENTE</v>
      </c>
    </row>
    <row r="397" spans="1:14" ht="15" customHeight="1" x14ac:dyDescent="0.25">
      <c r="A397" s="1">
        <f>+Tabla15[[#This Row],[1]]</f>
        <v>395</v>
      </c>
      <c r="B397" s="1" t="s">
        <v>1539</v>
      </c>
      <c r="C397" s="1">
        <v>1</v>
      </c>
      <c r="D397" s="1">
        <f>+IF(Tabla15[[#This Row],[NOMBRE DE LA CAUSA 2018]]=0,0,1)</f>
        <v>1</v>
      </c>
      <c r="E397" s="1">
        <f>+E396+Tabla15[[#This Row],[NOMBRE DE LA CAUSA 2019]]</f>
        <v>395</v>
      </c>
      <c r="F397" s="1">
        <f>+Tabla15[[#This Row],[0]]*Tabla15[[#This Row],[NOMBRE DE LA CAUSA 2019]]</f>
        <v>395</v>
      </c>
      <c r="G397" s="6" t="s">
        <v>699</v>
      </c>
      <c r="K397" s="1" t="s">
        <v>701</v>
      </c>
      <c r="L397" s="1" t="s">
        <v>1540</v>
      </c>
      <c r="M397" s="4">
        <v>2221</v>
      </c>
      <c r="N397" s="1" t="str">
        <f>+Tabla15[[#This Row],[NOMBRE DE LA CAUSA 2017]]</f>
        <v>INDEBIDA LIQUIDACION DE RETROACTIVO DE PENSION DE VEJEZ</v>
      </c>
    </row>
    <row r="398" spans="1:14" ht="15" customHeight="1" x14ac:dyDescent="0.25">
      <c r="A398" s="1">
        <f>+Tabla15[[#This Row],[1]]</f>
        <v>396</v>
      </c>
      <c r="B398" s="8" t="s">
        <v>1541</v>
      </c>
      <c r="C398" s="1">
        <v>1</v>
      </c>
      <c r="D398" s="1">
        <f>+IF(Tabla15[[#This Row],[NOMBRE DE LA CAUSA 2018]]=0,0,1)</f>
        <v>1</v>
      </c>
      <c r="E398" s="1">
        <f>+E397+Tabla15[[#This Row],[NOMBRE DE LA CAUSA 2019]]</f>
        <v>396</v>
      </c>
      <c r="F398" s="1">
        <f>+Tabla15[[#This Row],[0]]*Tabla15[[#This Row],[NOMBRE DE LA CAUSA 2019]]</f>
        <v>396</v>
      </c>
      <c r="G398" s="6" t="s">
        <v>699</v>
      </c>
      <c r="H398" s="6"/>
      <c r="I398" s="8" t="s">
        <v>41</v>
      </c>
      <c r="J398" s="6"/>
      <c r="K398" s="8" t="s">
        <v>701</v>
      </c>
      <c r="L398" s="11" t="s">
        <v>1542</v>
      </c>
      <c r="M398" s="26">
        <v>2355</v>
      </c>
      <c r="N398" s="1" t="str">
        <f>+Tabla15[[#This Row],[NOMBRE DE LA CAUSA 2017]]</f>
        <v>INDEBIDA LIQUIDACION DE RETROACTIVO DE PENSION SUSTITUTIVA</v>
      </c>
    </row>
    <row r="399" spans="1:14" ht="15" customHeight="1" x14ac:dyDescent="0.25">
      <c r="A399" s="1">
        <f>+Tabla15[[#This Row],[1]]</f>
        <v>397</v>
      </c>
      <c r="B399" s="6" t="s">
        <v>1543</v>
      </c>
      <c r="C399" s="1">
        <v>1</v>
      </c>
      <c r="D399" s="1">
        <f>+IF(Tabla15[[#This Row],[NOMBRE DE LA CAUSA 2018]]=0,0,1)</f>
        <v>1</v>
      </c>
      <c r="E399" s="1">
        <f>+E398+Tabla15[[#This Row],[NOMBRE DE LA CAUSA 2019]]</f>
        <v>397</v>
      </c>
      <c r="F399" s="1">
        <f>+Tabla15[[#This Row],[0]]*Tabla15[[#This Row],[NOMBRE DE LA CAUSA 2019]]</f>
        <v>397</v>
      </c>
      <c r="G399" s="6" t="s">
        <v>742</v>
      </c>
      <c r="H399" s="6" t="s">
        <v>1445</v>
      </c>
      <c r="I399" s="6"/>
      <c r="J399" s="6"/>
      <c r="K399" s="6" t="s">
        <v>701</v>
      </c>
      <c r="L399" s="7" t="s">
        <v>1544</v>
      </c>
      <c r="M399" s="4">
        <v>2258</v>
      </c>
      <c r="N399" s="1" t="str">
        <f>+Tabla15[[#This Row],[NOMBRE DE LA CAUSA 2017]]</f>
        <v>INDEBIDA LIQUIDACION DE SUBSIDIO DE VIVIENDA</v>
      </c>
    </row>
    <row r="400" spans="1:14" ht="15" customHeight="1" x14ac:dyDescent="0.25">
      <c r="A400" s="1">
        <f>+Tabla15[[#This Row],[1]]</f>
        <v>398</v>
      </c>
      <c r="B400" s="1" t="s">
        <v>1545</v>
      </c>
      <c r="C400" s="1">
        <v>1</v>
      </c>
      <c r="D400" s="1">
        <f>+IF(Tabla15[[#This Row],[NOMBRE DE LA CAUSA 2018]]=0,0,1)</f>
        <v>1</v>
      </c>
      <c r="E400" s="1">
        <f>+E399+Tabla15[[#This Row],[NOMBRE DE LA CAUSA 2019]]</f>
        <v>398</v>
      </c>
      <c r="F400" s="1">
        <f>+Tabla15[[#This Row],[0]]*Tabla15[[#This Row],[NOMBRE DE LA CAUSA 2019]]</f>
        <v>398</v>
      </c>
      <c r="G400" s="6" t="s">
        <v>699</v>
      </c>
      <c r="H400" s="6"/>
      <c r="I400" s="6"/>
      <c r="K400" s="1" t="s">
        <v>701</v>
      </c>
      <c r="L400" s="1" t="s">
        <v>1546</v>
      </c>
      <c r="M400" s="4">
        <v>2255</v>
      </c>
      <c r="N400" s="1" t="str">
        <f>+Tabla15[[#This Row],[NOMBRE DE LA CAUSA 2017]]</f>
        <v>INDEBIDA LIQUIDACION DE SUBSIDIO FAMILIAR</v>
      </c>
    </row>
    <row r="401" spans="1:14" ht="15" customHeight="1" x14ac:dyDescent="0.25">
      <c r="A401" s="1">
        <f>+Tabla15[[#This Row],[1]]</f>
        <v>399</v>
      </c>
      <c r="B401" s="1" t="s">
        <v>1547</v>
      </c>
      <c r="C401" s="1">
        <v>1</v>
      </c>
      <c r="D401" s="1">
        <f>+IF(Tabla15[[#This Row],[NOMBRE DE LA CAUSA 2018]]=0,0,1)</f>
        <v>1</v>
      </c>
      <c r="E401" s="1">
        <f>+E400+Tabla15[[#This Row],[NOMBRE DE LA CAUSA 2019]]</f>
        <v>399</v>
      </c>
      <c r="F401" s="1">
        <f>+Tabla15[[#This Row],[0]]*Tabla15[[#This Row],[NOMBRE DE LA CAUSA 2019]]</f>
        <v>399</v>
      </c>
      <c r="G401" s="6" t="s">
        <v>699</v>
      </c>
      <c r="H401" s="6"/>
      <c r="I401" s="6"/>
      <c r="K401" s="1" t="s">
        <v>701</v>
      </c>
      <c r="L401" s="12" t="s">
        <v>1548</v>
      </c>
      <c r="M401" s="4">
        <v>2243</v>
      </c>
      <c r="N401" s="1" t="str">
        <f>+Tabla15[[#This Row],[NOMBRE DE LA CAUSA 2017]]</f>
        <v>INDEBIDA LIQUIDACION DE SUSTITUCION DE LA ASIGNACION DE RETIRO</v>
      </c>
    </row>
    <row r="402" spans="1:14" ht="15" customHeight="1" x14ac:dyDescent="0.25">
      <c r="A402" s="1">
        <f>+Tabla15[[#This Row],[1]]</f>
        <v>400</v>
      </c>
      <c r="B402" s="6" t="s">
        <v>1549</v>
      </c>
      <c r="C402" s="1">
        <v>1</v>
      </c>
      <c r="D402" s="1">
        <f>+IF(Tabla15[[#This Row],[NOMBRE DE LA CAUSA 2018]]=0,0,1)</f>
        <v>1</v>
      </c>
      <c r="E402" s="1">
        <f>+E401+Tabla15[[#This Row],[NOMBRE DE LA CAUSA 2019]]</f>
        <v>400</v>
      </c>
      <c r="F402" s="1">
        <f>+Tabla15[[#This Row],[0]]*Tabla15[[#This Row],[NOMBRE DE LA CAUSA 2019]]</f>
        <v>400</v>
      </c>
      <c r="G402" s="6" t="s">
        <v>742</v>
      </c>
      <c r="H402" s="6" t="s">
        <v>1550</v>
      </c>
      <c r="I402" s="6"/>
      <c r="J402" s="6"/>
      <c r="K402" s="6" t="s">
        <v>701</v>
      </c>
      <c r="L402" s="1" t="s">
        <v>1551</v>
      </c>
      <c r="M402" s="4">
        <v>2237</v>
      </c>
      <c r="N402" s="1" t="str">
        <f>+Tabla15[[#This Row],[NOMBRE DE LA CAUSA 2017]]</f>
        <v>INDEBIDA LIQUIDACION DEL AUXILIO DE CESANTIAS</v>
      </c>
    </row>
    <row r="403" spans="1:14" ht="15" customHeight="1" x14ac:dyDescent="0.25">
      <c r="A403" s="1">
        <f>+Tabla15[[#This Row],[1]]</f>
        <v>401</v>
      </c>
      <c r="B403" s="6" t="s">
        <v>1552</v>
      </c>
      <c r="C403" s="1">
        <v>1</v>
      </c>
      <c r="D403" s="1">
        <f>+IF(Tabla15[[#This Row],[NOMBRE DE LA CAUSA 2018]]=0,0,1)</f>
        <v>1</v>
      </c>
      <c r="E403" s="1">
        <f>+E402+Tabla15[[#This Row],[NOMBRE DE LA CAUSA 2019]]</f>
        <v>401</v>
      </c>
      <c r="F403" s="1">
        <f>+Tabla15[[#This Row],[0]]*Tabla15[[#This Row],[NOMBRE DE LA CAUSA 2019]]</f>
        <v>401</v>
      </c>
      <c r="G403" s="6" t="s">
        <v>699</v>
      </c>
      <c r="H403" s="6"/>
      <c r="I403" s="6"/>
      <c r="J403" s="6"/>
      <c r="K403" s="6" t="s">
        <v>701</v>
      </c>
      <c r="L403" s="1" t="s">
        <v>1553</v>
      </c>
      <c r="M403" s="4">
        <v>2211</v>
      </c>
      <c r="N403" s="1" t="str">
        <f>+Tabla15[[#This Row],[NOMBRE DE LA CAUSA 2017]]</f>
        <v>INDEBIDA LIQUIDACION DEL AUXILIO FUNERARIO</v>
      </c>
    </row>
    <row r="404" spans="1:14" ht="15" customHeight="1" x14ac:dyDescent="0.25">
      <c r="A404" s="1">
        <f>+Tabla15[[#This Row],[1]]</f>
        <v>402</v>
      </c>
      <c r="B404" s="8" t="s">
        <v>1554</v>
      </c>
      <c r="C404" s="1">
        <v>1</v>
      </c>
      <c r="D404" s="1">
        <f>+IF(Tabla15[[#This Row],[NOMBRE DE LA CAUSA 2018]]=0,0,1)</f>
        <v>1</v>
      </c>
      <c r="E404" s="1">
        <f>+E403+Tabla15[[#This Row],[NOMBRE DE LA CAUSA 2019]]</f>
        <v>402</v>
      </c>
      <c r="F404" s="1">
        <f>+Tabla15[[#This Row],[0]]*Tabla15[[#This Row],[NOMBRE DE LA CAUSA 2019]]</f>
        <v>402</v>
      </c>
      <c r="G404" s="6" t="s">
        <v>699</v>
      </c>
      <c r="H404" s="6"/>
      <c r="I404" s="6"/>
      <c r="J404" s="6"/>
      <c r="K404" s="8" t="s">
        <v>701</v>
      </c>
      <c r="L404" s="10" t="s">
        <v>1555</v>
      </c>
      <c r="M404" s="4">
        <v>2308</v>
      </c>
      <c r="N404" s="1" t="str">
        <f>+Tabla15[[#This Row],[NOMBRE DE LA CAUSA 2017]]</f>
        <v>INDEBIDA OFICIALIZACION DE ENTIDAD FINANCIERA</v>
      </c>
    </row>
    <row r="405" spans="1:14" ht="15" customHeight="1" x14ac:dyDescent="0.25">
      <c r="A405" s="1">
        <f>+Tabla15[[#This Row],[1]]</f>
        <v>403</v>
      </c>
      <c r="B405" s="8" t="s">
        <v>1556</v>
      </c>
      <c r="C405" s="1">
        <v>1</v>
      </c>
      <c r="D405" s="1">
        <f>+IF(Tabla15[[#This Row],[NOMBRE DE LA CAUSA 2018]]=0,0,1)</f>
        <v>1</v>
      </c>
      <c r="E405" s="1">
        <f>+E404+Tabla15[[#This Row],[NOMBRE DE LA CAUSA 2019]]</f>
        <v>403</v>
      </c>
      <c r="F405" s="1">
        <f>+Tabla15[[#This Row],[0]]*Tabla15[[#This Row],[NOMBRE DE LA CAUSA 2019]]</f>
        <v>403</v>
      </c>
      <c r="G405" s="8" t="s">
        <v>704</v>
      </c>
      <c r="H405" s="6"/>
      <c r="I405" s="6"/>
      <c r="J405" s="6" t="s">
        <v>705</v>
      </c>
      <c r="K405" s="6" t="s">
        <v>701</v>
      </c>
      <c r="L405" s="10" t="s">
        <v>1557</v>
      </c>
      <c r="M405" s="4">
        <v>849</v>
      </c>
      <c r="N405" s="1" t="str">
        <f>+Tabla15[[#This Row],[NOMBRE DE LA CAUSA 2017]]</f>
        <v>INDEBIDA PRESTACION DE SERVICIOS FINANCIEROS</v>
      </c>
    </row>
    <row r="406" spans="1:14" ht="15" customHeight="1" x14ac:dyDescent="0.25">
      <c r="A406" s="1">
        <f>+Tabla15[[#This Row],[1]]</f>
        <v>404</v>
      </c>
      <c r="B406" s="6" t="s">
        <v>1558</v>
      </c>
      <c r="C406" s="1">
        <v>1</v>
      </c>
      <c r="D406" s="1">
        <f>+IF(Tabla15[[#This Row],[NOMBRE DE LA CAUSA 2018]]=0,0,1)</f>
        <v>1</v>
      </c>
      <c r="E406" s="1">
        <f>+E405+Tabla15[[#This Row],[NOMBRE DE LA CAUSA 2019]]</f>
        <v>404</v>
      </c>
      <c r="F406" s="1">
        <f>+Tabla15[[#This Row],[0]]*Tabla15[[#This Row],[NOMBRE DE LA CAUSA 2019]]</f>
        <v>404</v>
      </c>
      <c r="G406" s="6" t="s">
        <v>704</v>
      </c>
      <c r="H406" s="6"/>
      <c r="I406" s="6"/>
      <c r="J406" s="6" t="s">
        <v>705</v>
      </c>
      <c r="K406" s="6" t="s">
        <v>701</v>
      </c>
      <c r="L406" s="7" t="s">
        <v>1559</v>
      </c>
      <c r="M406" s="4">
        <v>374</v>
      </c>
      <c r="N406" s="1" t="str">
        <f>+Tabla15[[#This Row],[NOMBRE DE LA CAUSA 2017]]</f>
        <v>INDEBIDA PRESTACION DE SERVICIOS PUBLICOS DOMICILIARIOS</v>
      </c>
    </row>
    <row r="407" spans="1:14" ht="15" customHeight="1" x14ac:dyDescent="0.25">
      <c r="A407" s="1">
        <f>+Tabla15[[#This Row],[1]]</f>
        <v>405</v>
      </c>
      <c r="B407" s="6" t="s">
        <v>1560</v>
      </c>
      <c r="C407" s="1">
        <v>1</v>
      </c>
      <c r="D407" s="1">
        <f>+IF(Tabla15[[#This Row],[NOMBRE DE LA CAUSA 2018]]=0,0,1)</f>
        <v>1</v>
      </c>
      <c r="E407" s="1">
        <f>+E406+Tabla15[[#This Row],[NOMBRE DE LA CAUSA 2019]]</f>
        <v>405</v>
      </c>
      <c r="F407" s="1">
        <f>+Tabla15[[#This Row],[0]]*Tabla15[[#This Row],[NOMBRE DE LA CAUSA 2019]]</f>
        <v>405</v>
      </c>
      <c r="G407" s="6" t="s">
        <v>704</v>
      </c>
      <c r="H407" s="6"/>
      <c r="I407" s="6"/>
      <c r="J407" s="6" t="s">
        <v>705</v>
      </c>
      <c r="K407" s="6" t="s">
        <v>701</v>
      </c>
      <c r="L407" s="7" t="s">
        <v>1561</v>
      </c>
      <c r="M407" s="4">
        <v>518</v>
      </c>
      <c r="N407" s="1" t="str">
        <f>+Tabla15[[#This Row],[NOMBRE DE LA CAUSA 2017]]</f>
        <v>INDEBIDA PRESTACION DEL SERVICIO DE CORREO POSTAL</v>
      </c>
    </row>
    <row r="408" spans="1:14" ht="15" customHeight="1" x14ac:dyDescent="0.25">
      <c r="A408" s="1">
        <f>+Tabla15[[#This Row],[1]]</f>
        <v>406</v>
      </c>
      <c r="B408" s="5" t="s">
        <v>1562</v>
      </c>
      <c r="C408" s="1">
        <v>1</v>
      </c>
      <c r="D408" s="1">
        <f>+IF(Tabla15[[#This Row],[NOMBRE DE LA CAUSA 2018]]=0,0,1)</f>
        <v>1</v>
      </c>
      <c r="E408" s="1">
        <f>+E407+Tabla15[[#This Row],[NOMBRE DE LA CAUSA 2019]]</f>
        <v>406</v>
      </c>
      <c r="F408" s="1">
        <f>+Tabla15[[#This Row],[0]]*Tabla15[[#This Row],[NOMBRE DE LA CAUSA 2019]]</f>
        <v>406</v>
      </c>
      <c r="G408" s="6" t="s">
        <v>704</v>
      </c>
      <c r="J408" s="1" t="s">
        <v>705</v>
      </c>
      <c r="K408" s="1" t="s">
        <v>701</v>
      </c>
      <c r="L408" s="7" t="s">
        <v>1563</v>
      </c>
      <c r="M408" s="4">
        <v>359</v>
      </c>
      <c r="N408" s="1" t="str">
        <f>+Tabla15[[#This Row],[NOMBRE DE LA CAUSA 2017]]</f>
        <v>INDEBIDO MANEJO DE CADAVER</v>
      </c>
    </row>
    <row r="409" spans="1:14" ht="15" customHeight="1" x14ac:dyDescent="0.25">
      <c r="A409" s="1">
        <f>+Tabla15[[#This Row],[1]]</f>
        <v>407</v>
      </c>
      <c r="B409" s="1" t="s">
        <v>1564</v>
      </c>
      <c r="C409" s="1">
        <v>1</v>
      </c>
      <c r="D409" s="1">
        <f>+IF(Tabla15[[#This Row],[NOMBRE DE LA CAUSA 2018]]=0,0,1)</f>
        <v>1</v>
      </c>
      <c r="E409" s="1">
        <f>+E408+Tabla15[[#This Row],[NOMBRE DE LA CAUSA 2019]]</f>
        <v>407</v>
      </c>
      <c r="F409" s="1">
        <f>+Tabla15[[#This Row],[0]]*Tabla15[[#This Row],[NOMBRE DE LA CAUSA 2019]]</f>
        <v>407</v>
      </c>
      <c r="G409" s="6" t="s">
        <v>699</v>
      </c>
      <c r="H409" s="6"/>
      <c r="I409" s="6"/>
      <c r="K409" s="5" t="s">
        <v>701</v>
      </c>
      <c r="L409" s="5" t="s">
        <v>1565</v>
      </c>
      <c r="M409" s="4">
        <v>2320</v>
      </c>
      <c r="N409" s="1" t="str">
        <f>+Tabla15[[#This Row],[NOMBRE DE LA CAUSA 2017]]</f>
        <v>INDEBIDO SUMINISTRO DE PROGRAMAS, MEDIDAS O ACCIONES AFIRMATIVAS QUE PERMITAN LA INCLUSION DE LAS PERSONAS CON ALGUNA DISCAPACIDAD</v>
      </c>
    </row>
    <row r="410" spans="1:14" ht="15" customHeight="1" x14ac:dyDescent="0.25">
      <c r="A410" s="1">
        <f>+Tabla15[[#This Row],[1]]</f>
        <v>408</v>
      </c>
      <c r="B410" s="1" t="s">
        <v>1566</v>
      </c>
      <c r="C410" s="1">
        <v>1</v>
      </c>
      <c r="D410" s="1">
        <f>+IF(Tabla15[[#This Row],[NOMBRE DE LA CAUSA 2018]]=0,0,1)</f>
        <v>1</v>
      </c>
      <c r="E410" s="1">
        <f>+E409+Tabla15[[#This Row],[NOMBRE DE LA CAUSA 2019]]</f>
        <v>408</v>
      </c>
      <c r="F410" s="1">
        <f>+Tabla15[[#This Row],[0]]*Tabla15[[#This Row],[NOMBRE DE LA CAUSA 2019]]</f>
        <v>408</v>
      </c>
      <c r="G410" s="6" t="s">
        <v>742</v>
      </c>
      <c r="H410" s="6" t="s">
        <v>1567</v>
      </c>
      <c r="I410" s="6"/>
      <c r="K410" s="1" t="s">
        <v>701</v>
      </c>
      <c r="L410" s="1" t="s">
        <v>1568</v>
      </c>
      <c r="M410" s="4">
        <v>2280</v>
      </c>
      <c r="N410" s="1" t="str">
        <f>+Tabla15[[#This Row],[NOMBRE DE LA CAUSA 2017]]</f>
        <v>INDEBIDO TRASLADO DE FUNCIONARIO PUBLICO</v>
      </c>
    </row>
    <row r="411" spans="1:14" ht="15" customHeight="1" x14ac:dyDescent="0.25">
      <c r="A411" s="1">
        <f>+Tabla15[[#This Row],[1]]</f>
        <v>409</v>
      </c>
      <c r="B411" s="6" t="s">
        <v>1569</v>
      </c>
      <c r="C411" s="1">
        <v>1</v>
      </c>
      <c r="D411" s="1">
        <f>+IF(Tabla15[[#This Row],[NOMBRE DE LA CAUSA 2018]]=0,0,1)</f>
        <v>1</v>
      </c>
      <c r="E411" s="1">
        <f>+E410+Tabla15[[#This Row],[NOMBRE DE LA CAUSA 2019]]</f>
        <v>409</v>
      </c>
      <c r="F411" s="1">
        <f>+Tabla15[[#This Row],[0]]*Tabla15[[#This Row],[NOMBRE DE LA CAUSA 2019]]</f>
        <v>409</v>
      </c>
      <c r="G411" s="6" t="s">
        <v>742</v>
      </c>
      <c r="H411" s="6" t="s">
        <v>1567</v>
      </c>
      <c r="I411" s="6"/>
      <c r="J411" s="6"/>
      <c r="K411" s="6" t="s">
        <v>701</v>
      </c>
      <c r="L411" s="7" t="s">
        <v>1570</v>
      </c>
      <c r="M411" s="4">
        <v>2281</v>
      </c>
      <c r="N411" s="1" t="str">
        <f>+Tabla15[[#This Row],[NOMBRE DE LA CAUSA 2017]]</f>
        <v>INDEBIDO TRASLADO DE TRABAJADOR OFICIAL</v>
      </c>
    </row>
    <row r="412" spans="1:14" ht="15" customHeight="1" x14ac:dyDescent="0.25">
      <c r="A412" s="1">
        <f>+Tabla15[[#This Row],[1]]</f>
        <v>410</v>
      </c>
      <c r="B412" s="6" t="s">
        <v>1571</v>
      </c>
      <c r="C412" s="1">
        <v>1</v>
      </c>
      <c r="D412" s="1">
        <f>+IF(Tabla15[[#This Row],[NOMBRE DE LA CAUSA 2018]]=0,0,1)</f>
        <v>1</v>
      </c>
      <c r="E412" s="1">
        <f>+E411+Tabla15[[#This Row],[NOMBRE DE LA CAUSA 2019]]</f>
        <v>410</v>
      </c>
      <c r="F412" s="1">
        <f>+Tabla15[[#This Row],[0]]*Tabla15[[#This Row],[NOMBRE DE LA CAUSA 2019]]</f>
        <v>410</v>
      </c>
      <c r="G412" s="6" t="s">
        <v>742</v>
      </c>
      <c r="H412" s="6" t="s">
        <v>802</v>
      </c>
      <c r="I412" s="6"/>
      <c r="J412" s="6"/>
      <c r="K412" s="6" t="s">
        <v>701</v>
      </c>
      <c r="L412" s="7" t="s">
        <v>1572</v>
      </c>
      <c r="M412" s="4">
        <v>2154</v>
      </c>
      <c r="N412" s="1" t="str">
        <f>+Tabla15[[#This Row],[NOMBRE DE LA CAUSA 2017]]</f>
        <v>LESION A ALUMNO EN ESTABLECIMIENTO EDUCATIVO</v>
      </c>
    </row>
    <row r="413" spans="1:14" ht="15" customHeight="1" x14ac:dyDescent="0.25">
      <c r="A413" s="1">
        <f>+Tabla15[[#This Row],[1]]</f>
        <v>411</v>
      </c>
      <c r="B413" s="1" t="s">
        <v>1573</v>
      </c>
      <c r="C413" s="1">
        <v>1</v>
      </c>
      <c r="D413" s="1">
        <f>+IF(Tabla15[[#This Row],[NOMBRE DE LA CAUSA 2018]]=0,0,1)</f>
        <v>1</v>
      </c>
      <c r="E413" s="1">
        <f>+E412+Tabla15[[#This Row],[NOMBRE DE LA CAUSA 2019]]</f>
        <v>411</v>
      </c>
      <c r="F413" s="1">
        <f>+Tabla15[[#This Row],[0]]*Tabla15[[#This Row],[NOMBRE DE LA CAUSA 2019]]</f>
        <v>411</v>
      </c>
      <c r="G413" s="6" t="s">
        <v>742</v>
      </c>
      <c r="H413" s="1" t="s">
        <v>778</v>
      </c>
      <c r="K413" s="1" t="s">
        <v>701</v>
      </c>
      <c r="L413" s="7" t="s">
        <v>1574</v>
      </c>
      <c r="M413" s="4">
        <v>2052</v>
      </c>
      <c r="N413" s="1" t="str">
        <f>+Tabla15[[#This Row],[NOMBRE DE LA CAUSA 2017]]</f>
        <v>LESION A CIVIL CON AERONAVE OFICIAL</v>
      </c>
    </row>
    <row r="414" spans="1:14" ht="15" customHeight="1" x14ac:dyDescent="0.25">
      <c r="A414" s="1">
        <f>+Tabla15[[#This Row],[1]]</f>
        <v>412</v>
      </c>
      <c r="B414" s="1" t="s">
        <v>1575</v>
      </c>
      <c r="C414" s="1">
        <v>1</v>
      </c>
      <c r="D414" s="1">
        <f>+IF(Tabla15[[#This Row],[NOMBRE DE LA CAUSA 2018]]=0,0,1)</f>
        <v>1</v>
      </c>
      <c r="E414" s="1">
        <f>+E413+Tabla15[[#This Row],[NOMBRE DE LA CAUSA 2019]]</f>
        <v>412</v>
      </c>
      <c r="F414" s="1">
        <f>+Tabla15[[#This Row],[0]]*Tabla15[[#This Row],[NOMBRE DE LA CAUSA 2019]]</f>
        <v>412</v>
      </c>
      <c r="G414" s="6" t="s">
        <v>704</v>
      </c>
      <c r="H414" s="6"/>
      <c r="I414" s="6"/>
      <c r="J414" s="1" t="s">
        <v>705</v>
      </c>
      <c r="K414" s="1" t="s">
        <v>701</v>
      </c>
      <c r="L414" s="1" t="s">
        <v>1576</v>
      </c>
      <c r="M414" s="4">
        <v>337</v>
      </c>
      <c r="N414" s="1" t="str">
        <f>+Tabla15[[#This Row],[NOMBRE DE LA CAUSA 2017]]</f>
        <v>LESION A CIVIL CON ARMA DE DOTACION OFICIAL</v>
      </c>
    </row>
    <row r="415" spans="1:14" ht="15" customHeight="1" x14ac:dyDescent="0.25">
      <c r="A415" s="1">
        <f>+Tabla15[[#This Row],[1]]</f>
        <v>413</v>
      </c>
      <c r="B415" s="1" t="s">
        <v>1577</v>
      </c>
      <c r="C415" s="1">
        <v>1</v>
      </c>
      <c r="D415" s="1">
        <f>+IF(Tabla15[[#This Row],[NOMBRE DE LA CAUSA 2018]]=0,0,1)</f>
        <v>1</v>
      </c>
      <c r="E415" s="1">
        <f>+E414+Tabla15[[#This Row],[NOMBRE DE LA CAUSA 2019]]</f>
        <v>413</v>
      </c>
      <c r="F415" s="1">
        <f>+Tabla15[[#This Row],[0]]*Tabla15[[#This Row],[NOMBRE DE LA CAUSA 2019]]</f>
        <v>413</v>
      </c>
      <c r="G415" s="6" t="s">
        <v>742</v>
      </c>
      <c r="H415" s="1" t="s">
        <v>783</v>
      </c>
      <c r="K415" s="1" t="s">
        <v>701</v>
      </c>
      <c r="L415" s="1" t="s">
        <v>1578</v>
      </c>
      <c r="M415" s="4">
        <v>2055</v>
      </c>
      <c r="N415" s="1" t="str">
        <f>+Tabla15[[#This Row],[NOMBRE DE LA CAUSA 2017]]</f>
        <v>LESION A CIVIL CON NAVE OFICIAL</v>
      </c>
    </row>
    <row r="416" spans="1:14" ht="15" customHeight="1" x14ac:dyDescent="0.25">
      <c r="A416" s="1">
        <f>+Tabla15[[#This Row],[1]]</f>
        <v>414</v>
      </c>
      <c r="B416" s="1" t="s">
        <v>1579</v>
      </c>
      <c r="C416" s="1">
        <v>1</v>
      </c>
      <c r="D416" s="1">
        <f>+IF(Tabla15[[#This Row],[NOMBRE DE LA CAUSA 2018]]=0,0,1)</f>
        <v>1</v>
      </c>
      <c r="E416" s="1">
        <f>+E415+Tabla15[[#This Row],[NOMBRE DE LA CAUSA 2019]]</f>
        <v>414</v>
      </c>
      <c r="F416" s="1">
        <f>+Tabla15[[#This Row],[0]]*Tabla15[[#This Row],[NOMBRE DE LA CAUSA 2019]]</f>
        <v>414</v>
      </c>
      <c r="G416" s="6" t="s">
        <v>704</v>
      </c>
      <c r="J416" s="1" t="s">
        <v>705</v>
      </c>
      <c r="K416" s="1" t="s">
        <v>701</v>
      </c>
      <c r="L416" s="1" t="s">
        <v>1580</v>
      </c>
      <c r="M416" s="4">
        <v>848</v>
      </c>
      <c r="N416" s="1" t="str">
        <f>+Tabla15[[#This Row],[NOMBRE DE LA CAUSA 2017]]</f>
        <v>LESION A CIVIL CON VEHICULO OFICIAL</v>
      </c>
    </row>
    <row r="417" spans="1:14" ht="15" customHeight="1" x14ac:dyDescent="0.25">
      <c r="A417" s="1">
        <f>+Tabla15[[#This Row],[1]]</f>
        <v>415</v>
      </c>
      <c r="B417" s="1" t="s">
        <v>1581</v>
      </c>
      <c r="C417" s="1">
        <v>1</v>
      </c>
      <c r="D417" s="1">
        <f>+IF(Tabla15[[#This Row],[NOMBRE DE LA CAUSA 2018]]=0,0,1)</f>
        <v>1</v>
      </c>
      <c r="E417" s="1">
        <f>+E416+Tabla15[[#This Row],[NOMBRE DE LA CAUSA 2019]]</f>
        <v>415</v>
      </c>
      <c r="F417" s="1">
        <f>+Tabla15[[#This Row],[0]]*Tabla15[[#This Row],[NOMBRE DE LA CAUSA 2019]]</f>
        <v>415</v>
      </c>
      <c r="G417" s="6" t="s">
        <v>742</v>
      </c>
      <c r="H417" s="1" t="s">
        <v>1582</v>
      </c>
      <c r="K417" s="1" t="s">
        <v>701</v>
      </c>
      <c r="L417" s="7" t="s">
        <v>1583</v>
      </c>
      <c r="M417" s="4">
        <v>2089</v>
      </c>
      <c r="N417" s="1" t="str">
        <f>+Tabla15[[#This Row],[NOMBRE DE LA CAUSA 2017]]</f>
        <v>LESION A CIVIL EN COMBATE O ENFRENTAMIENTO</v>
      </c>
    </row>
    <row r="418" spans="1:14" ht="15" customHeight="1" x14ac:dyDescent="0.25">
      <c r="A418" s="1">
        <f>+Tabla15[[#This Row],[1]]</f>
        <v>416</v>
      </c>
      <c r="B418" s="1" t="s">
        <v>1584</v>
      </c>
      <c r="C418" s="1">
        <v>1</v>
      </c>
      <c r="D418" s="1">
        <f>+IF(Tabla15[[#This Row],[NOMBRE DE LA CAUSA 2018]]=0,0,1)</f>
        <v>1</v>
      </c>
      <c r="E418" s="1">
        <f>+E417+Tabla15[[#This Row],[NOMBRE DE LA CAUSA 2019]]</f>
        <v>416</v>
      </c>
      <c r="F418" s="1">
        <f>+Tabla15[[#This Row],[0]]*Tabla15[[#This Row],[NOMBRE DE LA CAUSA 2019]]</f>
        <v>416</v>
      </c>
      <c r="G418" s="6" t="s">
        <v>742</v>
      </c>
      <c r="H418" s="1" t="s">
        <v>1582</v>
      </c>
      <c r="K418" s="1" t="s">
        <v>701</v>
      </c>
      <c r="L418" s="7" t="s">
        <v>1585</v>
      </c>
      <c r="M418" s="4">
        <v>2092</v>
      </c>
      <c r="N418" s="1" t="str">
        <f>+Tabla15[[#This Row],[NOMBRE DE LA CAUSA 2017]]</f>
        <v>LESION A CIVIL EN ENFRENTAMIENTO ENTRE TROPAS</v>
      </c>
    </row>
    <row r="419" spans="1:14" ht="15" customHeight="1" x14ac:dyDescent="0.25">
      <c r="A419" s="1">
        <f>+Tabla15[[#This Row],[1]]</f>
        <v>417</v>
      </c>
      <c r="B419" s="1" t="s">
        <v>1586</v>
      </c>
      <c r="C419" s="1">
        <v>1</v>
      </c>
      <c r="D419" s="1">
        <f>+IF(Tabla15[[#This Row],[NOMBRE DE LA CAUSA 2018]]=0,0,1)</f>
        <v>1</v>
      </c>
      <c r="E419" s="1">
        <f>+E418+Tabla15[[#This Row],[NOMBRE DE LA CAUSA 2019]]</f>
        <v>417</v>
      </c>
      <c r="F419" s="1">
        <f>+Tabla15[[#This Row],[0]]*Tabla15[[#This Row],[NOMBRE DE LA CAUSA 2019]]</f>
        <v>417</v>
      </c>
      <c r="G419" s="6" t="s">
        <v>742</v>
      </c>
      <c r="H419" s="1" t="s">
        <v>1582</v>
      </c>
      <c r="K419" s="1" t="s">
        <v>701</v>
      </c>
      <c r="L419" s="7" t="s">
        <v>1587</v>
      </c>
      <c r="M419" s="4">
        <v>2086</v>
      </c>
      <c r="N419" s="1" t="str">
        <f>+Tabla15[[#This Row],[NOMBRE DE LA CAUSA 2017]]</f>
        <v>LESION A CIVIL EN OPERATIVO MILITAR</v>
      </c>
    </row>
    <row r="420" spans="1:14" ht="15" customHeight="1" x14ac:dyDescent="0.25">
      <c r="A420" s="1">
        <f>+Tabla15[[#This Row],[1]]</f>
        <v>418</v>
      </c>
      <c r="B420" s="1" t="s">
        <v>1588</v>
      </c>
      <c r="C420" s="1">
        <v>1</v>
      </c>
      <c r="D420" s="1">
        <f>+IF(Tabla15[[#This Row],[NOMBRE DE LA CAUSA 2018]]=0,0,1)</f>
        <v>1</v>
      </c>
      <c r="E420" s="1">
        <f>+E419+Tabla15[[#This Row],[NOMBRE DE LA CAUSA 2019]]</f>
        <v>418</v>
      </c>
      <c r="F420" s="1">
        <f>+Tabla15[[#This Row],[0]]*Tabla15[[#This Row],[NOMBRE DE LA CAUSA 2019]]</f>
        <v>418</v>
      </c>
      <c r="G420" s="6" t="s">
        <v>704</v>
      </c>
      <c r="J420" s="1" t="s">
        <v>705</v>
      </c>
      <c r="K420" s="1" t="s">
        <v>701</v>
      </c>
      <c r="L420" s="7" t="s">
        <v>1589</v>
      </c>
      <c r="M420" s="4">
        <v>76</v>
      </c>
      <c r="N420" s="1" t="str">
        <f>+Tabla15[[#This Row],[NOMBRE DE LA CAUSA 2017]]</f>
        <v>LESION A CIVIL EN PROCEDIMIENTO DE POLICIA</v>
      </c>
    </row>
    <row r="421" spans="1:14" ht="15" customHeight="1" x14ac:dyDescent="0.25">
      <c r="A421" s="1">
        <f>+Tabla15[[#This Row],[1]]</f>
        <v>419</v>
      </c>
      <c r="B421" s="1" t="s">
        <v>1590</v>
      </c>
      <c r="C421" s="1">
        <v>1</v>
      </c>
      <c r="D421" s="1">
        <f>+IF(Tabla15[[#This Row],[NOMBRE DE LA CAUSA 2018]]=0,0,1)</f>
        <v>1</v>
      </c>
      <c r="E421" s="1">
        <f>+E420+Tabla15[[#This Row],[NOMBRE DE LA CAUSA 2019]]</f>
        <v>419</v>
      </c>
      <c r="F421" s="1">
        <f>+Tabla15[[#This Row],[0]]*Tabla15[[#This Row],[NOMBRE DE LA CAUSA 2019]]</f>
        <v>419</v>
      </c>
      <c r="G421" s="6" t="s">
        <v>742</v>
      </c>
      <c r="H421" s="1" t="s">
        <v>821</v>
      </c>
      <c r="K421" s="1" t="s">
        <v>701</v>
      </c>
      <c r="L421" s="7" t="s">
        <v>1591</v>
      </c>
      <c r="M421" s="4">
        <v>2140</v>
      </c>
      <c r="N421" s="1" t="str">
        <f>+Tabla15[[#This Row],[NOMBRE DE LA CAUSA 2017]]</f>
        <v>LESION A CIVIL POR ACTO TERRORISTA CONTRA INSTALACIONES, PERSONAJES O ELEMENTOS REPRESENTATIVOS DEL ESTADO</v>
      </c>
    </row>
    <row r="422" spans="1:14" ht="15" customHeight="1" x14ac:dyDescent="0.25">
      <c r="A422" s="1">
        <f>+Tabla15[[#This Row],[1]]</f>
        <v>420</v>
      </c>
      <c r="B422" s="1" t="s">
        <v>1592</v>
      </c>
      <c r="C422" s="1">
        <v>1</v>
      </c>
      <c r="D422" s="1">
        <f>+IF(Tabla15[[#This Row],[NOMBRE DE LA CAUSA 2018]]=0,0,1)</f>
        <v>1</v>
      </c>
      <c r="E422" s="1">
        <f>+E421+Tabla15[[#This Row],[NOMBRE DE LA CAUSA 2019]]</f>
        <v>420</v>
      </c>
      <c r="F422" s="1">
        <f>+Tabla15[[#This Row],[0]]*Tabla15[[#This Row],[NOMBRE DE LA CAUSA 2019]]</f>
        <v>420</v>
      </c>
      <c r="G422" s="6" t="s">
        <v>742</v>
      </c>
      <c r="H422" s="1" t="s">
        <v>824</v>
      </c>
      <c r="I422" s="6"/>
      <c r="K422" s="1" t="s">
        <v>701</v>
      </c>
      <c r="L422" s="1" t="s">
        <v>1593</v>
      </c>
      <c r="M422" s="4">
        <v>2143</v>
      </c>
      <c r="N422" s="1" t="str">
        <f>+Tabla15[[#This Row],[NOMBRE DE LA CAUSA 2017]]</f>
        <v>LESION A CIVIL POR ACTO TERRORISTA CONTRA POBLACION CIVIL</v>
      </c>
    </row>
    <row r="423" spans="1:14" ht="15" customHeight="1" x14ac:dyDescent="0.25">
      <c r="A423" s="1">
        <f>+Tabla15[[#This Row],[1]]</f>
        <v>421</v>
      </c>
      <c r="B423" s="1" t="s">
        <v>1594</v>
      </c>
      <c r="C423" s="1">
        <v>1</v>
      </c>
      <c r="D423" s="1">
        <f>+IF(Tabla15[[#This Row],[NOMBRE DE LA CAUSA 2018]]=0,0,1)</f>
        <v>1</v>
      </c>
      <c r="E423" s="1">
        <f>+E422+Tabla15[[#This Row],[NOMBRE DE LA CAUSA 2019]]</f>
        <v>421</v>
      </c>
      <c r="F423" s="1">
        <f>+Tabla15[[#This Row],[0]]*Tabla15[[#This Row],[NOMBRE DE LA CAUSA 2019]]</f>
        <v>421</v>
      </c>
      <c r="G423" s="6" t="s">
        <v>704</v>
      </c>
      <c r="I423" s="6"/>
      <c r="J423" s="1" t="s">
        <v>705</v>
      </c>
      <c r="K423" s="1" t="s">
        <v>701</v>
      </c>
      <c r="L423" s="1" t="s">
        <v>1595</v>
      </c>
      <c r="M423" s="4">
        <v>77</v>
      </c>
      <c r="N423" s="1" t="str">
        <f>+Tabla15[[#This Row],[NOMBRE DE LA CAUSA 2017]]</f>
        <v>LESION A CIVIL POR EXPLOSION DE MINA ANTIPERSONAL</v>
      </c>
    </row>
    <row r="424" spans="1:14" ht="15" customHeight="1" x14ac:dyDescent="0.25">
      <c r="A424" s="1">
        <f>+Tabla15[[#This Row],[1]]</f>
        <v>422</v>
      </c>
      <c r="B424" s="6" t="s">
        <v>1596</v>
      </c>
      <c r="C424" s="1">
        <v>1</v>
      </c>
      <c r="D424" s="1">
        <f>+IF(Tabla15[[#This Row],[NOMBRE DE LA CAUSA 2018]]=0,0,1)</f>
        <v>1</v>
      </c>
      <c r="E424" s="1">
        <f>+E423+Tabla15[[#This Row],[NOMBRE DE LA CAUSA 2019]]</f>
        <v>422</v>
      </c>
      <c r="F424" s="1">
        <f>+Tabla15[[#This Row],[0]]*Tabla15[[#This Row],[NOMBRE DE LA CAUSA 2019]]</f>
        <v>422</v>
      </c>
      <c r="G424" s="6" t="s">
        <v>704</v>
      </c>
      <c r="H424" s="6"/>
      <c r="I424" s="6"/>
      <c r="J424" s="6" t="s">
        <v>705</v>
      </c>
      <c r="K424" s="6" t="s">
        <v>701</v>
      </c>
      <c r="L424" s="7" t="s">
        <v>1597</v>
      </c>
      <c r="M424" s="4">
        <v>554</v>
      </c>
      <c r="N424" s="1" t="str">
        <f>+Tabla15[[#This Row],[NOMBRE DE LA CAUSA 2017]]</f>
        <v>LESION A CIVIL POR GRUPO ARMADO ILEGAL</v>
      </c>
    </row>
    <row r="425" spans="1:14" ht="15" customHeight="1" x14ac:dyDescent="0.25">
      <c r="A425" s="1">
        <f>+Tabla15[[#This Row],[1]]</f>
        <v>423</v>
      </c>
      <c r="B425" s="6" t="s">
        <v>1598</v>
      </c>
      <c r="C425" s="1">
        <v>1</v>
      </c>
      <c r="D425" s="1">
        <f>+IF(Tabla15[[#This Row],[NOMBRE DE LA CAUSA 2018]]=0,0,1)</f>
        <v>1</v>
      </c>
      <c r="E425" s="1">
        <f>+E424+Tabla15[[#This Row],[NOMBRE DE LA CAUSA 2019]]</f>
        <v>423</v>
      </c>
      <c r="F425" s="1">
        <f>+Tabla15[[#This Row],[0]]*Tabla15[[#This Row],[NOMBRE DE LA CAUSA 2019]]</f>
        <v>423</v>
      </c>
      <c r="G425" s="6" t="s">
        <v>704</v>
      </c>
      <c r="H425" s="6"/>
      <c r="I425" s="6"/>
      <c r="J425" s="6" t="s">
        <v>705</v>
      </c>
      <c r="K425" s="6" t="s">
        <v>701</v>
      </c>
      <c r="L425" s="1" t="s">
        <v>1599</v>
      </c>
      <c r="M425" s="4">
        <v>800</v>
      </c>
      <c r="N425" s="1" t="str">
        <f>+Tabla15[[#This Row],[NOMBRE DE LA CAUSA 2017]]</f>
        <v>LESION A CONSCRIPTO CON AERONAVE OFICIAL</v>
      </c>
    </row>
    <row r="426" spans="1:14" ht="15" customHeight="1" x14ac:dyDescent="0.25">
      <c r="A426" s="1">
        <f>+Tabla15[[#This Row],[1]]</f>
        <v>424</v>
      </c>
      <c r="B426" s="6" t="s">
        <v>1600</v>
      </c>
      <c r="C426" s="1">
        <v>1</v>
      </c>
      <c r="D426" s="1">
        <f>+IF(Tabla15[[#This Row],[NOMBRE DE LA CAUSA 2018]]=0,0,1)</f>
        <v>1</v>
      </c>
      <c r="E426" s="1">
        <f>+E425+Tabla15[[#This Row],[NOMBRE DE LA CAUSA 2019]]</f>
        <v>424</v>
      </c>
      <c r="F426" s="1">
        <f>+Tabla15[[#This Row],[0]]*Tabla15[[#This Row],[NOMBRE DE LA CAUSA 2019]]</f>
        <v>424</v>
      </c>
      <c r="G426" s="6" t="s">
        <v>704</v>
      </c>
      <c r="H426" s="6"/>
      <c r="I426" s="6"/>
      <c r="J426" s="6" t="s">
        <v>705</v>
      </c>
      <c r="K426" s="6" t="s">
        <v>701</v>
      </c>
      <c r="L426" s="7" t="s">
        <v>1601</v>
      </c>
      <c r="M426" s="4">
        <v>316</v>
      </c>
      <c r="N426" s="1" t="str">
        <f>+Tabla15[[#This Row],[NOMBRE DE LA CAUSA 2017]]</f>
        <v>LESION A CONSCRIPTO CON ARMA DE DOTACION OFICIAL</v>
      </c>
    </row>
    <row r="427" spans="1:14" ht="15" customHeight="1" x14ac:dyDescent="0.25">
      <c r="A427" s="1">
        <f>+Tabla15[[#This Row],[1]]</f>
        <v>425</v>
      </c>
      <c r="B427" s="1" t="s">
        <v>1602</v>
      </c>
      <c r="C427" s="1">
        <v>1</v>
      </c>
      <c r="D427" s="1">
        <f>+IF(Tabla15[[#This Row],[NOMBRE DE LA CAUSA 2018]]=0,0,1)</f>
        <v>1</v>
      </c>
      <c r="E427" s="1">
        <f>+E426+Tabla15[[#This Row],[NOMBRE DE LA CAUSA 2019]]</f>
        <v>425</v>
      </c>
      <c r="F427" s="1">
        <f>+Tabla15[[#This Row],[0]]*Tabla15[[#This Row],[NOMBRE DE LA CAUSA 2019]]</f>
        <v>425</v>
      </c>
      <c r="G427" s="6" t="s">
        <v>699</v>
      </c>
      <c r="K427" s="1" t="s">
        <v>701</v>
      </c>
      <c r="L427" s="12" t="s">
        <v>1603</v>
      </c>
      <c r="M427" s="4">
        <v>2060</v>
      </c>
      <c r="N427" s="1" t="str">
        <f>+Tabla15[[#This Row],[NOMBRE DE LA CAUSA 2017]]</f>
        <v>LESION A CONSCRIPTO CON NAVE OFICIAL</v>
      </c>
    </row>
    <row r="428" spans="1:14" ht="15" customHeight="1" x14ac:dyDescent="0.25">
      <c r="A428" s="1">
        <f>+Tabla15[[#This Row],[1]]</f>
        <v>426</v>
      </c>
      <c r="B428" s="1" t="s">
        <v>1604</v>
      </c>
      <c r="C428" s="1">
        <v>1</v>
      </c>
      <c r="D428" s="1">
        <f>+IF(Tabla15[[#This Row],[NOMBRE DE LA CAUSA 2018]]=0,0,1)</f>
        <v>1</v>
      </c>
      <c r="E428" s="1">
        <f>+E427+Tabla15[[#This Row],[NOMBRE DE LA CAUSA 2019]]</f>
        <v>426</v>
      </c>
      <c r="F428" s="1">
        <f>+Tabla15[[#This Row],[0]]*Tabla15[[#This Row],[NOMBRE DE LA CAUSA 2019]]</f>
        <v>426</v>
      </c>
      <c r="G428" s="6" t="s">
        <v>704</v>
      </c>
      <c r="J428" s="1" t="s">
        <v>705</v>
      </c>
      <c r="K428" s="1" t="s">
        <v>701</v>
      </c>
      <c r="L428" s="12" t="s">
        <v>1605</v>
      </c>
      <c r="M428" s="4">
        <v>798</v>
      </c>
      <c r="N428" s="1" t="str">
        <f>+Tabla15[[#This Row],[NOMBRE DE LA CAUSA 2017]]</f>
        <v>LESION A CONSCRIPTO CON VEHICULO OFICIAL</v>
      </c>
    </row>
    <row r="429" spans="1:14" ht="15" customHeight="1" x14ac:dyDescent="0.25">
      <c r="A429" s="1">
        <f>+Tabla15[[#This Row],[1]]</f>
        <v>427</v>
      </c>
      <c r="B429" s="1" t="s">
        <v>1606</v>
      </c>
      <c r="C429" s="1">
        <v>1</v>
      </c>
      <c r="D429" s="1">
        <f>+IF(Tabla15[[#This Row],[NOMBRE DE LA CAUSA 2018]]=0,0,1)</f>
        <v>1</v>
      </c>
      <c r="E429" s="1">
        <f>+E428+Tabla15[[#This Row],[NOMBRE DE LA CAUSA 2019]]</f>
        <v>427</v>
      </c>
      <c r="F429" s="1">
        <f>+Tabla15[[#This Row],[0]]*Tabla15[[#This Row],[NOMBRE DE LA CAUSA 2019]]</f>
        <v>427</v>
      </c>
      <c r="G429" s="6" t="s">
        <v>699</v>
      </c>
      <c r="K429" s="1" t="s">
        <v>701</v>
      </c>
      <c r="L429" s="12" t="s">
        <v>1607</v>
      </c>
      <c r="M429" s="4">
        <v>2061</v>
      </c>
      <c r="N429" s="1" t="str">
        <f>+Tabla15[[#This Row],[NOMBRE DE LA CAUSA 2017]]</f>
        <v>LESION A CONSCRIPTO DERIVADA DE LA PRESTACION DEL SERVICIO DE SALUD</v>
      </c>
    </row>
    <row r="430" spans="1:14" ht="15" customHeight="1" x14ac:dyDescent="0.25">
      <c r="A430" s="1">
        <f>+Tabla15[[#This Row],[1]]</f>
        <v>428</v>
      </c>
      <c r="B430" s="1" t="s">
        <v>1608</v>
      </c>
      <c r="C430" s="1">
        <v>1</v>
      </c>
      <c r="D430" s="1">
        <f>+IF(Tabla15[[#This Row],[NOMBRE DE LA CAUSA 2018]]=0,0,1)</f>
        <v>1</v>
      </c>
      <c r="E430" s="1">
        <f>+E429+Tabla15[[#This Row],[NOMBRE DE LA CAUSA 2019]]</f>
        <v>428</v>
      </c>
      <c r="F430" s="1">
        <f>+Tabla15[[#This Row],[0]]*Tabla15[[#This Row],[NOMBRE DE LA CAUSA 2019]]</f>
        <v>428</v>
      </c>
      <c r="G430" s="6" t="s">
        <v>704</v>
      </c>
      <c r="J430" s="1" t="s">
        <v>705</v>
      </c>
      <c r="K430" s="1" t="s">
        <v>701</v>
      </c>
      <c r="L430" s="7" t="s">
        <v>1609</v>
      </c>
      <c r="M430" s="4">
        <v>557</v>
      </c>
      <c r="N430" s="1" t="str">
        <f>+Tabla15[[#This Row],[NOMBRE DE LA CAUSA 2017]]</f>
        <v>LESION A CONSCRIPTO DURANTE INSTRUCCION</v>
      </c>
    </row>
    <row r="431" spans="1:14" ht="15" customHeight="1" x14ac:dyDescent="0.25">
      <c r="A431" s="1">
        <f>+Tabla15[[#This Row],[1]]</f>
        <v>429</v>
      </c>
      <c r="B431" s="1" t="s">
        <v>1610</v>
      </c>
      <c r="C431" s="1">
        <v>1</v>
      </c>
      <c r="D431" s="1">
        <f>+IF(Tabla15[[#This Row],[NOMBRE DE LA CAUSA 2018]]=0,0,1)</f>
        <v>1</v>
      </c>
      <c r="E431" s="1">
        <f>+E430+Tabla15[[#This Row],[NOMBRE DE LA CAUSA 2019]]</f>
        <v>429</v>
      </c>
      <c r="F431" s="1">
        <f>+Tabla15[[#This Row],[0]]*Tabla15[[#This Row],[NOMBRE DE LA CAUSA 2019]]</f>
        <v>429</v>
      </c>
      <c r="G431" s="6" t="s">
        <v>742</v>
      </c>
      <c r="H431" s="1" t="s">
        <v>1611</v>
      </c>
      <c r="K431" s="1" t="s">
        <v>701</v>
      </c>
      <c r="L431" s="7" t="s">
        <v>1612</v>
      </c>
      <c r="M431" s="4">
        <v>2065</v>
      </c>
      <c r="N431" s="1" t="str">
        <f>+Tabla15[[#This Row],[NOMBRE DE LA CAUSA 2017]]</f>
        <v>LESION A CONSCRIPTO EN COMBATE O ENFRENTAMIENTO</v>
      </c>
    </row>
    <row r="432" spans="1:14" ht="15" customHeight="1" x14ac:dyDescent="0.25">
      <c r="A432" s="1">
        <f>+Tabla15[[#This Row],[1]]</f>
        <v>430</v>
      </c>
      <c r="B432" s="1" t="s">
        <v>1613</v>
      </c>
      <c r="C432" s="1">
        <v>1</v>
      </c>
      <c r="D432" s="1">
        <f>+IF(Tabla15[[#This Row],[NOMBRE DE LA CAUSA 2018]]=0,0,1)</f>
        <v>1</v>
      </c>
      <c r="E432" s="1">
        <f>+E431+Tabla15[[#This Row],[NOMBRE DE LA CAUSA 2019]]</f>
        <v>430</v>
      </c>
      <c r="F432" s="1">
        <f>+Tabla15[[#This Row],[0]]*Tabla15[[#This Row],[NOMBRE DE LA CAUSA 2019]]</f>
        <v>430</v>
      </c>
      <c r="G432" s="6" t="s">
        <v>742</v>
      </c>
      <c r="H432" s="1" t="s">
        <v>1611</v>
      </c>
      <c r="K432" s="1" t="s">
        <v>701</v>
      </c>
      <c r="L432" s="7" t="s">
        <v>1614</v>
      </c>
      <c r="M432" s="4">
        <v>2067</v>
      </c>
      <c r="N432" s="1" t="str">
        <f>+Tabla15[[#This Row],[NOMBRE DE LA CAUSA 2017]]</f>
        <v>LESION A CONSCRIPTO EN ENFRENTAMIENTO ENTRE TROPAS</v>
      </c>
    </row>
    <row r="433" spans="1:14" ht="15" customHeight="1" x14ac:dyDescent="0.25">
      <c r="A433" s="1">
        <f>+Tabla15[[#This Row],[1]]</f>
        <v>431</v>
      </c>
      <c r="B433" s="1" t="s">
        <v>1615</v>
      </c>
      <c r="C433" s="1">
        <v>1</v>
      </c>
      <c r="D433" s="1">
        <f>+IF(Tabla15[[#This Row],[NOMBRE DE LA CAUSA 2018]]=0,0,1)</f>
        <v>1</v>
      </c>
      <c r="E433" s="1">
        <f>+E432+Tabla15[[#This Row],[NOMBRE DE LA CAUSA 2019]]</f>
        <v>431</v>
      </c>
      <c r="F433" s="1">
        <f>+Tabla15[[#This Row],[0]]*Tabla15[[#This Row],[NOMBRE DE LA CAUSA 2019]]</f>
        <v>431</v>
      </c>
      <c r="G433" s="6" t="s">
        <v>742</v>
      </c>
      <c r="H433" s="1" t="s">
        <v>1611</v>
      </c>
      <c r="K433" s="1" t="s">
        <v>701</v>
      </c>
      <c r="L433" s="7" t="s">
        <v>1616</v>
      </c>
      <c r="M433" s="4">
        <v>2063</v>
      </c>
      <c r="N433" s="1" t="str">
        <f>+Tabla15[[#This Row],[NOMBRE DE LA CAUSA 2017]]</f>
        <v>LESION A CONSCRIPTO EN OPERATIVO MILITAR</v>
      </c>
    </row>
    <row r="434" spans="1:14" ht="15" customHeight="1" x14ac:dyDescent="0.25">
      <c r="A434" s="1">
        <f>+Tabla15[[#This Row],[1]]</f>
        <v>432</v>
      </c>
      <c r="B434" s="6" t="s">
        <v>1617</v>
      </c>
      <c r="C434" s="1">
        <v>1</v>
      </c>
      <c r="D434" s="1">
        <f>+IF(Tabla15[[#This Row],[NOMBRE DE LA CAUSA 2018]]=0,0,1)</f>
        <v>1</v>
      </c>
      <c r="E434" s="1">
        <f>+E433+Tabla15[[#This Row],[NOMBRE DE LA CAUSA 2019]]</f>
        <v>432</v>
      </c>
      <c r="F434" s="1">
        <f>+Tabla15[[#This Row],[0]]*Tabla15[[#This Row],[NOMBRE DE LA CAUSA 2019]]</f>
        <v>432</v>
      </c>
      <c r="G434" s="6" t="s">
        <v>742</v>
      </c>
      <c r="H434" s="6" t="s">
        <v>1611</v>
      </c>
      <c r="I434" s="6"/>
      <c r="J434" s="6"/>
      <c r="K434" s="6" t="s">
        <v>701</v>
      </c>
      <c r="L434" s="7" t="s">
        <v>1618</v>
      </c>
      <c r="M434" s="4">
        <v>2068</v>
      </c>
      <c r="N434" s="1" t="str">
        <f>+Tabla15[[#This Row],[NOMBRE DE LA CAUSA 2017]]</f>
        <v>LESION A CONSCRIPTO EN PROCEDIMIENTO DE POLICIA</v>
      </c>
    </row>
    <row r="435" spans="1:14" ht="15" customHeight="1" x14ac:dyDescent="0.25">
      <c r="A435" s="1">
        <f>+Tabla15[[#This Row],[1]]</f>
        <v>433</v>
      </c>
      <c r="B435" s="6" t="s">
        <v>1619</v>
      </c>
      <c r="C435" s="1">
        <v>1</v>
      </c>
      <c r="D435" s="1">
        <f>+IF(Tabla15[[#This Row],[NOMBRE DE LA CAUSA 2018]]=0,0,1)</f>
        <v>1</v>
      </c>
      <c r="E435" s="1">
        <f>+E434+Tabla15[[#This Row],[NOMBRE DE LA CAUSA 2019]]</f>
        <v>433</v>
      </c>
      <c r="F435" s="1">
        <f>+Tabla15[[#This Row],[0]]*Tabla15[[#This Row],[NOMBRE DE LA CAUSA 2019]]</f>
        <v>433</v>
      </c>
      <c r="G435" s="6" t="s">
        <v>704</v>
      </c>
      <c r="H435" s="6"/>
      <c r="I435" s="6"/>
      <c r="J435" s="6" t="s">
        <v>705</v>
      </c>
      <c r="K435" s="6" t="s">
        <v>701</v>
      </c>
      <c r="L435" s="7" t="s">
        <v>1620</v>
      </c>
      <c r="M435" s="4">
        <v>747</v>
      </c>
      <c r="N435" s="1" t="str">
        <f>+Tabla15[[#This Row],[NOMBRE DE LA CAUSA 2017]]</f>
        <v>LESION A CONSCRIPTO POR ACTO TERRORISTA</v>
      </c>
    </row>
    <row r="436" spans="1:14" ht="15" customHeight="1" x14ac:dyDescent="0.25">
      <c r="A436" s="1">
        <f>+Tabla15[[#This Row],[1]]</f>
        <v>434</v>
      </c>
      <c r="B436" s="6" t="s">
        <v>1621</v>
      </c>
      <c r="C436" s="1">
        <v>1</v>
      </c>
      <c r="D436" s="1">
        <f>+IF(Tabla15[[#This Row],[NOMBRE DE LA CAUSA 2018]]=0,0,1)</f>
        <v>1</v>
      </c>
      <c r="E436" s="1">
        <f>+E435+Tabla15[[#This Row],[NOMBRE DE LA CAUSA 2019]]</f>
        <v>434</v>
      </c>
      <c r="F436" s="1">
        <f>+Tabla15[[#This Row],[0]]*Tabla15[[#This Row],[NOMBRE DE LA CAUSA 2019]]</f>
        <v>434</v>
      </c>
      <c r="G436" s="6" t="s">
        <v>704</v>
      </c>
      <c r="H436" s="6"/>
      <c r="I436" s="6"/>
      <c r="J436" s="6" t="s">
        <v>705</v>
      </c>
      <c r="K436" s="6" t="s">
        <v>701</v>
      </c>
      <c r="L436" s="7" t="s">
        <v>1622</v>
      </c>
      <c r="M436" s="4">
        <v>550</v>
      </c>
      <c r="N436" s="1" t="str">
        <f>+Tabla15[[#This Row],[NOMBRE DE LA CAUSA 2017]]</f>
        <v>LESION A CONSCRIPTO POR EXPLOSION DE MINA ANTIPERSONAL</v>
      </c>
    </row>
    <row r="437" spans="1:14" ht="15" customHeight="1" x14ac:dyDescent="0.25">
      <c r="A437" s="1">
        <f>+Tabla15[[#This Row],[1]]</f>
        <v>435</v>
      </c>
      <c r="B437" s="6" t="s">
        <v>1623</v>
      </c>
      <c r="C437" s="1">
        <v>1</v>
      </c>
      <c r="D437" s="1">
        <f>+IF(Tabla15[[#This Row],[NOMBRE DE LA CAUSA 2018]]=0,0,1)</f>
        <v>1</v>
      </c>
      <c r="E437" s="1">
        <f>+E436+Tabla15[[#This Row],[NOMBRE DE LA CAUSA 2019]]</f>
        <v>435</v>
      </c>
      <c r="F437" s="1">
        <f>+Tabla15[[#This Row],[0]]*Tabla15[[#This Row],[NOMBRE DE LA CAUSA 2019]]</f>
        <v>435</v>
      </c>
      <c r="G437" s="6" t="s">
        <v>704</v>
      </c>
      <c r="H437" s="6"/>
      <c r="I437" s="6"/>
      <c r="J437" s="6" t="s">
        <v>705</v>
      </c>
      <c r="K437" s="6" t="s">
        <v>701</v>
      </c>
      <c r="L437" s="7" t="s">
        <v>1624</v>
      </c>
      <c r="M437" s="4">
        <v>794</v>
      </c>
      <c r="N437" s="1" t="str">
        <f>+Tabla15[[#This Row],[NOMBRE DE LA CAUSA 2017]]</f>
        <v>LESION A MIEMBRO VOLUNTARIO DE LA FUERZA PUBLICA CON AERONAVE OFICIAL</v>
      </c>
    </row>
    <row r="438" spans="1:14" ht="15" customHeight="1" x14ac:dyDescent="0.25">
      <c r="A438" s="1">
        <f>+Tabla15[[#This Row],[1]]</f>
        <v>436</v>
      </c>
      <c r="B438" s="6" t="s">
        <v>1625</v>
      </c>
      <c r="C438" s="1">
        <v>1</v>
      </c>
      <c r="D438" s="1">
        <f>+IF(Tabla15[[#This Row],[NOMBRE DE LA CAUSA 2018]]=0,0,1)</f>
        <v>1</v>
      </c>
      <c r="E438" s="1">
        <f>+E437+Tabla15[[#This Row],[NOMBRE DE LA CAUSA 2019]]</f>
        <v>436</v>
      </c>
      <c r="F438" s="1">
        <f>+Tabla15[[#This Row],[0]]*Tabla15[[#This Row],[NOMBRE DE LA CAUSA 2019]]</f>
        <v>436</v>
      </c>
      <c r="G438" s="6" t="s">
        <v>704</v>
      </c>
      <c r="H438" s="6"/>
      <c r="I438" s="6"/>
      <c r="J438" s="6" t="s">
        <v>705</v>
      </c>
      <c r="K438" s="6" t="s">
        <v>701</v>
      </c>
      <c r="L438" s="7" t="s">
        <v>1626</v>
      </c>
      <c r="M438" s="4">
        <v>322</v>
      </c>
      <c r="N438" s="1" t="str">
        <f>+Tabla15[[#This Row],[NOMBRE DE LA CAUSA 2017]]</f>
        <v>LESION A MIEMBRO VOLUNTARIO DE LA FUERZA PUBLICA CON ARMA DE DOTACION OFICIAL</v>
      </c>
    </row>
    <row r="439" spans="1:14" ht="15" customHeight="1" x14ac:dyDescent="0.25">
      <c r="A439" s="1">
        <f>+Tabla15[[#This Row],[1]]</f>
        <v>437</v>
      </c>
      <c r="B439" s="6" t="s">
        <v>1627</v>
      </c>
      <c r="C439" s="1">
        <v>1</v>
      </c>
      <c r="D439" s="1">
        <f>+IF(Tabla15[[#This Row],[NOMBRE DE LA CAUSA 2018]]=0,0,1)</f>
        <v>1</v>
      </c>
      <c r="E439" s="1">
        <f>+E438+Tabla15[[#This Row],[NOMBRE DE LA CAUSA 2019]]</f>
        <v>437</v>
      </c>
      <c r="F439" s="1">
        <f>+Tabla15[[#This Row],[0]]*Tabla15[[#This Row],[NOMBRE DE LA CAUSA 2019]]</f>
        <v>437</v>
      </c>
      <c r="G439" s="6" t="s">
        <v>699</v>
      </c>
      <c r="I439" s="6"/>
      <c r="J439" s="6"/>
      <c r="K439" s="6" t="s">
        <v>701</v>
      </c>
      <c r="L439" s="7" t="s">
        <v>1628</v>
      </c>
      <c r="M439" s="4">
        <v>2084</v>
      </c>
      <c r="N439" s="1" t="str">
        <f>+Tabla15[[#This Row],[NOMBRE DE LA CAUSA 2017]]</f>
        <v>LESION A MIEMBRO VOLUNTARIO DE LA FUERZA PUBLICA CON ARMA DE USO PERSONAL</v>
      </c>
    </row>
    <row r="440" spans="1:14" ht="15" customHeight="1" x14ac:dyDescent="0.25">
      <c r="A440" s="1">
        <f>+Tabla15[[#This Row],[1]]</f>
        <v>438</v>
      </c>
      <c r="B440" s="6" t="s">
        <v>1629</v>
      </c>
      <c r="C440" s="1">
        <v>1</v>
      </c>
      <c r="D440" s="1">
        <f>+IF(Tabla15[[#This Row],[NOMBRE DE LA CAUSA 2018]]=0,0,1)</f>
        <v>1</v>
      </c>
      <c r="E440" s="1">
        <f>+E439+Tabla15[[#This Row],[NOMBRE DE LA CAUSA 2019]]</f>
        <v>438</v>
      </c>
      <c r="F440" s="1">
        <f>+Tabla15[[#This Row],[0]]*Tabla15[[#This Row],[NOMBRE DE LA CAUSA 2019]]</f>
        <v>438</v>
      </c>
      <c r="G440" s="6" t="s">
        <v>704</v>
      </c>
      <c r="I440" s="6"/>
      <c r="J440" s="1" t="s">
        <v>705</v>
      </c>
      <c r="K440" s="1" t="s">
        <v>701</v>
      </c>
      <c r="L440" s="7" t="s">
        <v>1630</v>
      </c>
      <c r="M440" s="4">
        <v>796</v>
      </c>
      <c r="N440" s="1" t="str">
        <f>+Tabla15[[#This Row],[NOMBRE DE LA CAUSA 2017]]</f>
        <v>LESION A MIEMBRO VOLUNTARIO DE LA FUERZA PUBLICA CON NAVE OFICIAL</v>
      </c>
    </row>
    <row r="441" spans="1:14" ht="15" customHeight="1" x14ac:dyDescent="0.25">
      <c r="A441" s="1">
        <f>+Tabla15[[#This Row],[1]]</f>
        <v>439</v>
      </c>
      <c r="B441" s="1" t="s">
        <v>1631</v>
      </c>
      <c r="C441" s="1">
        <v>1</v>
      </c>
      <c r="D441" s="1">
        <f>+IF(Tabla15[[#This Row],[NOMBRE DE LA CAUSA 2018]]=0,0,1)</f>
        <v>1</v>
      </c>
      <c r="E441" s="1">
        <f>+E440+Tabla15[[#This Row],[NOMBRE DE LA CAUSA 2019]]</f>
        <v>439</v>
      </c>
      <c r="F441" s="1">
        <f>+Tabla15[[#This Row],[0]]*Tabla15[[#This Row],[NOMBRE DE LA CAUSA 2019]]</f>
        <v>439</v>
      </c>
      <c r="G441" s="6" t="s">
        <v>704</v>
      </c>
      <c r="I441" s="6"/>
      <c r="J441" s="1" t="s">
        <v>705</v>
      </c>
      <c r="K441" s="1" t="s">
        <v>701</v>
      </c>
      <c r="L441" s="7" t="s">
        <v>1632</v>
      </c>
      <c r="M441" s="4">
        <v>792</v>
      </c>
      <c r="N441" s="1" t="str">
        <f>+Tabla15[[#This Row],[NOMBRE DE LA CAUSA 2017]]</f>
        <v>LESION A MIEMBRO VOLUNTARIO DE LA FUERZA PUBLICA CON VEHICULO OFICIAL</v>
      </c>
    </row>
    <row r="442" spans="1:14" ht="15" customHeight="1" x14ac:dyDescent="0.25">
      <c r="A442" s="1">
        <f>+Tabla15[[#This Row],[1]]</f>
        <v>440</v>
      </c>
      <c r="B442" s="6" t="s">
        <v>1633</v>
      </c>
      <c r="C442" s="1">
        <v>1</v>
      </c>
      <c r="D442" s="1">
        <f>+IF(Tabla15[[#This Row],[NOMBRE DE LA CAUSA 2018]]=0,0,1)</f>
        <v>1</v>
      </c>
      <c r="E442" s="1">
        <f>+E441+Tabla15[[#This Row],[NOMBRE DE LA CAUSA 2019]]</f>
        <v>440</v>
      </c>
      <c r="F442" s="1">
        <f>+Tabla15[[#This Row],[0]]*Tabla15[[#This Row],[NOMBRE DE LA CAUSA 2019]]</f>
        <v>440</v>
      </c>
      <c r="G442" s="6" t="s">
        <v>699</v>
      </c>
      <c r="K442" s="1" t="s">
        <v>701</v>
      </c>
      <c r="L442" s="7" t="s">
        <v>1634</v>
      </c>
      <c r="M442" s="4">
        <v>2074</v>
      </c>
      <c r="N442" s="1" t="str">
        <f>+Tabla15[[#This Row],[NOMBRE DE LA CAUSA 2017]]</f>
        <v>LESION A MIEMBRO VOLUNTARIO DE LA FUERZA PUBLICA DERIVADA DE LA PRESTACION DEL SERVICIO DE SALUD</v>
      </c>
    </row>
    <row r="443" spans="1:14" ht="15" customHeight="1" x14ac:dyDescent="0.25">
      <c r="A443" s="1">
        <f>+Tabla15[[#This Row],[1]]</f>
        <v>441</v>
      </c>
      <c r="B443" s="6" t="s">
        <v>1635</v>
      </c>
      <c r="C443" s="1">
        <v>1</v>
      </c>
      <c r="D443" s="1">
        <f>+IF(Tabla15[[#This Row],[NOMBRE DE LA CAUSA 2018]]=0,0,1)</f>
        <v>1</v>
      </c>
      <c r="E443" s="1">
        <f>+E442+Tabla15[[#This Row],[NOMBRE DE LA CAUSA 2019]]</f>
        <v>441</v>
      </c>
      <c r="F443" s="1">
        <f>+Tabla15[[#This Row],[0]]*Tabla15[[#This Row],[NOMBRE DE LA CAUSA 2019]]</f>
        <v>441</v>
      </c>
      <c r="G443" s="6" t="s">
        <v>704</v>
      </c>
      <c r="J443" s="1" t="s">
        <v>705</v>
      </c>
      <c r="K443" s="1" t="s">
        <v>701</v>
      </c>
      <c r="L443" s="7" t="s">
        <v>1636</v>
      </c>
      <c r="M443" s="4">
        <v>558</v>
      </c>
      <c r="N443" s="1" t="str">
        <f>+Tabla15[[#This Row],[NOMBRE DE LA CAUSA 2017]]</f>
        <v>LESION A MIEMBRO VOLUNTARIO DE LA FUERZA PUBLICA DURANTE INSTRUCCION</v>
      </c>
    </row>
    <row r="444" spans="1:14" ht="15" customHeight="1" x14ac:dyDescent="0.25">
      <c r="A444" s="1">
        <f>+Tabla15[[#This Row],[1]]</f>
        <v>442</v>
      </c>
      <c r="B444" s="6" t="s">
        <v>1637</v>
      </c>
      <c r="C444" s="1">
        <v>1</v>
      </c>
      <c r="D444" s="1">
        <f>+IF(Tabla15[[#This Row],[NOMBRE DE LA CAUSA 2018]]=0,0,1)</f>
        <v>1</v>
      </c>
      <c r="E444" s="1">
        <f>+E443+Tabla15[[#This Row],[NOMBRE DE LA CAUSA 2019]]</f>
        <v>442</v>
      </c>
      <c r="F444" s="1">
        <f>+Tabla15[[#This Row],[0]]*Tabla15[[#This Row],[NOMBRE DE LA CAUSA 2019]]</f>
        <v>442</v>
      </c>
      <c r="G444" s="6" t="s">
        <v>742</v>
      </c>
      <c r="H444" s="1" t="s">
        <v>1638</v>
      </c>
      <c r="K444" s="1" t="s">
        <v>701</v>
      </c>
      <c r="L444" s="7" t="s">
        <v>1639</v>
      </c>
      <c r="M444" s="4">
        <v>2078</v>
      </c>
      <c r="N444" s="1" t="str">
        <f>+Tabla15[[#This Row],[NOMBRE DE LA CAUSA 2017]]</f>
        <v>LESION A MIEMBRO VOLUNTARIO DE LA FUERZA PUBLICA EN COMBATE O ENFRENTAMIENTO</v>
      </c>
    </row>
    <row r="445" spans="1:14" ht="15" customHeight="1" x14ac:dyDescent="0.25">
      <c r="A445" s="1">
        <f>+Tabla15[[#This Row],[1]]</f>
        <v>443</v>
      </c>
      <c r="B445" s="6" t="s">
        <v>1640</v>
      </c>
      <c r="C445" s="1">
        <v>1</v>
      </c>
      <c r="D445" s="1">
        <f>+IF(Tabla15[[#This Row],[NOMBRE DE LA CAUSA 2018]]=0,0,1)</f>
        <v>1</v>
      </c>
      <c r="E445" s="1">
        <f>+E444+Tabla15[[#This Row],[NOMBRE DE LA CAUSA 2019]]</f>
        <v>443</v>
      </c>
      <c r="F445" s="1">
        <f>+Tabla15[[#This Row],[0]]*Tabla15[[#This Row],[NOMBRE DE LA CAUSA 2019]]</f>
        <v>443</v>
      </c>
      <c r="G445" s="6" t="s">
        <v>742</v>
      </c>
      <c r="H445" s="6" t="s">
        <v>1638</v>
      </c>
      <c r="I445" s="6"/>
      <c r="J445" s="6"/>
      <c r="K445" s="6" t="s">
        <v>701</v>
      </c>
      <c r="L445" s="7" t="s">
        <v>1641</v>
      </c>
      <c r="M445" s="4">
        <v>2080</v>
      </c>
      <c r="N445" s="1" t="str">
        <f>+Tabla15[[#This Row],[NOMBRE DE LA CAUSA 2017]]</f>
        <v>LESION A MIEMBRO VOLUNTARIO DE LA FUERZA PUBLICA EN ENFRENTAMIENTO ENTRE TROPAS</v>
      </c>
    </row>
    <row r="446" spans="1:14" ht="15" customHeight="1" x14ac:dyDescent="0.25">
      <c r="A446" s="1">
        <f>+Tabla15[[#This Row],[1]]</f>
        <v>444</v>
      </c>
      <c r="B446" s="6" t="s">
        <v>1642</v>
      </c>
      <c r="C446" s="1">
        <v>1</v>
      </c>
      <c r="D446" s="1">
        <f>+IF(Tabla15[[#This Row],[NOMBRE DE LA CAUSA 2018]]=0,0,1)</f>
        <v>1</v>
      </c>
      <c r="E446" s="1">
        <f>+E445+Tabla15[[#This Row],[NOMBRE DE LA CAUSA 2019]]</f>
        <v>444</v>
      </c>
      <c r="F446" s="1">
        <f>+Tabla15[[#This Row],[0]]*Tabla15[[#This Row],[NOMBRE DE LA CAUSA 2019]]</f>
        <v>444</v>
      </c>
      <c r="G446" s="6" t="s">
        <v>742</v>
      </c>
      <c r="H446" s="6" t="s">
        <v>1638</v>
      </c>
      <c r="I446" s="6"/>
      <c r="J446" s="6"/>
      <c r="K446" s="6" t="s">
        <v>701</v>
      </c>
      <c r="L446" s="7" t="s">
        <v>1643</v>
      </c>
      <c r="M446" s="4">
        <v>2076</v>
      </c>
      <c r="N446" s="1" t="str">
        <f>+Tabla15[[#This Row],[NOMBRE DE LA CAUSA 2017]]</f>
        <v>LESION A MIEMBRO VOLUNTARIO DE LA FUERZA PUBLICA EN OPERATIVO MILITAR</v>
      </c>
    </row>
    <row r="447" spans="1:14" ht="15" customHeight="1" x14ac:dyDescent="0.25">
      <c r="A447" s="1">
        <f>+Tabla15[[#This Row],[1]]</f>
        <v>445</v>
      </c>
      <c r="B447" s="6" t="s">
        <v>1644</v>
      </c>
      <c r="C447" s="1">
        <v>1</v>
      </c>
      <c r="D447" s="1">
        <f>+IF(Tabla15[[#This Row],[NOMBRE DE LA CAUSA 2018]]=0,0,1)</f>
        <v>1</v>
      </c>
      <c r="E447" s="1">
        <f>+E446+Tabla15[[#This Row],[NOMBRE DE LA CAUSA 2019]]</f>
        <v>445</v>
      </c>
      <c r="F447" s="1">
        <f>+Tabla15[[#This Row],[0]]*Tabla15[[#This Row],[NOMBRE DE LA CAUSA 2019]]</f>
        <v>445</v>
      </c>
      <c r="G447" s="6" t="s">
        <v>742</v>
      </c>
      <c r="H447" s="6" t="s">
        <v>1638</v>
      </c>
      <c r="I447" s="6"/>
      <c r="J447" s="6"/>
      <c r="K447" s="6" t="s">
        <v>701</v>
      </c>
      <c r="L447" s="7" t="s">
        <v>1645</v>
      </c>
      <c r="M447" s="4">
        <v>2081</v>
      </c>
      <c r="N447" s="1" t="str">
        <f>+Tabla15[[#This Row],[NOMBRE DE LA CAUSA 2017]]</f>
        <v>LESION A MIEMBRO VOLUNTARIO DE LA FUERZA PUBLICA EN PROCEDIMIENTO DE POLICIA</v>
      </c>
    </row>
    <row r="448" spans="1:14" ht="15" customHeight="1" x14ac:dyDescent="0.25">
      <c r="A448" s="1">
        <f>+Tabla15[[#This Row],[1]]</f>
        <v>446</v>
      </c>
      <c r="B448" s="1" t="s">
        <v>1646</v>
      </c>
      <c r="C448" s="1">
        <v>1</v>
      </c>
      <c r="D448" s="1">
        <f>+IF(Tabla15[[#This Row],[NOMBRE DE LA CAUSA 2018]]=0,0,1)</f>
        <v>1</v>
      </c>
      <c r="E448" s="1">
        <f>+E447+Tabla15[[#This Row],[NOMBRE DE LA CAUSA 2019]]</f>
        <v>446</v>
      </c>
      <c r="F448" s="1">
        <f>+Tabla15[[#This Row],[0]]*Tabla15[[#This Row],[NOMBRE DE LA CAUSA 2019]]</f>
        <v>446</v>
      </c>
      <c r="G448" s="6" t="s">
        <v>704</v>
      </c>
      <c r="J448" s="1" t="s">
        <v>705</v>
      </c>
      <c r="K448" s="1" t="s">
        <v>701</v>
      </c>
      <c r="L448" s="1" t="s">
        <v>1647</v>
      </c>
      <c r="M448" s="4">
        <v>746</v>
      </c>
      <c r="N448" s="1" t="str">
        <f>+Tabla15[[#This Row],[NOMBRE DE LA CAUSA 2017]]</f>
        <v>LESION A MIEMBRO VOLUNTARIO DE LA FUERZA PUBLICA POR ACTO TERRORISTA</v>
      </c>
    </row>
    <row r="449" spans="1:14" ht="15" customHeight="1" x14ac:dyDescent="0.25">
      <c r="A449" s="1">
        <f>+Tabla15[[#This Row],[1]]</f>
        <v>447</v>
      </c>
      <c r="B449" s="1" t="s">
        <v>1648</v>
      </c>
      <c r="C449" s="1">
        <v>1</v>
      </c>
      <c r="D449" s="1">
        <f>+IF(Tabla15[[#This Row],[NOMBRE DE LA CAUSA 2018]]=0,0,1)</f>
        <v>1</v>
      </c>
      <c r="E449" s="1">
        <f>+E448+Tabla15[[#This Row],[NOMBRE DE LA CAUSA 2019]]</f>
        <v>447</v>
      </c>
      <c r="F449" s="1">
        <f>+Tabla15[[#This Row],[0]]*Tabla15[[#This Row],[NOMBRE DE LA CAUSA 2019]]</f>
        <v>447</v>
      </c>
      <c r="G449" s="6" t="s">
        <v>704</v>
      </c>
      <c r="J449" s="1" t="s">
        <v>705</v>
      </c>
      <c r="K449" s="1" t="s">
        <v>701</v>
      </c>
      <c r="L449" s="1" t="s">
        <v>1649</v>
      </c>
      <c r="M449" s="4">
        <v>552</v>
      </c>
      <c r="N449" s="1" t="str">
        <f>+Tabla15[[#This Row],[NOMBRE DE LA CAUSA 2017]]</f>
        <v>LESION A MIEMBRO VOLUNTARIO DE LA FUERZA PUBLICA POR EXPLOSION DE MINA ANTIPERSONAL</v>
      </c>
    </row>
    <row r="450" spans="1:14" ht="15" customHeight="1" x14ac:dyDescent="0.25">
      <c r="A450" s="1">
        <f>+Tabla15[[#This Row],[1]]</f>
        <v>448</v>
      </c>
      <c r="B450" s="1" t="s">
        <v>1650</v>
      </c>
      <c r="C450" s="1">
        <v>1</v>
      </c>
      <c r="D450" s="1">
        <f>+IF(Tabla15[[#This Row],[NOMBRE DE LA CAUSA 2018]]=0,0,1)</f>
        <v>1</v>
      </c>
      <c r="E450" s="1">
        <f>+E449+Tabla15[[#This Row],[NOMBRE DE LA CAUSA 2019]]</f>
        <v>448</v>
      </c>
      <c r="F450" s="1">
        <f>+Tabla15[[#This Row],[0]]*Tabla15[[#This Row],[NOMBRE DE LA CAUSA 2019]]</f>
        <v>448</v>
      </c>
      <c r="G450" s="6" t="s">
        <v>704</v>
      </c>
      <c r="H450" s="6"/>
      <c r="I450" s="6"/>
      <c r="J450" s="6" t="s">
        <v>705</v>
      </c>
      <c r="K450" s="6" t="s">
        <v>701</v>
      </c>
      <c r="L450" s="1" t="s">
        <v>1651</v>
      </c>
      <c r="M450" s="4">
        <v>417</v>
      </c>
      <c r="N450" s="1" t="str">
        <f>+Tabla15[[#This Row],[NOMBRE DE LA CAUSA 2017]]</f>
        <v>LESION A OPERADOR POR EJECUCION DE OBRA PUBLICA</v>
      </c>
    </row>
    <row r="451" spans="1:14" ht="15" customHeight="1" x14ac:dyDescent="0.25">
      <c r="A451" s="1">
        <f>+Tabla15[[#This Row],[1]]</f>
        <v>449</v>
      </c>
      <c r="B451" s="6" t="s">
        <v>1652</v>
      </c>
      <c r="C451" s="1">
        <v>1</v>
      </c>
      <c r="D451" s="1">
        <f>+IF(Tabla15[[#This Row],[NOMBRE DE LA CAUSA 2018]]=0,0,1)</f>
        <v>1</v>
      </c>
      <c r="E451" s="1">
        <f>+E450+Tabla15[[#This Row],[NOMBRE DE LA CAUSA 2019]]</f>
        <v>449</v>
      </c>
      <c r="F451" s="1">
        <f>+Tabla15[[#This Row],[0]]*Tabla15[[#This Row],[NOMBRE DE LA CAUSA 2019]]</f>
        <v>449</v>
      </c>
      <c r="G451" s="6" t="s">
        <v>742</v>
      </c>
      <c r="H451" s="1" t="s">
        <v>802</v>
      </c>
      <c r="I451" s="6"/>
      <c r="J451" s="6"/>
      <c r="K451" s="6" t="s">
        <v>701</v>
      </c>
      <c r="L451" s="24" t="s">
        <v>1653</v>
      </c>
      <c r="M451" s="4">
        <v>2156</v>
      </c>
      <c r="N451" s="1" t="str">
        <f>+Tabla15[[#This Row],[NOMBRE DE LA CAUSA 2017]]</f>
        <v>LESION A PERSONAL DOCENTE O ADMINISTRATIVO EN ESTABLECIMIENTO EDUCATIVO</v>
      </c>
    </row>
    <row r="452" spans="1:14" ht="15" customHeight="1" x14ac:dyDescent="0.25">
      <c r="A452" s="1">
        <f>+Tabla15[[#This Row],[1]]</f>
        <v>450</v>
      </c>
      <c r="B452" s="6" t="s">
        <v>1654</v>
      </c>
      <c r="C452" s="1">
        <v>1</v>
      </c>
      <c r="D452" s="1">
        <f>+IF(Tabla15[[#This Row],[NOMBRE DE LA CAUSA 2018]]=0,0,1)</f>
        <v>1</v>
      </c>
      <c r="E452" s="1">
        <f>+E451+Tabla15[[#This Row],[NOMBRE DE LA CAUSA 2019]]</f>
        <v>450</v>
      </c>
      <c r="F452" s="1">
        <f>+Tabla15[[#This Row],[0]]*Tabla15[[#This Row],[NOMBRE DE LA CAUSA 2019]]</f>
        <v>450</v>
      </c>
      <c r="G452" s="6" t="s">
        <v>742</v>
      </c>
      <c r="H452" s="1" t="s">
        <v>1655</v>
      </c>
      <c r="I452" s="6"/>
      <c r="J452" s="6"/>
      <c r="K452" s="6" t="s">
        <v>701</v>
      </c>
      <c r="L452" s="24" t="s">
        <v>1656</v>
      </c>
      <c r="M452" s="4">
        <v>2095</v>
      </c>
      <c r="N452" s="1" t="str">
        <f>+Tabla15[[#This Row],[NOMBRE DE LA CAUSA 2017]]</f>
        <v>LESION A RECLUSO CAUSADA POR AGENTES DEL ESTADO</v>
      </c>
    </row>
    <row r="453" spans="1:14" ht="15" customHeight="1" x14ac:dyDescent="0.25">
      <c r="A453" s="1">
        <f>+Tabla15[[#This Row],[1]]</f>
        <v>451</v>
      </c>
      <c r="B453" s="6" t="s">
        <v>1657</v>
      </c>
      <c r="C453" s="1">
        <v>1</v>
      </c>
      <c r="D453" s="1">
        <f>+IF(Tabla15[[#This Row],[NOMBRE DE LA CAUSA 2018]]=0,0,1)</f>
        <v>1</v>
      </c>
      <c r="E453" s="1">
        <f>+E452+Tabla15[[#This Row],[NOMBRE DE LA CAUSA 2019]]</f>
        <v>451</v>
      </c>
      <c r="F453" s="1">
        <f>+Tabla15[[#This Row],[0]]*Tabla15[[#This Row],[NOMBRE DE LA CAUSA 2019]]</f>
        <v>451</v>
      </c>
      <c r="G453" s="6" t="s">
        <v>742</v>
      </c>
      <c r="H453" s="1" t="s">
        <v>1655</v>
      </c>
      <c r="I453" s="6"/>
      <c r="J453" s="6"/>
      <c r="K453" s="6" t="s">
        <v>701</v>
      </c>
      <c r="L453" s="24" t="s">
        <v>1658</v>
      </c>
      <c r="M453" s="4">
        <v>2097</v>
      </c>
      <c r="N453" s="1" t="str">
        <f>+Tabla15[[#This Row],[NOMBRE DE LA CAUSA 2017]]</f>
        <v>LESION A RECLUSO CAUSADA POR OTRO RECLUSO</v>
      </c>
    </row>
    <row r="454" spans="1:14" ht="15" customHeight="1" x14ac:dyDescent="0.25">
      <c r="A454" s="1">
        <f>+Tabla15[[#This Row],[1]]</f>
        <v>452</v>
      </c>
      <c r="B454" s="6" t="s">
        <v>1659</v>
      </c>
      <c r="C454" s="1">
        <v>1</v>
      </c>
      <c r="D454" s="1">
        <f>+IF(Tabla15[[#This Row],[NOMBRE DE LA CAUSA 2018]]=0,0,1)</f>
        <v>1</v>
      </c>
      <c r="E454" s="1">
        <f>+E453+Tabla15[[#This Row],[NOMBRE DE LA CAUSA 2019]]</f>
        <v>452</v>
      </c>
      <c r="F454" s="1">
        <f>+Tabla15[[#This Row],[0]]*Tabla15[[#This Row],[NOMBRE DE LA CAUSA 2019]]</f>
        <v>452</v>
      </c>
      <c r="G454" s="6" t="s">
        <v>742</v>
      </c>
      <c r="H454" s="1" t="s">
        <v>1655</v>
      </c>
      <c r="I454" s="6"/>
      <c r="J454" s="6"/>
      <c r="K454" s="6" t="s">
        <v>701</v>
      </c>
      <c r="L454" s="1" t="s">
        <v>1660</v>
      </c>
      <c r="M454" s="4">
        <v>2096</v>
      </c>
      <c r="N454" s="1" t="str">
        <f>+Tabla15[[#This Row],[NOMBRE DE LA CAUSA 2017]]</f>
        <v>LESION A RECLUSO CAUSADA POR TERCEROS</v>
      </c>
    </row>
    <row r="455" spans="1:14" ht="15" customHeight="1" x14ac:dyDescent="0.25">
      <c r="A455" s="1">
        <f>+Tabla15[[#This Row],[1]]</f>
        <v>453</v>
      </c>
      <c r="B455" s="6" t="s">
        <v>1661</v>
      </c>
      <c r="C455" s="1">
        <v>1</v>
      </c>
      <c r="D455" s="1">
        <f>+IF(Tabla15[[#This Row],[NOMBRE DE LA CAUSA 2018]]=0,0,1)</f>
        <v>1</v>
      </c>
      <c r="E455" s="1">
        <f>+E454+Tabla15[[#This Row],[NOMBRE DE LA CAUSA 2019]]</f>
        <v>453</v>
      </c>
      <c r="F455" s="1">
        <f>+Tabla15[[#This Row],[0]]*Tabla15[[#This Row],[NOMBRE DE LA CAUSA 2019]]</f>
        <v>453</v>
      </c>
      <c r="G455" s="6" t="s">
        <v>742</v>
      </c>
      <c r="H455" s="1" t="s">
        <v>1655</v>
      </c>
      <c r="K455" s="1" t="s">
        <v>701</v>
      </c>
      <c r="L455" s="1" t="s">
        <v>1662</v>
      </c>
      <c r="M455" s="4">
        <v>2100</v>
      </c>
      <c r="N455" s="1" t="str">
        <f>+Tabla15[[#This Row],[NOMBRE DE LA CAUSA 2017]]</f>
        <v>LESION A RECLUSO DERIVADA DE LA PRESTACION DEL SERVICIO DE SALUD</v>
      </c>
    </row>
    <row r="456" spans="1:14" ht="15" customHeight="1" x14ac:dyDescent="0.25">
      <c r="A456" s="1">
        <f>+Tabla15[[#This Row],[1]]</f>
        <v>454</v>
      </c>
      <c r="B456" s="6" t="s">
        <v>1663</v>
      </c>
      <c r="C456" s="1">
        <v>1</v>
      </c>
      <c r="D456" s="1">
        <f>+IF(Tabla15[[#This Row],[NOMBRE DE LA CAUSA 2018]]=0,0,1)</f>
        <v>1</v>
      </c>
      <c r="E456" s="1">
        <f>+E455+Tabla15[[#This Row],[NOMBRE DE LA CAUSA 2019]]</f>
        <v>454</v>
      </c>
      <c r="F456" s="1">
        <f>+Tabla15[[#This Row],[0]]*Tabla15[[#This Row],[NOMBRE DE LA CAUSA 2019]]</f>
        <v>454</v>
      </c>
      <c r="G456" s="6" t="s">
        <v>704</v>
      </c>
      <c r="I456" s="6"/>
      <c r="J456" s="1" t="s">
        <v>705</v>
      </c>
      <c r="K456" s="1" t="s">
        <v>701</v>
      </c>
      <c r="L456" s="1" t="s">
        <v>1664</v>
      </c>
      <c r="M456" s="4">
        <v>734</v>
      </c>
      <c r="N456" s="1" t="str">
        <f>+Tabla15[[#This Row],[NOMBRE DE LA CAUSA 2017]]</f>
        <v>LESION A TERCERO POR EJECUCION DE OBRA PUBLICA</v>
      </c>
    </row>
    <row r="457" spans="1:14" ht="15" customHeight="1" x14ac:dyDescent="0.25">
      <c r="A457" s="1">
        <f>+Tabla15[[#This Row],[1]]</f>
        <v>455</v>
      </c>
      <c r="B457" s="6" t="s">
        <v>1665</v>
      </c>
      <c r="C457" s="1">
        <v>1</v>
      </c>
      <c r="D457" s="1">
        <f>+IF(Tabla15[[#This Row],[NOMBRE DE LA CAUSA 2018]]=0,0,1)</f>
        <v>1</v>
      </c>
      <c r="E457" s="1">
        <f>+E456+Tabla15[[#This Row],[NOMBRE DE LA CAUSA 2019]]</f>
        <v>455</v>
      </c>
      <c r="F457" s="1">
        <f>+Tabla15[[#This Row],[0]]*Tabla15[[#This Row],[NOMBRE DE LA CAUSA 2019]]</f>
        <v>455</v>
      </c>
      <c r="G457" s="6" t="s">
        <v>704</v>
      </c>
      <c r="I457" s="6"/>
      <c r="J457" s="6" t="s">
        <v>705</v>
      </c>
      <c r="K457" s="6" t="s">
        <v>701</v>
      </c>
      <c r="L457" s="7" t="s">
        <v>1666</v>
      </c>
      <c r="M457" s="4">
        <v>320</v>
      </c>
      <c r="N457" s="1" t="str">
        <f>+Tabla15[[#This Row],[NOMBRE DE LA CAUSA 2017]]</f>
        <v>LESION ACCIDENTAL O FORTUITA A CONSCRIPTO</v>
      </c>
    </row>
    <row r="458" spans="1:14" ht="15" customHeight="1" x14ac:dyDescent="0.25">
      <c r="A458" s="1">
        <f>+Tabla15[[#This Row],[1]]</f>
        <v>456</v>
      </c>
      <c r="B458" s="6" t="s">
        <v>1667</v>
      </c>
      <c r="C458" s="1">
        <v>1</v>
      </c>
      <c r="D458" s="1">
        <f>+IF(Tabla15[[#This Row],[NOMBRE DE LA CAUSA 2018]]=0,0,1)</f>
        <v>1</v>
      </c>
      <c r="E458" s="1">
        <f>+E457+Tabla15[[#This Row],[NOMBRE DE LA CAUSA 2019]]</f>
        <v>456</v>
      </c>
      <c r="F458" s="1">
        <f>+Tabla15[[#This Row],[0]]*Tabla15[[#This Row],[NOMBRE DE LA CAUSA 2019]]</f>
        <v>456</v>
      </c>
      <c r="G458" s="6" t="s">
        <v>704</v>
      </c>
      <c r="I458" s="6"/>
      <c r="J458" s="6" t="s">
        <v>705</v>
      </c>
      <c r="K458" s="6" t="s">
        <v>701</v>
      </c>
      <c r="L458" s="7" t="s">
        <v>1668</v>
      </c>
      <c r="M458" s="4">
        <v>464</v>
      </c>
      <c r="N458" s="1" t="str">
        <f>+Tabla15[[#This Row],[NOMBRE DE LA CAUSA 2017]]</f>
        <v>LESION ACCIDENTAL O FORTUITA A MIEMBRO VOLUNTARIO DE LA FUERZA PUBLICA</v>
      </c>
    </row>
    <row r="459" spans="1:14" ht="15" customHeight="1" x14ac:dyDescent="0.25">
      <c r="A459" s="1">
        <f>+Tabla15[[#This Row],[1]]</f>
        <v>457</v>
      </c>
      <c r="B459" s="6" t="s">
        <v>1669</v>
      </c>
      <c r="C459" s="1">
        <v>1</v>
      </c>
      <c r="D459" s="1">
        <f>+IF(Tabla15[[#This Row],[NOMBRE DE LA CAUSA 2018]]=0,0,1)</f>
        <v>1</v>
      </c>
      <c r="E459" s="1">
        <f>+E458+Tabla15[[#This Row],[NOMBRE DE LA CAUSA 2019]]</f>
        <v>457</v>
      </c>
      <c r="F459" s="1">
        <f>+Tabla15[[#This Row],[0]]*Tabla15[[#This Row],[NOMBRE DE LA CAUSA 2019]]</f>
        <v>457</v>
      </c>
      <c r="G459" s="6" t="s">
        <v>742</v>
      </c>
      <c r="H459" s="1" t="s">
        <v>1655</v>
      </c>
      <c r="I459" s="6"/>
      <c r="J459" s="6"/>
      <c r="K459" s="6" t="s">
        <v>701</v>
      </c>
      <c r="L459" s="7" t="s">
        <v>1670</v>
      </c>
      <c r="M459" s="4">
        <v>2099</v>
      </c>
      <c r="N459" s="1" t="str">
        <f>+Tabla15[[#This Row],[NOMBRE DE LA CAUSA 2017]]</f>
        <v>LESION ACCIDENTAL O FORTUITA A RECLUSO</v>
      </c>
    </row>
    <row r="460" spans="1:14" ht="15" customHeight="1" x14ac:dyDescent="0.25">
      <c r="A460" s="1">
        <f>+Tabla15[[#This Row],[1]]</f>
        <v>458</v>
      </c>
      <c r="B460" s="1" t="s">
        <v>1671</v>
      </c>
      <c r="C460" s="1">
        <v>1</v>
      </c>
      <c r="D460" s="1">
        <f>+IF(Tabla15[[#This Row],[NOMBRE DE LA CAUSA 2018]]=0,0,1)</f>
        <v>1</v>
      </c>
      <c r="E460" s="1">
        <f>+E459+Tabla15[[#This Row],[NOMBRE DE LA CAUSA 2019]]</f>
        <v>458</v>
      </c>
      <c r="F460" s="1">
        <f>+Tabla15[[#This Row],[0]]*Tabla15[[#This Row],[NOMBRE DE LA CAUSA 2019]]</f>
        <v>458</v>
      </c>
      <c r="G460" s="6" t="s">
        <v>742</v>
      </c>
      <c r="H460" s="1" t="s">
        <v>1672</v>
      </c>
      <c r="I460" s="6"/>
      <c r="K460" s="1" t="s">
        <v>701</v>
      </c>
      <c r="L460" s="1" t="s">
        <v>1673</v>
      </c>
      <c r="M460" s="4">
        <v>2058</v>
      </c>
      <c r="N460" s="1" t="str">
        <f>+Tabla15[[#This Row],[NOMBRE DE LA CAUSA 2017]]</f>
        <v>LESION AUTO INFLIGIDA DE CONSCRIPTO</v>
      </c>
    </row>
    <row r="461" spans="1:14" ht="15" customHeight="1" x14ac:dyDescent="0.25">
      <c r="A461" s="1">
        <f>+Tabla15[[#This Row],[1]]</f>
        <v>459</v>
      </c>
      <c r="B461" s="1" t="s">
        <v>1674</v>
      </c>
      <c r="C461" s="1">
        <v>1</v>
      </c>
      <c r="D461" s="1">
        <f>+IF(Tabla15[[#This Row],[NOMBRE DE LA CAUSA 2018]]=0,0,1)</f>
        <v>1</v>
      </c>
      <c r="E461" s="1">
        <f>+E460+Tabla15[[#This Row],[NOMBRE DE LA CAUSA 2019]]</f>
        <v>459</v>
      </c>
      <c r="F461" s="1">
        <f>+Tabla15[[#This Row],[0]]*Tabla15[[#This Row],[NOMBRE DE LA CAUSA 2019]]</f>
        <v>459</v>
      </c>
      <c r="G461" s="6" t="s">
        <v>742</v>
      </c>
      <c r="H461" s="1" t="s">
        <v>1675</v>
      </c>
      <c r="K461" s="1" t="s">
        <v>701</v>
      </c>
      <c r="L461" s="1" t="s">
        <v>1676</v>
      </c>
      <c r="M461" s="4">
        <v>2072</v>
      </c>
      <c r="N461" s="1" t="str">
        <f>+Tabla15[[#This Row],[NOMBRE DE LA CAUSA 2017]]</f>
        <v>LESION AUTO INFLIGIDA DE MIEMBRO VOLUNTARIO DE LA FUERZA PUBLICA</v>
      </c>
    </row>
    <row r="462" spans="1:14" ht="15" customHeight="1" x14ac:dyDescent="0.25">
      <c r="A462" s="1">
        <f>+Tabla15[[#This Row],[1]]</f>
        <v>460</v>
      </c>
      <c r="B462" s="6" t="s">
        <v>1677</v>
      </c>
      <c r="C462" s="1">
        <v>1</v>
      </c>
      <c r="D462" s="1">
        <f>+IF(Tabla15[[#This Row],[NOMBRE DE LA CAUSA 2018]]=0,0,1)</f>
        <v>1</v>
      </c>
      <c r="E462" s="1">
        <f>+E461+Tabla15[[#This Row],[NOMBRE DE LA CAUSA 2019]]</f>
        <v>460</v>
      </c>
      <c r="F462" s="1">
        <f>+Tabla15[[#This Row],[0]]*Tabla15[[#This Row],[NOMBRE DE LA CAUSA 2019]]</f>
        <v>460</v>
      </c>
      <c r="G462" s="6" t="s">
        <v>742</v>
      </c>
      <c r="H462" s="6" t="s">
        <v>1655</v>
      </c>
      <c r="I462" s="6"/>
      <c r="J462" s="6"/>
      <c r="K462" s="6" t="s">
        <v>701</v>
      </c>
      <c r="L462" s="1" t="s">
        <v>1678</v>
      </c>
      <c r="M462" s="4">
        <v>2098</v>
      </c>
      <c r="N462" s="1" t="str">
        <f>+Tabla15[[#This Row],[NOMBRE DE LA CAUSA 2017]]</f>
        <v>LESION AUTO INFLIGIDA DE RECLUSO</v>
      </c>
    </row>
    <row r="463" spans="1:14" ht="15" customHeight="1" x14ac:dyDescent="0.25">
      <c r="A463" s="1">
        <f>+Tabla15[[#This Row],[1]]</f>
        <v>461</v>
      </c>
      <c r="B463" s="6" t="s">
        <v>1679</v>
      </c>
      <c r="C463" s="1">
        <v>1</v>
      </c>
      <c r="D463" s="1">
        <f>+IF(Tabla15[[#This Row],[NOMBRE DE LA CAUSA 2018]]=0,0,1)</f>
        <v>1</v>
      </c>
      <c r="E463" s="1">
        <f>+E462+Tabla15[[#This Row],[NOMBRE DE LA CAUSA 2019]]</f>
        <v>461</v>
      </c>
      <c r="F463" s="1">
        <f>+Tabla15[[#This Row],[0]]*Tabla15[[#This Row],[NOMBRE DE LA CAUSA 2019]]</f>
        <v>461</v>
      </c>
      <c r="G463" s="6" t="s">
        <v>699</v>
      </c>
      <c r="I463" s="6"/>
      <c r="J463" s="6"/>
      <c r="K463" s="6" t="s">
        <v>701</v>
      </c>
      <c r="L463" s="1" t="s">
        <v>1680</v>
      </c>
      <c r="M463" s="4">
        <v>2191</v>
      </c>
      <c r="N463" s="1" t="str">
        <f>+Tabla15[[#This Row],[NOMBRE DE LA CAUSA 2017]]</f>
        <v>LESION DE CONSCRIPTO POR DESCONOCIDOS</v>
      </c>
    </row>
    <row r="464" spans="1:14" ht="15" customHeight="1" x14ac:dyDescent="0.25">
      <c r="A464" s="1">
        <f>+Tabla15[[#This Row],[1]]</f>
        <v>462</v>
      </c>
      <c r="B464" s="6" t="s">
        <v>1681</v>
      </c>
      <c r="C464" s="1">
        <v>1</v>
      </c>
      <c r="D464" s="1">
        <f>+IF(Tabla15[[#This Row],[NOMBRE DE LA CAUSA 2018]]=0,0,1)</f>
        <v>1</v>
      </c>
      <c r="E464" s="1">
        <f>+E463+Tabla15[[#This Row],[NOMBRE DE LA CAUSA 2019]]</f>
        <v>462</v>
      </c>
      <c r="F464" s="1">
        <f>+Tabla15[[#This Row],[0]]*Tabla15[[#This Row],[NOMBRE DE LA CAUSA 2019]]</f>
        <v>462</v>
      </c>
      <c r="G464" s="6" t="s">
        <v>699</v>
      </c>
      <c r="I464" s="6"/>
      <c r="J464" s="6"/>
      <c r="K464" s="6" t="s">
        <v>701</v>
      </c>
      <c r="L464" s="1" t="s">
        <v>1682</v>
      </c>
      <c r="M464" s="4">
        <v>2190</v>
      </c>
      <c r="N464" s="1" t="str">
        <f>+Tabla15[[#This Row],[NOMBRE DE LA CAUSA 2017]]</f>
        <v>LESION DE MIEMBRO VOLUNTARIO DE LA FUERZA PUBLICA POR DESCONOCIDOS</v>
      </c>
    </row>
    <row r="465" spans="1:14" ht="15" customHeight="1" x14ac:dyDescent="0.25">
      <c r="A465" s="1">
        <f>+Tabla15[[#This Row],[1]]</f>
        <v>463</v>
      </c>
      <c r="B465" s="6" t="s">
        <v>1683</v>
      </c>
      <c r="C465" s="1">
        <v>1</v>
      </c>
      <c r="D465" s="1">
        <f>+IF(Tabla15[[#This Row],[NOMBRE DE LA CAUSA 2018]]=0,0,1)</f>
        <v>1</v>
      </c>
      <c r="E465" s="1">
        <f>+E464+Tabla15[[#This Row],[NOMBRE DE LA CAUSA 2019]]</f>
        <v>463</v>
      </c>
      <c r="F465" s="1">
        <f>+Tabla15[[#This Row],[0]]*Tabla15[[#This Row],[NOMBRE DE LA CAUSA 2019]]</f>
        <v>463</v>
      </c>
      <c r="G465" s="6" t="s">
        <v>742</v>
      </c>
      <c r="H465" s="1" t="s">
        <v>789</v>
      </c>
      <c r="I465" s="6"/>
      <c r="J465" s="6"/>
      <c r="K465" s="6" t="s">
        <v>701</v>
      </c>
      <c r="L465" s="1" t="s">
        <v>1684</v>
      </c>
      <c r="M465" s="4">
        <v>2125</v>
      </c>
      <c r="N465" s="1" t="str">
        <f>+Tabla15[[#This Row],[NOMBRE DE LA CAUSA 2017]]</f>
        <v>LESION EN ACCIDENTE AEREO</v>
      </c>
    </row>
    <row r="466" spans="1:14" ht="15" customHeight="1" x14ac:dyDescent="0.25">
      <c r="A466" s="1">
        <f>+Tabla15[[#This Row],[1]]</f>
        <v>464</v>
      </c>
      <c r="B466" s="1" t="s">
        <v>1685</v>
      </c>
      <c r="C466" s="1">
        <v>1</v>
      </c>
      <c r="D466" s="1">
        <f>+IF(Tabla15[[#This Row],[NOMBRE DE LA CAUSA 2018]]=0,0,1)</f>
        <v>1</v>
      </c>
      <c r="E466" s="1">
        <f>+E465+Tabla15[[#This Row],[NOMBRE DE LA CAUSA 2019]]</f>
        <v>464</v>
      </c>
      <c r="F466" s="1">
        <f>+Tabla15[[#This Row],[0]]*Tabla15[[#This Row],[NOMBRE DE LA CAUSA 2019]]</f>
        <v>464</v>
      </c>
      <c r="G466" s="6" t="s">
        <v>742</v>
      </c>
      <c r="H466" s="6" t="s">
        <v>792</v>
      </c>
      <c r="I466" s="6"/>
      <c r="J466" s="6"/>
      <c r="K466" s="6" t="s">
        <v>701</v>
      </c>
      <c r="L466" s="1" t="s">
        <v>1686</v>
      </c>
      <c r="M466" s="4">
        <v>2128</v>
      </c>
      <c r="N466" s="1" t="str">
        <f>+Tabla15[[#This Row],[NOMBRE DE LA CAUSA 2017]]</f>
        <v>LESION EN ACCIDENTE FLUVIAL</v>
      </c>
    </row>
    <row r="467" spans="1:14" ht="15" customHeight="1" x14ac:dyDescent="0.25">
      <c r="A467" s="1">
        <f>+Tabla15[[#This Row],[1]]</f>
        <v>465</v>
      </c>
      <c r="B467" s="1" t="s">
        <v>1687</v>
      </c>
      <c r="C467" s="1">
        <v>1</v>
      </c>
      <c r="D467" s="1">
        <f>+IF(Tabla15[[#This Row],[NOMBRE DE LA CAUSA 2018]]=0,0,1)</f>
        <v>1</v>
      </c>
      <c r="E467" s="1">
        <f>+E466+Tabla15[[#This Row],[NOMBRE DE LA CAUSA 2019]]</f>
        <v>465</v>
      </c>
      <c r="F467" s="1">
        <f>+Tabla15[[#This Row],[0]]*Tabla15[[#This Row],[NOMBRE DE LA CAUSA 2019]]</f>
        <v>465</v>
      </c>
      <c r="G467" s="6" t="s">
        <v>742</v>
      </c>
      <c r="H467" s="6" t="s">
        <v>792</v>
      </c>
      <c r="I467" s="6"/>
      <c r="J467" s="6"/>
      <c r="K467" s="6" t="s">
        <v>701</v>
      </c>
      <c r="L467" s="1" t="s">
        <v>1688</v>
      </c>
      <c r="M467" s="4">
        <v>2131</v>
      </c>
      <c r="N467" s="1" t="str">
        <f>+Tabla15[[#This Row],[NOMBRE DE LA CAUSA 2017]]</f>
        <v>LESION EN ACCIDENTE MARITIMO</v>
      </c>
    </row>
    <row r="468" spans="1:14" ht="15" customHeight="1" x14ac:dyDescent="0.25">
      <c r="A468" s="1">
        <f>+Tabla15[[#This Row],[1]]</f>
        <v>466</v>
      </c>
      <c r="B468" s="1" t="s">
        <v>1689</v>
      </c>
      <c r="C468" s="1">
        <v>1</v>
      </c>
      <c r="D468" s="1">
        <f>+IF(Tabla15[[#This Row],[NOMBRE DE LA CAUSA 2018]]=0,0,1)</f>
        <v>1</v>
      </c>
      <c r="E468" s="1">
        <f>+E467+Tabla15[[#This Row],[NOMBRE DE LA CAUSA 2019]]</f>
        <v>466</v>
      </c>
      <c r="F468" s="1">
        <f>+Tabla15[[#This Row],[0]]*Tabla15[[#This Row],[NOMBRE DE LA CAUSA 2019]]</f>
        <v>466</v>
      </c>
      <c r="G468" s="6" t="s">
        <v>742</v>
      </c>
      <c r="H468" s="6" t="s">
        <v>805</v>
      </c>
      <c r="I468" s="6"/>
      <c r="J468" s="6"/>
      <c r="K468" s="6" t="s">
        <v>701</v>
      </c>
      <c r="L468" s="1" t="s">
        <v>1690</v>
      </c>
      <c r="M468" s="4">
        <v>2146</v>
      </c>
      <c r="N468" s="1" t="str">
        <f>+Tabla15[[#This Row],[NOMBRE DE LA CAUSA 2017]]</f>
        <v>LESION EN MANIFESTACION PUBLICA</v>
      </c>
    </row>
    <row r="469" spans="1:14" ht="15" customHeight="1" x14ac:dyDescent="0.25">
      <c r="A469" s="1">
        <f>+Tabla15[[#This Row],[1]]</f>
        <v>467</v>
      </c>
      <c r="B469" s="6" t="s">
        <v>1691</v>
      </c>
      <c r="C469" s="1">
        <v>1</v>
      </c>
      <c r="D469" s="1">
        <f>+IF(Tabla15[[#This Row],[NOMBRE DE LA CAUSA 2018]]=0,0,1)</f>
        <v>1</v>
      </c>
      <c r="E469" s="1">
        <f>+E468+Tabla15[[#This Row],[NOMBRE DE LA CAUSA 2019]]</f>
        <v>467</v>
      </c>
      <c r="F469" s="1">
        <f>+Tabla15[[#This Row],[0]]*Tabla15[[#This Row],[NOMBRE DE LA CAUSA 2019]]</f>
        <v>467</v>
      </c>
      <c r="G469" s="6" t="s">
        <v>742</v>
      </c>
      <c r="H469" s="1" t="s">
        <v>808</v>
      </c>
      <c r="I469" s="6"/>
      <c r="J469" s="6"/>
      <c r="K469" s="6" t="s">
        <v>701</v>
      </c>
      <c r="L469" s="1" t="s">
        <v>1692</v>
      </c>
      <c r="M469" s="4">
        <v>2187</v>
      </c>
      <c r="N469" s="1" t="str">
        <f>+Tabla15[[#This Row],[NOMBRE DE LA CAUSA 2017]]</f>
        <v>LESION EN OPERACION ADMINISTRATIVA</v>
      </c>
    </row>
    <row r="470" spans="1:14" ht="15" customHeight="1" x14ac:dyDescent="0.25">
      <c r="A470" s="1">
        <f>+Tabla15[[#This Row],[1]]</f>
        <v>468</v>
      </c>
      <c r="B470" s="6" t="s">
        <v>1693</v>
      </c>
      <c r="C470" s="1">
        <v>1</v>
      </c>
      <c r="D470" s="1">
        <f>+IF(Tabla15[[#This Row],[NOMBRE DE LA CAUSA 2018]]=0,0,1)</f>
        <v>1</v>
      </c>
      <c r="E470" s="1">
        <f>+E469+Tabla15[[#This Row],[NOMBRE DE LA CAUSA 2019]]</f>
        <v>468</v>
      </c>
      <c r="F470" s="1">
        <f>+Tabla15[[#This Row],[0]]*Tabla15[[#This Row],[NOMBRE DE LA CAUSA 2019]]</f>
        <v>468</v>
      </c>
      <c r="G470" s="6" t="s">
        <v>742</v>
      </c>
      <c r="H470" s="6" t="s">
        <v>813</v>
      </c>
      <c r="I470" s="6"/>
      <c r="J470" s="6"/>
      <c r="K470" s="6" t="s">
        <v>701</v>
      </c>
      <c r="L470" s="1" t="s">
        <v>1694</v>
      </c>
      <c r="M470" s="4">
        <v>2193</v>
      </c>
      <c r="N470" s="1" t="str">
        <f>+Tabla15[[#This Row],[NOMBRE DE LA CAUSA 2017]]</f>
        <v>LESION EN ZONA DE DISTENSION</v>
      </c>
    </row>
    <row r="471" spans="1:14" ht="15" customHeight="1" x14ac:dyDescent="0.25">
      <c r="A471" s="1">
        <f>+Tabla15[[#This Row],[1]]</f>
        <v>469</v>
      </c>
      <c r="B471" s="6" t="s">
        <v>1695</v>
      </c>
      <c r="C471" s="1">
        <v>1</v>
      </c>
      <c r="D471" s="1">
        <f>+IF(Tabla15[[#This Row],[NOMBRE DE LA CAUSA 2018]]=0,0,1)</f>
        <v>1</v>
      </c>
      <c r="E471" s="1">
        <f>+E470+Tabla15[[#This Row],[NOMBRE DE LA CAUSA 2019]]</f>
        <v>469</v>
      </c>
      <c r="F471" s="1">
        <f>+Tabla15[[#This Row],[0]]*Tabla15[[#This Row],[NOMBRE DE LA CAUSA 2019]]</f>
        <v>469</v>
      </c>
      <c r="G471" s="6" t="s">
        <v>704</v>
      </c>
      <c r="H471" s="6"/>
      <c r="I471" s="6"/>
      <c r="J471" s="6" t="s">
        <v>705</v>
      </c>
      <c r="K471" s="6" t="s">
        <v>701</v>
      </c>
      <c r="L471" s="1" t="s">
        <v>1696</v>
      </c>
      <c r="M471" s="4">
        <v>272</v>
      </c>
      <c r="N471" s="1" t="str">
        <f>+Tabla15[[#This Row],[NOMBRE DE LA CAUSA 2017]]</f>
        <v>LESION ENORME</v>
      </c>
    </row>
    <row r="472" spans="1:14" ht="15" customHeight="1" x14ac:dyDescent="0.25">
      <c r="A472" s="1">
        <f>+Tabla15[[#This Row],[1]]</f>
        <v>470</v>
      </c>
      <c r="B472" s="1" t="s">
        <v>1697</v>
      </c>
      <c r="C472" s="1">
        <v>1</v>
      </c>
      <c r="D472" s="1">
        <f>+IF(Tabla15[[#This Row],[NOMBRE DE LA CAUSA 2018]]=0,0,1)</f>
        <v>1</v>
      </c>
      <c r="E472" s="1">
        <f>+E471+Tabla15[[#This Row],[NOMBRE DE LA CAUSA 2019]]</f>
        <v>470</v>
      </c>
      <c r="F472" s="1">
        <f>+Tabla15[[#This Row],[0]]*Tabla15[[#This Row],[NOMBRE DE LA CAUSA 2019]]</f>
        <v>470</v>
      </c>
      <c r="G472" s="6" t="s">
        <v>742</v>
      </c>
      <c r="H472" s="6" t="s">
        <v>816</v>
      </c>
      <c r="K472" s="1" t="s">
        <v>701</v>
      </c>
      <c r="L472" s="1" t="s">
        <v>1698</v>
      </c>
      <c r="M472" s="4">
        <v>2199</v>
      </c>
      <c r="N472" s="1" t="str">
        <f>+Tabla15[[#This Row],[NOMBRE DE LA CAUSA 2017]]</f>
        <v>LESION POR ACTIVIDAD DEL SECTOR DE HIDROCARBUROS</v>
      </c>
    </row>
    <row r="473" spans="1:14" ht="15" customHeight="1" x14ac:dyDescent="0.25">
      <c r="A473" s="1">
        <f>+Tabla15[[#This Row],[1]]</f>
        <v>471</v>
      </c>
      <c r="B473" s="1" t="s">
        <v>1699</v>
      </c>
      <c r="C473" s="1">
        <v>1</v>
      </c>
      <c r="D473" s="1">
        <f>+IF(Tabla15[[#This Row],[NOMBRE DE LA CAUSA 2018]]=0,0,1)</f>
        <v>1</v>
      </c>
      <c r="E473" s="1">
        <f>+E472+Tabla15[[#This Row],[NOMBRE DE LA CAUSA 2019]]</f>
        <v>471</v>
      </c>
      <c r="F473" s="1">
        <f>+Tabla15[[#This Row],[0]]*Tabla15[[#This Row],[NOMBRE DE LA CAUSA 2019]]</f>
        <v>471</v>
      </c>
      <c r="G473" s="6" t="s">
        <v>742</v>
      </c>
      <c r="H473" s="6" t="s">
        <v>816</v>
      </c>
      <c r="K473" s="1" t="s">
        <v>701</v>
      </c>
      <c r="L473" s="1" t="s">
        <v>1700</v>
      </c>
      <c r="M473" s="4">
        <v>2196</v>
      </c>
      <c r="N473" s="1" t="str">
        <f>+Tabla15[[#This Row],[NOMBRE DE LA CAUSA 2017]]</f>
        <v>LESION POR ACTIVIDAD MINERA</v>
      </c>
    </row>
    <row r="474" spans="1:14" ht="15" customHeight="1" x14ac:dyDescent="0.25">
      <c r="A474" s="1">
        <f>+Tabla15[[#This Row],[1]]</f>
        <v>472</v>
      </c>
      <c r="B474" s="6" t="s">
        <v>1701</v>
      </c>
      <c r="C474" s="1">
        <v>1</v>
      </c>
      <c r="D474" s="1">
        <f>+IF(Tabla15[[#This Row],[NOMBRE DE LA CAUSA 2018]]=0,0,1)</f>
        <v>1</v>
      </c>
      <c r="E474" s="1">
        <f>+E473+Tabla15[[#This Row],[NOMBRE DE LA CAUSA 2019]]</f>
        <v>472</v>
      </c>
      <c r="F474" s="1">
        <f>+Tabla15[[#This Row],[0]]*Tabla15[[#This Row],[NOMBRE DE LA CAUSA 2019]]</f>
        <v>472</v>
      </c>
      <c r="G474" s="6" t="s">
        <v>742</v>
      </c>
      <c r="H474" s="6" t="s">
        <v>827</v>
      </c>
      <c r="I474" s="6"/>
      <c r="J474" s="6"/>
      <c r="K474" s="6" t="s">
        <v>701</v>
      </c>
      <c r="L474" s="1" t="s">
        <v>1702</v>
      </c>
      <c r="M474" s="4">
        <v>2134</v>
      </c>
      <c r="N474" s="1" t="str">
        <f>+Tabla15[[#This Row],[NOMBRE DE LA CAUSA 2017]]</f>
        <v>LESION POR ALUD DE TIERRA</v>
      </c>
    </row>
    <row r="475" spans="1:14" ht="15" customHeight="1" x14ac:dyDescent="0.25">
      <c r="A475" s="1">
        <f>+Tabla15[[#This Row],[1]]</f>
        <v>473</v>
      </c>
      <c r="B475" s="6" t="s">
        <v>1703</v>
      </c>
      <c r="C475" s="1">
        <v>1</v>
      </c>
      <c r="D475" s="1">
        <f>+IF(Tabla15[[#This Row],[NOMBRE DE LA CAUSA 2018]]=0,0,1)</f>
        <v>1</v>
      </c>
      <c r="E475" s="1">
        <f>+E474+Tabla15[[#This Row],[NOMBRE DE LA CAUSA 2019]]</f>
        <v>473</v>
      </c>
      <c r="F475" s="1">
        <f>+Tabla15[[#This Row],[0]]*Tabla15[[#This Row],[NOMBRE DE LA CAUSA 2019]]</f>
        <v>473</v>
      </c>
      <c r="G475" s="6" t="s">
        <v>742</v>
      </c>
      <c r="H475" s="1" t="s">
        <v>830</v>
      </c>
      <c r="I475" s="6"/>
      <c r="J475" s="6"/>
      <c r="K475" s="6" t="s">
        <v>701</v>
      </c>
      <c r="L475" s="1" t="s">
        <v>1704</v>
      </c>
      <c r="M475" s="4">
        <v>2119</v>
      </c>
      <c r="N475" s="1" t="str">
        <f>+Tabla15[[#This Row],[NOMBRE DE LA CAUSA 2017]]</f>
        <v>LESION POR CAIDA DE ARBOL</v>
      </c>
    </row>
    <row r="476" spans="1:14" ht="15" customHeight="1" x14ac:dyDescent="0.25">
      <c r="A476" s="1">
        <f>+Tabla15[[#This Row],[1]]</f>
        <v>474</v>
      </c>
      <c r="B476" s="6" t="s">
        <v>1705</v>
      </c>
      <c r="C476" s="1">
        <v>1</v>
      </c>
      <c r="D476" s="1">
        <f>+IF(Tabla15[[#This Row],[NOMBRE DE LA CAUSA 2018]]=0,0,1)</f>
        <v>1</v>
      </c>
      <c r="E476" s="1">
        <f>+E475+Tabla15[[#This Row],[NOMBRE DE LA CAUSA 2019]]</f>
        <v>474</v>
      </c>
      <c r="F476" s="1">
        <f>+Tabla15[[#This Row],[0]]*Tabla15[[#This Row],[NOMBRE DE LA CAUSA 2019]]</f>
        <v>474</v>
      </c>
      <c r="G476" s="6" t="s">
        <v>742</v>
      </c>
      <c r="H476" s="1" t="s">
        <v>833</v>
      </c>
      <c r="I476" s="6"/>
      <c r="K476" s="1" t="s">
        <v>701</v>
      </c>
      <c r="L476" s="1" t="s">
        <v>1706</v>
      </c>
      <c r="M476" s="4">
        <v>2107</v>
      </c>
      <c r="N476" s="1" t="str">
        <f>+Tabla15[[#This Row],[NOMBRE DE LA CAUSA 2017]]</f>
        <v>LESION POR CONDUCCION DE ENERGIA ELECTRICA</v>
      </c>
    </row>
    <row r="477" spans="1:14" ht="15" customHeight="1" x14ac:dyDescent="0.25">
      <c r="A477" s="1">
        <f>+Tabla15[[#This Row],[1]]</f>
        <v>475</v>
      </c>
      <c r="B477" s="6" t="s">
        <v>1707</v>
      </c>
      <c r="C477" s="1">
        <v>1</v>
      </c>
      <c r="D477" s="1">
        <f>+IF(Tabla15[[#This Row],[NOMBRE DE LA CAUSA 2018]]=0,0,1)</f>
        <v>1</v>
      </c>
      <c r="E477" s="1">
        <f>+E476+Tabla15[[#This Row],[NOMBRE DE LA CAUSA 2019]]</f>
        <v>475</v>
      </c>
      <c r="F477" s="1">
        <f>+Tabla15[[#This Row],[0]]*Tabla15[[#This Row],[NOMBRE DE LA CAUSA 2019]]</f>
        <v>475</v>
      </c>
      <c r="G477" s="6" t="s">
        <v>742</v>
      </c>
      <c r="H477" s="1" t="s">
        <v>838</v>
      </c>
      <c r="I477" s="6"/>
      <c r="K477" s="1" t="s">
        <v>701</v>
      </c>
      <c r="L477" s="1" t="s">
        <v>1708</v>
      </c>
      <c r="M477" s="4">
        <v>2170</v>
      </c>
      <c r="N477" s="1" t="str">
        <f>+Tabla15[[#This Row],[NOMBRE DE LA CAUSA 2017]]</f>
        <v>LESION POR FALTA DE ADOPCION DE MEDIDAS DE PROTECCION Y SEGURIDAD</v>
      </c>
    </row>
    <row r="478" spans="1:14" ht="15" customHeight="1" x14ac:dyDescent="0.25">
      <c r="A478" s="1">
        <f>+Tabla15[[#This Row],[1]]</f>
        <v>476</v>
      </c>
      <c r="B478" s="1" t="s">
        <v>1709</v>
      </c>
      <c r="C478" s="1">
        <v>1</v>
      </c>
      <c r="D478" s="1">
        <f>+IF(Tabla15[[#This Row],[NOMBRE DE LA CAUSA 2018]]=0,0,1)</f>
        <v>1</v>
      </c>
      <c r="E478" s="1">
        <f>+E477+Tabla15[[#This Row],[NOMBRE DE LA CAUSA 2019]]</f>
        <v>476</v>
      </c>
      <c r="F478" s="1">
        <f>+Tabla15[[#This Row],[0]]*Tabla15[[#This Row],[NOMBRE DE LA CAUSA 2019]]</f>
        <v>476</v>
      </c>
      <c r="G478" s="6" t="s">
        <v>742</v>
      </c>
      <c r="H478" s="1" t="s">
        <v>841</v>
      </c>
      <c r="I478" s="6"/>
      <c r="K478" s="1" t="s">
        <v>701</v>
      </c>
      <c r="L478" s="1" t="s">
        <v>1710</v>
      </c>
      <c r="M478" s="4">
        <v>2116</v>
      </c>
      <c r="N478" s="1" t="str">
        <f>+Tabla15[[#This Row],[NOMBRE DE LA CAUSA 2017]]</f>
        <v>LESION POR FALTA DE ILUMINACION EN LA VIA PUBLICA</v>
      </c>
    </row>
    <row r="479" spans="1:14" ht="15" customHeight="1" x14ac:dyDescent="0.25">
      <c r="A479" s="1">
        <f>+Tabla15[[#This Row],[1]]</f>
        <v>477</v>
      </c>
      <c r="B479" s="1" t="s">
        <v>1711</v>
      </c>
      <c r="C479" s="1">
        <v>1</v>
      </c>
      <c r="D479" s="1">
        <f>+IF(Tabla15[[#This Row],[NOMBRE DE LA CAUSA 2018]]=0,0,1)</f>
        <v>1</v>
      </c>
      <c r="E479" s="1">
        <f>+E478+Tabla15[[#This Row],[NOMBRE DE LA CAUSA 2019]]</f>
        <v>477</v>
      </c>
      <c r="F479" s="1">
        <f>+Tabla15[[#This Row],[0]]*Tabla15[[#This Row],[NOMBRE DE LA CAUSA 2019]]</f>
        <v>477</v>
      </c>
      <c r="G479" s="6" t="s">
        <v>742</v>
      </c>
      <c r="H479" s="1" t="s">
        <v>841</v>
      </c>
      <c r="K479" s="1" t="s">
        <v>701</v>
      </c>
      <c r="L479" s="13" t="s">
        <v>1712</v>
      </c>
      <c r="M479" s="4">
        <v>2113</v>
      </c>
      <c r="N479" s="1" t="str">
        <f>+Tabla15[[#This Row],[NOMBRE DE LA CAUSA 2017]]</f>
        <v>LESION POR FALTA DE SEÑALIZACION EN LA VIA PUBLICA</v>
      </c>
    </row>
    <row r="480" spans="1:14" ht="15" customHeight="1" x14ac:dyDescent="0.25">
      <c r="A480" s="1">
        <f>+Tabla15[[#This Row],[1]]</f>
        <v>478</v>
      </c>
      <c r="B480" s="6" t="s">
        <v>1713</v>
      </c>
      <c r="C480" s="1">
        <v>1</v>
      </c>
      <c r="D480" s="1">
        <f>+IF(Tabla15[[#This Row],[NOMBRE DE LA CAUSA 2018]]=0,0,1)</f>
        <v>1</v>
      </c>
      <c r="E480" s="1">
        <f>+E479+Tabla15[[#This Row],[NOMBRE DE LA CAUSA 2019]]</f>
        <v>478</v>
      </c>
      <c r="F480" s="1">
        <f>+Tabla15[[#This Row],[0]]*Tabla15[[#This Row],[NOMBRE DE LA CAUSA 2019]]</f>
        <v>478</v>
      </c>
      <c r="G480" s="6" t="s">
        <v>742</v>
      </c>
      <c r="H480" s="1" t="s">
        <v>1714</v>
      </c>
      <c r="I480" s="6"/>
      <c r="J480" s="6"/>
      <c r="K480" s="6" t="s">
        <v>701</v>
      </c>
      <c r="L480" s="1" t="s">
        <v>1715</v>
      </c>
      <c r="M480" s="4">
        <v>2183</v>
      </c>
      <c r="N480" s="1" t="str">
        <f>+Tabla15[[#This Row],[NOMBRE DE LA CAUSA 2017]]</f>
        <v>LESION POR INCUMPLIMIENTO DEL DEBER DE SEGURIDAD EN LA ATENCION HOSPITALARIA</v>
      </c>
    </row>
    <row r="481" spans="1:14" ht="15" customHeight="1" x14ac:dyDescent="0.25">
      <c r="A481" s="1">
        <f>+Tabla15[[#This Row],[1]]</f>
        <v>479</v>
      </c>
      <c r="B481" s="14" t="s">
        <v>1716</v>
      </c>
      <c r="C481" s="1">
        <v>1</v>
      </c>
      <c r="D481" s="1">
        <f>+IF(Tabla15[[#This Row],[NOMBRE DE LA CAUSA 2018]]=0,0,1)</f>
        <v>1</v>
      </c>
      <c r="E481" s="1">
        <f>+E480+Tabla15[[#This Row],[NOMBRE DE LA CAUSA 2019]]</f>
        <v>479</v>
      </c>
      <c r="F481" s="1">
        <f>+Tabla15[[#This Row],[0]]*Tabla15[[#This Row],[NOMBRE DE LA CAUSA 2019]]</f>
        <v>479</v>
      </c>
      <c r="G481" s="6" t="s">
        <v>742</v>
      </c>
      <c r="H481" s="1" t="s">
        <v>838</v>
      </c>
      <c r="K481" s="1" t="s">
        <v>701</v>
      </c>
      <c r="L481" s="1" t="s">
        <v>1717</v>
      </c>
      <c r="M481" s="4">
        <v>2173</v>
      </c>
      <c r="N481" s="1" t="str">
        <f>+Tabla15[[#This Row],[NOMBRE DE LA CAUSA 2017]]</f>
        <v>LESION POR INDEBIDA O INSUFICIENTE ADOPCION DE MEDIDAS DE PROTECCION Y SEGURIDAD</v>
      </c>
    </row>
    <row r="482" spans="1:14" ht="15" customHeight="1" x14ac:dyDescent="0.25">
      <c r="A482" s="1">
        <f>+Tabla15[[#This Row],[1]]</f>
        <v>480</v>
      </c>
      <c r="B482" s="1" t="s">
        <v>1718</v>
      </c>
      <c r="C482" s="1">
        <v>1</v>
      </c>
      <c r="D482" s="1">
        <f>+IF(Tabla15[[#This Row],[NOMBRE DE LA CAUSA 2018]]=0,0,1)</f>
        <v>1</v>
      </c>
      <c r="E482" s="1">
        <f>+E481+Tabla15[[#This Row],[NOMBRE DE LA CAUSA 2019]]</f>
        <v>480</v>
      </c>
      <c r="F482" s="1">
        <f>+Tabla15[[#This Row],[0]]*Tabla15[[#This Row],[NOMBRE DE LA CAUSA 2019]]</f>
        <v>480</v>
      </c>
      <c r="G482" s="6" t="s">
        <v>742</v>
      </c>
      <c r="H482" s="1" t="s">
        <v>1714</v>
      </c>
      <c r="K482" s="1" t="s">
        <v>701</v>
      </c>
      <c r="L482" s="1" t="s">
        <v>1719</v>
      </c>
      <c r="M482" s="4">
        <v>2185</v>
      </c>
      <c r="N482" s="1" t="str">
        <f>+Tabla15[[#This Row],[NOMBRE DE LA CAUSA 2017]]</f>
        <v>LESION POR INDEBIDA PRESTACION DEL SERVICIO DE SALUD</v>
      </c>
    </row>
    <row r="483" spans="1:14" ht="15" customHeight="1" x14ac:dyDescent="0.25">
      <c r="A483" s="1">
        <f>+Tabla15[[#This Row],[1]]</f>
        <v>481</v>
      </c>
      <c r="B483" s="6" t="s">
        <v>1720</v>
      </c>
      <c r="C483" s="1">
        <v>1</v>
      </c>
      <c r="D483" s="1">
        <f>+IF(Tabla15[[#This Row],[NOMBRE DE LA CAUSA 2018]]=0,0,1)</f>
        <v>1</v>
      </c>
      <c r="E483" s="1">
        <f>+E482+Tabla15[[#This Row],[NOMBRE DE LA CAUSA 2019]]</f>
        <v>481</v>
      </c>
      <c r="F483" s="1">
        <f>+Tabla15[[#This Row],[0]]*Tabla15[[#This Row],[NOMBRE DE LA CAUSA 2019]]</f>
        <v>481</v>
      </c>
      <c r="G483" s="6" t="s">
        <v>742</v>
      </c>
      <c r="H483" s="1" t="s">
        <v>1714</v>
      </c>
      <c r="I483" s="6"/>
      <c r="J483" s="6"/>
      <c r="K483" s="6" t="s">
        <v>701</v>
      </c>
      <c r="L483" s="1" t="s">
        <v>1721</v>
      </c>
      <c r="M483" s="4">
        <v>2179</v>
      </c>
      <c r="N483" s="1" t="str">
        <f>+Tabla15[[#This Row],[NOMBRE DE LA CAUSA 2017]]</f>
        <v>LESION POR INDEBIDA PRESTACION DEL SERVICIO DE SALUD GINECO OBSTETRICO</v>
      </c>
    </row>
    <row r="484" spans="1:14" ht="15" customHeight="1" x14ac:dyDescent="0.25">
      <c r="A484" s="1">
        <f>+Tabla15[[#This Row],[1]]</f>
        <v>482</v>
      </c>
      <c r="B484" s="1" t="s">
        <v>1722</v>
      </c>
      <c r="C484" s="1">
        <v>1</v>
      </c>
      <c r="D484" s="1">
        <f>+IF(Tabla15[[#This Row],[NOMBRE DE LA CAUSA 2018]]=0,0,1)</f>
        <v>1</v>
      </c>
      <c r="E484" s="1">
        <f>+E483+Tabla15[[#This Row],[NOMBRE DE LA CAUSA 2019]]</f>
        <v>482</v>
      </c>
      <c r="F484" s="1">
        <f>+Tabla15[[#This Row],[0]]*Tabla15[[#This Row],[NOMBRE DE LA CAUSA 2019]]</f>
        <v>482</v>
      </c>
      <c r="G484" s="6" t="s">
        <v>742</v>
      </c>
      <c r="H484" s="1" t="s">
        <v>1714</v>
      </c>
      <c r="K484" s="1" t="s">
        <v>701</v>
      </c>
      <c r="L484" s="1" t="s">
        <v>1723</v>
      </c>
      <c r="M484" s="4">
        <v>2181</v>
      </c>
      <c r="N484" s="1" t="str">
        <f>+Tabla15[[#This Row],[NOMBRE DE LA CAUSA 2017]]</f>
        <v>LESION POR INDEBIDO CONSENTIMIENTO INFORMADO EN LA PRESTACION DEL SERVICIO DE SALUD</v>
      </c>
    </row>
    <row r="485" spans="1:14" ht="15" customHeight="1" x14ac:dyDescent="0.25">
      <c r="A485" s="1">
        <f>+Tabla15[[#This Row],[1]]</f>
        <v>483</v>
      </c>
      <c r="B485" s="1" t="s">
        <v>1724</v>
      </c>
      <c r="C485" s="1">
        <v>1</v>
      </c>
      <c r="D485" s="1">
        <f>+IF(Tabla15[[#This Row],[NOMBRE DE LA CAUSA 2018]]=0,0,1)</f>
        <v>1</v>
      </c>
      <c r="E485" s="1">
        <f>+E484+Tabla15[[#This Row],[NOMBRE DE LA CAUSA 2019]]</f>
        <v>483</v>
      </c>
      <c r="F485" s="1">
        <f>+Tabla15[[#This Row],[0]]*Tabla15[[#This Row],[NOMBRE DE LA CAUSA 2019]]</f>
        <v>483</v>
      </c>
      <c r="G485" s="6" t="s">
        <v>742</v>
      </c>
      <c r="H485" s="1" t="s">
        <v>848</v>
      </c>
      <c r="K485" s="1" t="s">
        <v>701</v>
      </c>
      <c r="L485" s="1" t="s">
        <v>1725</v>
      </c>
      <c r="M485" s="4">
        <v>2137</v>
      </c>
      <c r="N485" s="1" t="str">
        <f>+Tabla15[[#This Row],[NOMBRE DE LA CAUSA 2017]]</f>
        <v>LESION POR INUNDACION</v>
      </c>
    </row>
    <row r="486" spans="1:14" ht="15" customHeight="1" x14ac:dyDescent="0.25">
      <c r="A486" s="1">
        <f>+Tabla15[[#This Row],[1]]</f>
        <v>484</v>
      </c>
      <c r="B486" s="15" t="s">
        <v>1726</v>
      </c>
      <c r="C486" s="1">
        <v>1</v>
      </c>
      <c r="D486" s="1">
        <f>+IF(Tabla15[[#This Row],[NOMBRE DE LA CAUSA 2018]]=0,0,1)</f>
        <v>1</v>
      </c>
      <c r="E486" s="1">
        <f>+E485+Tabla15[[#This Row],[NOMBRE DE LA CAUSA 2019]]</f>
        <v>484</v>
      </c>
      <c r="F486" s="1">
        <f>+Tabla15[[#This Row],[0]]*Tabla15[[#This Row],[NOMBRE DE LA CAUSA 2019]]</f>
        <v>484</v>
      </c>
      <c r="G486" s="6" t="s">
        <v>742</v>
      </c>
      <c r="H486" s="1" t="s">
        <v>838</v>
      </c>
      <c r="I486" s="6"/>
      <c r="J486" s="6"/>
      <c r="K486" s="6" t="s">
        <v>701</v>
      </c>
      <c r="L486" s="1" t="s">
        <v>1727</v>
      </c>
      <c r="M486" s="4">
        <v>2176</v>
      </c>
      <c r="N486" s="1" t="str">
        <f>+Tabla15[[#This Row],[NOMBRE DE LA CAUSA 2017]]</f>
        <v>LESION POR MODIFICACION O REDUCCION DE LAS MEDIDAS DE PROTECCION Y SEGURIDAD</v>
      </c>
    </row>
    <row r="487" spans="1:14" ht="15" customHeight="1" x14ac:dyDescent="0.25">
      <c r="A487" s="1">
        <f>+Tabla15[[#This Row],[1]]</f>
        <v>485</v>
      </c>
      <c r="B487" s="1" t="s">
        <v>1728</v>
      </c>
      <c r="C487" s="1">
        <v>1</v>
      </c>
      <c r="D487" s="1">
        <f>+IF(Tabla15[[#This Row],[NOMBRE DE LA CAUSA 2018]]=0,0,1)</f>
        <v>1</v>
      </c>
      <c r="E487" s="1">
        <f>+E486+Tabla15[[#This Row],[NOMBRE DE LA CAUSA 2019]]</f>
        <v>485</v>
      </c>
      <c r="F487" s="1">
        <f>+Tabla15[[#This Row],[0]]*Tabla15[[#This Row],[NOMBRE DE LA CAUSA 2019]]</f>
        <v>485</v>
      </c>
      <c r="G487" s="6" t="s">
        <v>742</v>
      </c>
      <c r="H487" s="1" t="s">
        <v>853</v>
      </c>
      <c r="K487" s="1" t="s">
        <v>701</v>
      </c>
      <c r="L487" s="1" t="s">
        <v>1729</v>
      </c>
      <c r="M487" s="4">
        <v>2122</v>
      </c>
      <c r="N487" s="1" t="str">
        <f>+Tabla15[[#This Row],[NOMBRE DE LA CAUSA 2017]]</f>
        <v>LESION POR RUINA DE EDIFICACION PUBLICA</v>
      </c>
    </row>
    <row r="488" spans="1:14" ht="15" customHeight="1" x14ac:dyDescent="0.25">
      <c r="A488" s="1">
        <f>+Tabla15[[#This Row],[1]]</f>
        <v>486</v>
      </c>
      <c r="B488" s="1" t="s">
        <v>1730</v>
      </c>
      <c r="C488" s="1">
        <v>1</v>
      </c>
      <c r="D488" s="1">
        <f>+IF(Tabla15[[#This Row],[NOMBRE DE LA CAUSA 2018]]=0,0,1)</f>
        <v>1</v>
      </c>
      <c r="E488" s="1">
        <f>+E487+Tabla15[[#This Row],[NOMBRE DE LA CAUSA 2019]]</f>
        <v>486</v>
      </c>
      <c r="F488" s="1">
        <f>+Tabla15[[#This Row],[0]]*Tabla15[[#This Row],[NOMBRE DE LA CAUSA 2019]]</f>
        <v>486</v>
      </c>
      <c r="G488" s="6" t="s">
        <v>742</v>
      </c>
      <c r="H488" s="1" t="s">
        <v>1731</v>
      </c>
      <c r="K488" s="1" t="s">
        <v>701</v>
      </c>
      <c r="L488" s="1" t="s">
        <v>1732</v>
      </c>
      <c r="M488" s="4">
        <v>2164</v>
      </c>
      <c r="N488" s="1" t="str">
        <f>+Tabla15[[#This Row],[NOMBRE DE LA CAUSA 2017]]</f>
        <v>LESION POR SEMOVIENTE DE PROPIEDAD DEL ESTADO</v>
      </c>
    </row>
    <row r="489" spans="1:14" ht="15" customHeight="1" x14ac:dyDescent="0.25">
      <c r="A489" s="1">
        <f>+Tabla15[[#This Row],[1]]</f>
        <v>487</v>
      </c>
      <c r="B489" s="1" t="s">
        <v>1733</v>
      </c>
      <c r="C489" s="1">
        <v>1</v>
      </c>
      <c r="D489" s="1">
        <f>+IF(Tabla15[[#This Row],[NOMBRE DE LA CAUSA 2018]]=0,0,1)</f>
        <v>1</v>
      </c>
      <c r="E489" s="1">
        <f>+E488+Tabla15[[#This Row],[NOMBRE DE LA CAUSA 2019]]</f>
        <v>487</v>
      </c>
      <c r="F489" s="1">
        <f>+Tabla15[[#This Row],[0]]*Tabla15[[#This Row],[NOMBRE DE LA CAUSA 2019]]</f>
        <v>487</v>
      </c>
      <c r="G489" s="6" t="s">
        <v>742</v>
      </c>
      <c r="H489" s="6" t="s">
        <v>858</v>
      </c>
      <c r="I489" s="6"/>
      <c r="J489" s="6"/>
      <c r="K489" s="6" t="s">
        <v>701</v>
      </c>
      <c r="L489" s="1" t="s">
        <v>1734</v>
      </c>
      <c r="M489" s="4">
        <v>2159</v>
      </c>
      <c r="N489" s="1" t="str">
        <f>+Tabla15[[#This Row],[NOMBRE DE LA CAUSA 2017]]</f>
        <v>LESION POR USO EXCESIVO DE LA FUERZA</v>
      </c>
    </row>
    <row r="490" spans="1:14" ht="15" customHeight="1" x14ac:dyDescent="0.25">
      <c r="A490" s="1">
        <f>+Tabla15[[#This Row],[1]]</f>
        <v>488</v>
      </c>
      <c r="B490" s="1" t="s">
        <v>1735</v>
      </c>
      <c r="C490" s="1">
        <v>1</v>
      </c>
      <c r="D490" s="1">
        <f>+IF(Tabla15[[#This Row],[NOMBRE DE LA CAUSA 2018]]=0,0,1)</f>
        <v>1</v>
      </c>
      <c r="E490" s="1">
        <f>+E489+Tabla15[[#This Row],[NOMBRE DE LA CAUSA 2019]]</f>
        <v>488</v>
      </c>
      <c r="F490" s="1">
        <f>+Tabla15[[#This Row],[0]]*Tabla15[[#This Row],[NOMBRE DE LA CAUSA 2019]]</f>
        <v>488</v>
      </c>
      <c r="G490" s="6" t="s">
        <v>742</v>
      </c>
      <c r="H490" s="1" t="s">
        <v>861</v>
      </c>
      <c r="K490" s="1" t="s">
        <v>701</v>
      </c>
      <c r="L490" s="14" t="s">
        <v>1736</v>
      </c>
      <c r="M490" s="4">
        <v>2110</v>
      </c>
      <c r="N490" s="1" t="str">
        <f>+Tabla15[[#This Row],[NOMBRE DE LA CAUSA 2017]]</f>
        <v>LESION POR VIA PUBLICA EN MAL ESTADO</v>
      </c>
    </row>
    <row r="491" spans="1:14" ht="15" customHeight="1" x14ac:dyDescent="0.25">
      <c r="A491" s="1">
        <f>+Tabla15[[#This Row],[1]]</f>
        <v>489</v>
      </c>
      <c r="B491" s="5" t="s">
        <v>1737</v>
      </c>
      <c r="C491" s="1">
        <v>1</v>
      </c>
      <c r="D491" s="1">
        <f>+IF(Tabla15[[#This Row],[NOMBRE DE LA CAUSA 2018]]=0,0,1)</f>
        <v>1</v>
      </c>
      <c r="E491" s="1">
        <f>+E490+Tabla15[[#This Row],[NOMBRE DE LA CAUSA 2019]]</f>
        <v>489</v>
      </c>
      <c r="F491" s="1">
        <f>+Tabla15[[#This Row],[0]]*Tabla15[[#This Row],[NOMBRE DE LA CAUSA 2019]]</f>
        <v>489</v>
      </c>
      <c r="G491" s="6" t="s">
        <v>699</v>
      </c>
      <c r="H491" s="6"/>
      <c r="I491" s="6"/>
      <c r="J491" s="6"/>
      <c r="K491" s="6" t="s">
        <v>701</v>
      </c>
      <c r="L491" s="5" t="s">
        <v>1738</v>
      </c>
      <c r="M491" s="4">
        <v>2042</v>
      </c>
      <c r="N491" s="1" t="str">
        <f>+Tabla15[[#This Row],[NOMBRE DE LA CAUSA 2017]]</f>
        <v>MAYOR PERMANENCIA DE OBRA</v>
      </c>
    </row>
    <row r="492" spans="1:14" ht="15" customHeight="1" x14ac:dyDescent="0.25">
      <c r="A492" s="1">
        <f>+Tabla15[[#This Row],[1]]</f>
        <v>490</v>
      </c>
      <c r="B492" s="6" t="s">
        <v>1739</v>
      </c>
      <c r="C492" s="1">
        <v>1</v>
      </c>
      <c r="D492" s="1">
        <f>+IF(Tabla15[[#This Row],[NOMBRE DE LA CAUSA 2018]]=0,0,1)</f>
        <v>1</v>
      </c>
      <c r="E492" s="1">
        <f>+E491+Tabla15[[#This Row],[NOMBRE DE LA CAUSA 2019]]</f>
        <v>490</v>
      </c>
      <c r="F492" s="1">
        <f>+Tabla15[[#This Row],[0]]*Tabla15[[#This Row],[NOMBRE DE LA CAUSA 2019]]</f>
        <v>490</v>
      </c>
      <c r="G492" s="6" t="s">
        <v>699</v>
      </c>
      <c r="H492" s="6"/>
      <c r="I492" s="6"/>
      <c r="J492" s="6"/>
      <c r="K492" s="6" t="s">
        <v>701</v>
      </c>
      <c r="L492" s="10" t="s">
        <v>1740</v>
      </c>
      <c r="M492" s="4">
        <v>2043</v>
      </c>
      <c r="N492" s="1" t="str">
        <f>+Tabla15[[#This Row],[NOMBRE DE LA CAUSA 2017]]</f>
        <v>MAYORES CANTIDADES, SOBRECOSTOS Y OBRAS ADICIONALES EN CONTRATO DE OBRA A PRECIO GLOBAL</v>
      </c>
    </row>
    <row r="493" spans="1:14" ht="15" customHeight="1" x14ac:dyDescent="0.25">
      <c r="A493" s="1">
        <f>+Tabla15[[#This Row],[1]]</f>
        <v>491</v>
      </c>
      <c r="B493" s="6" t="s">
        <v>1741</v>
      </c>
      <c r="C493" s="1">
        <v>1</v>
      </c>
      <c r="D493" s="1">
        <f>+IF(Tabla15[[#This Row],[NOMBRE DE LA CAUSA 2018]]=0,0,1)</f>
        <v>1</v>
      </c>
      <c r="E493" s="1">
        <f>+E492+Tabla15[[#This Row],[NOMBRE DE LA CAUSA 2019]]</f>
        <v>491</v>
      </c>
      <c r="F493" s="1">
        <f>+Tabla15[[#This Row],[0]]*Tabla15[[#This Row],[NOMBRE DE LA CAUSA 2019]]</f>
        <v>491</v>
      </c>
      <c r="G493" s="6" t="s">
        <v>699</v>
      </c>
      <c r="H493" s="6"/>
      <c r="I493" s="6"/>
      <c r="J493" s="6"/>
      <c r="K493" s="6" t="s">
        <v>701</v>
      </c>
      <c r="L493" s="10" t="s">
        <v>1742</v>
      </c>
      <c r="M493" s="4">
        <v>2044</v>
      </c>
      <c r="N493" s="1" t="str">
        <f>+Tabla15[[#This Row],[NOMBRE DE LA CAUSA 2017]]</f>
        <v>MAYORES CANTIDADES, SOBRECOSTOS Y OBRAS ADICIONALES EN CONTRATO DE OBRA A PRECIO UNITARIO</v>
      </c>
    </row>
    <row r="494" spans="1:14" ht="15" customHeight="1" x14ac:dyDescent="0.25">
      <c r="A494" s="1">
        <f>+Tabla15[[#This Row],[1]]</f>
        <v>492</v>
      </c>
      <c r="B494" s="6" t="s">
        <v>1743</v>
      </c>
      <c r="C494" s="1">
        <v>1</v>
      </c>
      <c r="D494" s="1">
        <f>+IF(Tabla15[[#This Row],[NOMBRE DE LA CAUSA 2018]]=0,0,1)</f>
        <v>1</v>
      </c>
      <c r="E494" s="1">
        <f>+E493+Tabla15[[#This Row],[NOMBRE DE LA CAUSA 2019]]</f>
        <v>492</v>
      </c>
      <c r="F494" s="1">
        <f>+Tabla15[[#This Row],[0]]*Tabla15[[#This Row],[NOMBRE DE LA CAUSA 2019]]</f>
        <v>492</v>
      </c>
      <c r="G494" s="6" t="s">
        <v>699</v>
      </c>
      <c r="H494" s="6"/>
      <c r="I494" s="6"/>
      <c r="J494" s="6"/>
      <c r="K494" s="6" t="s">
        <v>701</v>
      </c>
      <c r="L494" s="10" t="s">
        <v>1744</v>
      </c>
      <c r="M494" s="4">
        <v>2045</v>
      </c>
      <c r="N494" s="1" t="str">
        <f>+Tabla15[[#This Row],[NOMBRE DE LA CAUSA 2017]]</f>
        <v>MAYORES CANTIDADES, SOBRECOSTOS Y OBRAS ADICIONALES POR EVENTO DE FUERZA MAYOR</v>
      </c>
    </row>
    <row r="495" spans="1:14" ht="15" customHeight="1" x14ac:dyDescent="0.25">
      <c r="A495" s="1">
        <f>+Tabla15[[#This Row],[1]]</f>
        <v>493</v>
      </c>
      <c r="B495" s="1" t="s">
        <v>1745</v>
      </c>
      <c r="C495" s="1">
        <v>1</v>
      </c>
      <c r="D495" s="1">
        <f>+IF(Tabla15[[#This Row],[NOMBRE DE LA CAUSA 2018]]=0,0,1)</f>
        <v>1</v>
      </c>
      <c r="E495" s="1">
        <f>+E494+Tabla15[[#This Row],[NOMBRE DE LA CAUSA 2019]]</f>
        <v>493</v>
      </c>
      <c r="F495" s="1">
        <f>+Tabla15[[#This Row],[0]]*Tabla15[[#This Row],[NOMBRE DE LA CAUSA 2019]]</f>
        <v>493</v>
      </c>
      <c r="G495" s="6" t="s">
        <v>699</v>
      </c>
      <c r="K495" s="1" t="s">
        <v>701</v>
      </c>
      <c r="L495" s="5" t="s">
        <v>1746</v>
      </c>
      <c r="M495" s="4">
        <v>2046</v>
      </c>
      <c r="N495" s="1" t="str">
        <f>+Tabla15[[#This Row],[NOMBRE DE LA CAUSA 2017]]</f>
        <v>MODIFICACION Y/O REVISION DE LAS PRESTACIONES CONTRACTUALES</v>
      </c>
    </row>
    <row r="496" spans="1:14" ht="15" customHeight="1" x14ac:dyDescent="0.25">
      <c r="A496" s="1">
        <f>+Tabla15[[#This Row],[1]]</f>
        <v>494</v>
      </c>
      <c r="B496" s="1" t="s">
        <v>1747</v>
      </c>
      <c r="C496" s="1">
        <v>1</v>
      </c>
      <c r="D496" s="1">
        <f>+IF(Tabla15[[#This Row],[NOMBRE DE LA CAUSA 2018]]=0,0,1)</f>
        <v>1</v>
      </c>
      <c r="E496" s="1">
        <f>+E495+Tabla15[[#This Row],[NOMBRE DE LA CAUSA 2019]]</f>
        <v>494</v>
      </c>
      <c r="F496" s="1">
        <f>+Tabla15[[#This Row],[0]]*Tabla15[[#This Row],[NOMBRE DE LA CAUSA 2019]]</f>
        <v>494</v>
      </c>
      <c r="G496" s="6" t="s">
        <v>699</v>
      </c>
      <c r="K496" s="1" t="s">
        <v>701</v>
      </c>
      <c r="L496" s="5" t="s">
        <v>1748</v>
      </c>
      <c r="M496" s="4">
        <v>2047</v>
      </c>
      <c r="N496" s="1" t="str">
        <f>+Tabla15[[#This Row],[NOMBRE DE LA CAUSA 2017]]</f>
        <v>MODIFICACION Y/O REVISION DEL PLAZO CONTRACTUAL</v>
      </c>
    </row>
    <row r="497" spans="1:14" ht="15" customHeight="1" x14ac:dyDescent="0.25">
      <c r="A497" s="1">
        <f>+Tabla15[[#This Row],[1]]</f>
        <v>495</v>
      </c>
      <c r="B497" s="1" t="s">
        <v>1749</v>
      </c>
      <c r="C497" s="1">
        <v>1</v>
      </c>
      <c r="D497" s="1">
        <f>+IF(Tabla15[[#This Row],[NOMBRE DE LA CAUSA 2018]]=0,0,1)</f>
        <v>1</v>
      </c>
      <c r="E497" s="1">
        <f>+E496+Tabla15[[#This Row],[NOMBRE DE LA CAUSA 2019]]</f>
        <v>495</v>
      </c>
      <c r="F497" s="1">
        <f>+Tabla15[[#This Row],[0]]*Tabla15[[#This Row],[NOMBRE DE LA CAUSA 2019]]</f>
        <v>495</v>
      </c>
      <c r="G497" s="6" t="s">
        <v>699</v>
      </c>
      <c r="K497" s="1" t="s">
        <v>701</v>
      </c>
      <c r="L497" s="1" t="s">
        <v>1750</v>
      </c>
      <c r="M497" s="4">
        <v>2203</v>
      </c>
      <c r="N497" s="1" t="str">
        <f>+Tabla15[[#This Row],[NOMBRE DE LA CAUSA 2017]]</f>
        <v>MORA EN LA ENTREGA DE BIEN EMBARGADO O SECUESTRADO</v>
      </c>
    </row>
    <row r="498" spans="1:14" ht="15" customHeight="1" x14ac:dyDescent="0.25">
      <c r="A498" s="1">
        <f>+Tabla15[[#This Row],[1]]</f>
        <v>496</v>
      </c>
      <c r="B498" s="1" t="s">
        <v>1751</v>
      </c>
      <c r="C498" s="1">
        <v>1</v>
      </c>
      <c r="D498" s="1">
        <f>+IF(Tabla15[[#This Row],[NOMBRE DE LA CAUSA 2018]]=0,0,1)</f>
        <v>1</v>
      </c>
      <c r="E498" s="1">
        <f>+E497+Tabla15[[#This Row],[NOMBRE DE LA CAUSA 2019]]</f>
        <v>496</v>
      </c>
      <c r="F498" s="1">
        <f>+Tabla15[[#This Row],[0]]*Tabla15[[#This Row],[NOMBRE DE LA CAUSA 2019]]</f>
        <v>496</v>
      </c>
      <c r="G498" s="6" t="s">
        <v>699</v>
      </c>
      <c r="K498" s="1" t="s">
        <v>701</v>
      </c>
      <c r="L498" s="1" t="s">
        <v>1752</v>
      </c>
      <c r="M498" s="4">
        <v>2163</v>
      </c>
      <c r="N498" s="1" t="str">
        <f>+Tabla15[[#This Row],[NOMBRE DE LA CAUSA 2017]]</f>
        <v>MORA EN LA ENTREGA DE BIEN INCAUTADO U OCUPADO EN UN PROCESO PENAL</v>
      </c>
    </row>
    <row r="499" spans="1:14" ht="15" customHeight="1" x14ac:dyDescent="0.25">
      <c r="A499" s="1">
        <f>+Tabla15[[#This Row],[1]]</f>
        <v>497</v>
      </c>
      <c r="B499" s="1" t="s">
        <v>1753</v>
      </c>
      <c r="C499" s="1">
        <v>1</v>
      </c>
      <c r="D499" s="1">
        <f>+IF(Tabla15[[#This Row],[NOMBRE DE LA CAUSA 2018]]=0,0,1)</f>
        <v>1</v>
      </c>
      <c r="E499" s="1">
        <f>+E498+Tabla15[[#This Row],[NOMBRE DE LA CAUSA 2019]]</f>
        <v>497</v>
      </c>
      <c r="F499" s="1">
        <f>+Tabla15[[#This Row],[0]]*Tabla15[[#This Row],[NOMBRE DE LA CAUSA 2019]]</f>
        <v>497</v>
      </c>
      <c r="G499" s="6" t="s">
        <v>704</v>
      </c>
      <c r="J499" s="1" t="s">
        <v>705</v>
      </c>
      <c r="K499" s="1" t="s">
        <v>701</v>
      </c>
      <c r="L499" s="1" t="s">
        <v>1754</v>
      </c>
      <c r="M499" s="4">
        <v>321</v>
      </c>
      <c r="N499" s="1" t="str">
        <f>+Tabla15[[#This Row],[NOMBRE DE LA CAUSA 2017]]</f>
        <v>MUERTE ACCIDENTAL O FORTUITA A CONSCRIPTO</v>
      </c>
    </row>
    <row r="500" spans="1:14" ht="15" customHeight="1" x14ac:dyDescent="0.25">
      <c r="A500" s="1">
        <f>+Tabla15[[#This Row],[1]]</f>
        <v>498</v>
      </c>
      <c r="B500" s="1" t="s">
        <v>1755</v>
      </c>
      <c r="C500" s="1">
        <v>1</v>
      </c>
      <c r="D500" s="1">
        <f>+IF(Tabla15[[#This Row],[NOMBRE DE LA CAUSA 2018]]=0,0,1)</f>
        <v>1</v>
      </c>
      <c r="E500" s="1">
        <f>+E499+Tabla15[[#This Row],[NOMBRE DE LA CAUSA 2019]]</f>
        <v>498</v>
      </c>
      <c r="F500" s="1">
        <f>+Tabla15[[#This Row],[0]]*Tabla15[[#This Row],[NOMBRE DE LA CAUSA 2019]]</f>
        <v>498</v>
      </c>
      <c r="G500" s="6" t="s">
        <v>704</v>
      </c>
      <c r="J500" s="1" t="s">
        <v>705</v>
      </c>
      <c r="K500" s="1" t="s">
        <v>701</v>
      </c>
      <c r="L500" s="1" t="s">
        <v>1756</v>
      </c>
      <c r="M500" s="4">
        <v>732</v>
      </c>
      <c r="N500" s="1" t="str">
        <f>+Tabla15[[#This Row],[NOMBRE DE LA CAUSA 2017]]</f>
        <v>MUERTE ACCIDENTAL O FORTUITA A MIEMBRO VOLUNTARIO DE LA FUERZA PUBLICA</v>
      </c>
    </row>
    <row r="501" spans="1:14" ht="15" customHeight="1" x14ac:dyDescent="0.25">
      <c r="A501" s="1">
        <f>+Tabla15[[#This Row],[1]]</f>
        <v>499</v>
      </c>
      <c r="B501" s="1" t="s">
        <v>1757</v>
      </c>
      <c r="C501" s="1">
        <v>1</v>
      </c>
      <c r="D501" s="1">
        <f>+IF(Tabla15[[#This Row],[NOMBRE DE LA CAUSA 2018]]=0,0,1)</f>
        <v>1</v>
      </c>
      <c r="E501" s="1">
        <f>+E500+Tabla15[[#This Row],[NOMBRE DE LA CAUSA 2019]]</f>
        <v>499</v>
      </c>
      <c r="F501" s="1">
        <f>+Tabla15[[#This Row],[0]]*Tabla15[[#This Row],[NOMBRE DE LA CAUSA 2019]]</f>
        <v>499</v>
      </c>
      <c r="G501" s="6" t="s">
        <v>742</v>
      </c>
      <c r="H501" s="1" t="s">
        <v>1758</v>
      </c>
      <c r="K501" s="1" t="s">
        <v>701</v>
      </c>
      <c r="L501" s="1" t="s">
        <v>1759</v>
      </c>
      <c r="M501" s="4">
        <v>2105</v>
      </c>
      <c r="N501" s="1" t="str">
        <f>+Tabla15[[#This Row],[NOMBRE DE LA CAUSA 2017]]</f>
        <v>MUERTE ACCIDENTAL O FORTUITA A RECLUSO</v>
      </c>
    </row>
    <row r="502" spans="1:14" ht="15" customHeight="1" x14ac:dyDescent="0.25">
      <c r="A502" s="1">
        <f>+Tabla15[[#This Row],[1]]</f>
        <v>500</v>
      </c>
      <c r="B502" s="1" t="s">
        <v>1760</v>
      </c>
      <c r="C502" s="1">
        <v>1</v>
      </c>
      <c r="D502" s="1">
        <f>+IF(Tabla15[[#This Row],[NOMBRE DE LA CAUSA 2018]]=0,0,1)</f>
        <v>1</v>
      </c>
      <c r="E502" s="1">
        <f>+E501+Tabla15[[#This Row],[NOMBRE DE LA CAUSA 2019]]</f>
        <v>500</v>
      </c>
      <c r="F502" s="1">
        <f>+Tabla15[[#This Row],[0]]*Tabla15[[#This Row],[NOMBRE DE LA CAUSA 2019]]</f>
        <v>500</v>
      </c>
      <c r="G502" s="6" t="s">
        <v>742</v>
      </c>
      <c r="H502" s="6" t="s">
        <v>1672</v>
      </c>
      <c r="I502" s="6"/>
      <c r="J502" s="6"/>
      <c r="K502" s="6" t="s">
        <v>701</v>
      </c>
      <c r="L502" s="1" t="s">
        <v>1761</v>
      </c>
      <c r="M502" s="4">
        <v>2059</v>
      </c>
      <c r="N502" s="1" t="str">
        <f>+Tabla15[[#This Row],[NOMBRE DE LA CAUSA 2017]]</f>
        <v>MUERTE AUTO INFLIGIDA DE CONSCRIPTO</v>
      </c>
    </row>
    <row r="503" spans="1:14" ht="15" customHeight="1" x14ac:dyDescent="0.25">
      <c r="A503" s="1">
        <f>+Tabla15[[#This Row],[1]]</f>
        <v>501</v>
      </c>
      <c r="B503" s="6" t="s">
        <v>1762</v>
      </c>
      <c r="C503" s="1">
        <v>1</v>
      </c>
      <c r="D503" s="1">
        <f>+IF(Tabla15[[#This Row],[NOMBRE DE LA CAUSA 2018]]=0,0,1)</f>
        <v>1</v>
      </c>
      <c r="E503" s="1">
        <f>+E502+Tabla15[[#This Row],[NOMBRE DE LA CAUSA 2019]]</f>
        <v>501</v>
      </c>
      <c r="F503" s="1">
        <f>+Tabla15[[#This Row],[0]]*Tabla15[[#This Row],[NOMBRE DE LA CAUSA 2019]]</f>
        <v>501</v>
      </c>
      <c r="G503" s="6" t="s">
        <v>742</v>
      </c>
      <c r="H503" s="1" t="s">
        <v>1675</v>
      </c>
      <c r="I503" s="6"/>
      <c r="J503" s="6"/>
      <c r="K503" s="6" t="s">
        <v>701</v>
      </c>
      <c r="L503" s="7" t="s">
        <v>1763</v>
      </c>
      <c r="M503" s="4">
        <v>2073</v>
      </c>
      <c r="N503" s="1" t="str">
        <f>+Tabla15[[#This Row],[NOMBRE DE LA CAUSA 2017]]</f>
        <v>MUERTE AUTO INFLIGIDA DE MIEMBRO VOLUNTARIO DE LA FUERZA PUBLICA</v>
      </c>
    </row>
    <row r="504" spans="1:14" ht="15" customHeight="1" x14ac:dyDescent="0.25">
      <c r="A504" s="1">
        <f>+Tabla15[[#This Row],[1]]</f>
        <v>502</v>
      </c>
      <c r="B504" s="6" t="s">
        <v>1764</v>
      </c>
      <c r="C504" s="1">
        <v>1</v>
      </c>
      <c r="D504" s="1">
        <f>+IF(Tabla15[[#This Row],[NOMBRE DE LA CAUSA 2018]]=0,0,1)</f>
        <v>1</v>
      </c>
      <c r="E504" s="1">
        <f>+E503+Tabla15[[#This Row],[NOMBRE DE LA CAUSA 2019]]</f>
        <v>502</v>
      </c>
      <c r="F504" s="1">
        <f>+Tabla15[[#This Row],[0]]*Tabla15[[#This Row],[NOMBRE DE LA CAUSA 2019]]</f>
        <v>502</v>
      </c>
      <c r="G504" s="6" t="s">
        <v>742</v>
      </c>
      <c r="H504" s="6" t="s">
        <v>1758</v>
      </c>
      <c r="I504" s="6"/>
      <c r="J504" s="6"/>
      <c r="K504" s="6" t="s">
        <v>701</v>
      </c>
      <c r="L504" s="7" t="s">
        <v>1765</v>
      </c>
      <c r="M504" s="4">
        <v>2104</v>
      </c>
      <c r="N504" s="1" t="str">
        <f>+Tabla15[[#This Row],[NOMBRE DE LA CAUSA 2017]]</f>
        <v>MUERTE AUTO INFLIGIDA DE RECLUSO</v>
      </c>
    </row>
    <row r="505" spans="1:14" ht="15" customHeight="1" x14ac:dyDescent="0.25">
      <c r="A505" s="1">
        <f>+Tabla15[[#This Row],[1]]</f>
        <v>503</v>
      </c>
      <c r="B505" s="1" t="s">
        <v>1766</v>
      </c>
      <c r="C505" s="1">
        <v>1</v>
      </c>
      <c r="D505" s="1">
        <f>+IF(Tabla15[[#This Row],[NOMBRE DE LA CAUSA 2018]]=0,0,1)</f>
        <v>1</v>
      </c>
      <c r="E505" s="1">
        <f>+E504+Tabla15[[#This Row],[NOMBRE DE LA CAUSA 2019]]</f>
        <v>503</v>
      </c>
      <c r="F505" s="1">
        <f>+Tabla15[[#This Row],[0]]*Tabla15[[#This Row],[NOMBRE DE LA CAUSA 2019]]</f>
        <v>503</v>
      </c>
      <c r="G505" s="6" t="s">
        <v>742</v>
      </c>
      <c r="H505" s="1" t="s">
        <v>802</v>
      </c>
      <c r="I505" s="6"/>
      <c r="J505" s="6"/>
      <c r="K505" s="6" t="s">
        <v>701</v>
      </c>
      <c r="L505" s="7" t="s">
        <v>1767</v>
      </c>
      <c r="M505" s="4">
        <v>2155</v>
      </c>
      <c r="N505" s="1" t="str">
        <f>+Tabla15[[#This Row],[NOMBRE DE LA CAUSA 2017]]</f>
        <v>MUERTE DE ALUMNO EN ESTABLECIMIENTO EDUCATIVO</v>
      </c>
    </row>
    <row r="506" spans="1:14" ht="15" customHeight="1" x14ac:dyDescent="0.25">
      <c r="A506" s="1">
        <f>+Tabla15[[#This Row],[1]]</f>
        <v>504</v>
      </c>
      <c r="B506" s="1" t="s">
        <v>1768</v>
      </c>
      <c r="C506" s="1">
        <v>1</v>
      </c>
      <c r="D506" s="1">
        <f>+IF(Tabla15[[#This Row],[NOMBRE DE LA CAUSA 2018]]=0,0,1)</f>
        <v>1</v>
      </c>
      <c r="E506" s="1">
        <f>+E505+Tabla15[[#This Row],[NOMBRE DE LA CAUSA 2019]]</f>
        <v>504</v>
      </c>
      <c r="F506" s="1">
        <f>+Tabla15[[#This Row],[0]]*Tabla15[[#This Row],[NOMBRE DE LA CAUSA 2019]]</f>
        <v>504</v>
      </c>
      <c r="G506" s="6" t="s">
        <v>742</v>
      </c>
      <c r="H506" s="1" t="s">
        <v>778</v>
      </c>
      <c r="K506" s="1" t="s">
        <v>701</v>
      </c>
      <c r="L506" s="7" t="s">
        <v>1769</v>
      </c>
      <c r="M506" s="4">
        <v>2053</v>
      </c>
      <c r="N506" s="1" t="str">
        <f>+Tabla15[[#This Row],[NOMBRE DE LA CAUSA 2017]]</f>
        <v>MUERTE DE CIVIL CON AERONAVE OFICIAL</v>
      </c>
    </row>
    <row r="507" spans="1:14" ht="15" customHeight="1" x14ac:dyDescent="0.25">
      <c r="A507" s="1">
        <f>+Tabla15[[#This Row],[1]]</f>
        <v>505</v>
      </c>
      <c r="B507" s="6" t="s">
        <v>1770</v>
      </c>
      <c r="C507" s="1">
        <v>1</v>
      </c>
      <c r="D507" s="1">
        <f>+IF(Tabla15[[#This Row],[NOMBRE DE LA CAUSA 2018]]=0,0,1)</f>
        <v>1</v>
      </c>
      <c r="E507" s="1">
        <f>+E506+Tabla15[[#This Row],[NOMBRE DE LA CAUSA 2019]]</f>
        <v>505</v>
      </c>
      <c r="F507" s="1">
        <f>+Tabla15[[#This Row],[0]]*Tabla15[[#This Row],[NOMBRE DE LA CAUSA 2019]]</f>
        <v>505</v>
      </c>
      <c r="G507" s="6" t="s">
        <v>704</v>
      </c>
      <c r="H507" s="6"/>
      <c r="I507" s="6"/>
      <c r="J507" s="6" t="s">
        <v>705</v>
      </c>
      <c r="K507" s="6" t="s">
        <v>701</v>
      </c>
      <c r="L507" s="7" t="s">
        <v>1771</v>
      </c>
      <c r="M507" s="4">
        <v>88</v>
      </c>
      <c r="N507" s="1" t="str">
        <f>+Tabla15[[#This Row],[NOMBRE DE LA CAUSA 2017]]</f>
        <v>MUERTE DE CIVIL CON ARMA DE DOTACION OFICIAL</v>
      </c>
    </row>
    <row r="508" spans="1:14" ht="15" customHeight="1" x14ac:dyDescent="0.25">
      <c r="A508" s="1">
        <f>+Tabla15[[#This Row],[1]]</f>
        <v>506</v>
      </c>
      <c r="B508" s="6" t="s">
        <v>1772</v>
      </c>
      <c r="C508" s="1">
        <v>1</v>
      </c>
      <c r="D508" s="1">
        <f>+IF(Tabla15[[#This Row],[NOMBRE DE LA CAUSA 2018]]=0,0,1)</f>
        <v>1</v>
      </c>
      <c r="E508" s="1">
        <f>+E507+Tabla15[[#This Row],[NOMBRE DE LA CAUSA 2019]]</f>
        <v>506</v>
      </c>
      <c r="F508" s="1">
        <f>+Tabla15[[#This Row],[0]]*Tabla15[[#This Row],[NOMBRE DE LA CAUSA 2019]]</f>
        <v>506</v>
      </c>
      <c r="G508" s="6" t="s">
        <v>742</v>
      </c>
      <c r="H508" s="6" t="s">
        <v>783</v>
      </c>
      <c r="I508" s="6"/>
      <c r="J508" s="6"/>
      <c r="K508" s="6" t="s">
        <v>701</v>
      </c>
      <c r="L508" s="7" t="s">
        <v>1773</v>
      </c>
      <c r="M508" s="4">
        <v>2056</v>
      </c>
      <c r="N508" s="1" t="str">
        <f>+Tabla15[[#This Row],[NOMBRE DE LA CAUSA 2017]]</f>
        <v>MUERTE DE CIVIL CON NAVE OFICIAL</v>
      </c>
    </row>
    <row r="509" spans="1:14" ht="15" customHeight="1" x14ac:dyDescent="0.25">
      <c r="A509" s="1">
        <f>+Tabla15[[#This Row],[1]]</f>
        <v>507</v>
      </c>
      <c r="B509" s="6" t="s">
        <v>1774</v>
      </c>
      <c r="C509" s="1">
        <v>1</v>
      </c>
      <c r="D509" s="1">
        <f>+IF(Tabla15[[#This Row],[NOMBRE DE LA CAUSA 2018]]=0,0,1)</f>
        <v>1</v>
      </c>
      <c r="E509" s="1">
        <f>+E508+Tabla15[[#This Row],[NOMBRE DE LA CAUSA 2019]]</f>
        <v>507</v>
      </c>
      <c r="F509" s="1">
        <f>+Tabla15[[#This Row],[0]]*Tabla15[[#This Row],[NOMBRE DE LA CAUSA 2019]]</f>
        <v>507</v>
      </c>
      <c r="G509" s="6" t="s">
        <v>704</v>
      </c>
      <c r="H509" s="6"/>
      <c r="I509" s="6"/>
      <c r="J509" s="6" t="s">
        <v>705</v>
      </c>
      <c r="K509" s="6" t="s">
        <v>701</v>
      </c>
      <c r="L509" s="1" t="s">
        <v>1775</v>
      </c>
      <c r="M509" s="4">
        <v>850</v>
      </c>
      <c r="N509" s="1" t="str">
        <f>+Tabla15[[#This Row],[NOMBRE DE LA CAUSA 2017]]</f>
        <v>MUERTE DE CIVIL CON VEHICULO OFICIAL</v>
      </c>
    </row>
    <row r="510" spans="1:14" ht="15" customHeight="1" x14ac:dyDescent="0.25">
      <c r="A510" s="1">
        <f>+Tabla15[[#This Row],[1]]</f>
        <v>508</v>
      </c>
      <c r="B510" s="6" t="s">
        <v>1776</v>
      </c>
      <c r="C510" s="1">
        <v>1</v>
      </c>
      <c r="D510" s="1">
        <f>+IF(Tabla15[[#This Row],[NOMBRE DE LA CAUSA 2018]]=0,0,1)</f>
        <v>1</v>
      </c>
      <c r="E510" s="1">
        <f>+E509+Tabla15[[#This Row],[NOMBRE DE LA CAUSA 2019]]</f>
        <v>508</v>
      </c>
      <c r="F510" s="1">
        <f>+Tabla15[[#This Row],[0]]*Tabla15[[#This Row],[NOMBRE DE LA CAUSA 2019]]</f>
        <v>508</v>
      </c>
      <c r="G510" s="6" t="s">
        <v>742</v>
      </c>
      <c r="H510" s="6" t="s">
        <v>1777</v>
      </c>
      <c r="I510" s="6"/>
      <c r="J510" s="6"/>
      <c r="K510" s="6" t="s">
        <v>701</v>
      </c>
      <c r="L510" s="1" t="s">
        <v>1778</v>
      </c>
      <c r="M510" s="4">
        <v>2090</v>
      </c>
      <c r="N510" s="1" t="str">
        <f>+Tabla15[[#This Row],[NOMBRE DE LA CAUSA 2017]]</f>
        <v>MUERTE DE CIVIL EN COMBATE O ENFRENTAMIENTO</v>
      </c>
    </row>
    <row r="511" spans="1:14" ht="15" customHeight="1" x14ac:dyDescent="0.25">
      <c r="A511" s="1">
        <f>+Tabla15[[#This Row],[1]]</f>
        <v>509</v>
      </c>
      <c r="B511" s="6" t="s">
        <v>1779</v>
      </c>
      <c r="C511" s="1">
        <v>1</v>
      </c>
      <c r="D511" s="1">
        <f>+IF(Tabla15[[#This Row],[NOMBRE DE LA CAUSA 2018]]=0,0,1)</f>
        <v>1</v>
      </c>
      <c r="E511" s="1">
        <f>+E510+Tabla15[[#This Row],[NOMBRE DE LA CAUSA 2019]]</f>
        <v>509</v>
      </c>
      <c r="F511" s="1">
        <f>+Tabla15[[#This Row],[0]]*Tabla15[[#This Row],[NOMBRE DE LA CAUSA 2019]]</f>
        <v>509</v>
      </c>
      <c r="G511" s="6" t="s">
        <v>742</v>
      </c>
      <c r="H511" s="1" t="s">
        <v>1777</v>
      </c>
      <c r="I511" s="6"/>
      <c r="J511" s="6"/>
      <c r="K511" s="6" t="s">
        <v>701</v>
      </c>
      <c r="L511" s="1" t="s">
        <v>1780</v>
      </c>
      <c r="M511" s="4">
        <v>2093</v>
      </c>
      <c r="N511" s="1" t="str">
        <f>+Tabla15[[#This Row],[NOMBRE DE LA CAUSA 2017]]</f>
        <v>MUERTE DE CIVIL EN ENFRENTAMIENTO ENTRE TROPAS</v>
      </c>
    </row>
    <row r="512" spans="1:14" ht="15" customHeight="1" x14ac:dyDescent="0.25">
      <c r="A512" s="1">
        <f>+Tabla15[[#This Row],[1]]</f>
        <v>510</v>
      </c>
      <c r="B512" s="6" t="s">
        <v>1781</v>
      </c>
      <c r="C512" s="1">
        <v>1</v>
      </c>
      <c r="D512" s="1">
        <f>+IF(Tabla15[[#This Row],[NOMBRE DE LA CAUSA 2018]]=0,0,1)</f>
        <v>1</v>
      </c>
      <c r="E512" s="1">
        <f>+E511+Tabla15[[#This Row],[NOMBRE DE LA CAUSA 2019]]</f>
        <v>510</v>
      </c>
      <c r="F512" s="1">
        <f>+Tabla15[[#This Row],[0]]*Tabla15[[#This Row],[NOMBRE DE LA CAUSA 2019]]</f>
        <v>510</v>
      </c>
      <c r="G512" s="6" t="s">
        <v>742</v>
      </c>
      <c r="H512" s="1" t="s">
        <v>1777</v>
      </c>
      <c r="I512" s="6"/>
      <c r="J512" s="6"/>
      <c r="K512" s="6" t="s">
        <v>701</v>
      </c>
      <c r="L512" s="1" t="s">
        <v>1782</v>
      </c>
      <c r="M512" s="4">
        <v>2087</v>
      </c>
      <c r="N512" s="1" t="str">
        <f>+Tabla15[[#This Row],[NOMBRE DE LA CAUSA 2017]]</f>
        <v>MUERTE DE CIVIL EN OPERATIVO MILITAR</v>
      </c>
    </row>
    <row r="513" spans="1:14" ht="15" customHeight="1" x14ac:dyDescent="0.25">
      <c r="A513" s="1">
        <f>+Tabla15[[#This Row],[1]]</f>
        <v>511</v>
      </c>
      <c r="B513" s="6" t="s">
        <v>1783</v>
      </c>
      <c r="C513" s="1">
        <v>1</v>
      </c>
      <c r="D513" s="1">
        <f>+IF(Tabla15[[#This Row],[NOMBRE DE LA CAUSA 2018]]=0,0,1)</f>
        <v>1</v>
      </c>
      <c r="E513" s="1">
        <f>+E512+Tabla15[[#This Row],[NOMBRE DE LA CAUSA 2019]]</f>
        <v>511</v>
      </c>
      <c r="F513" s="1">
        <f>+Tabla15[[#This Row],[0]]*Tabla15[[#This Row],[NOMBRE DE LA CAUSA 2019]]</f>
        <v>511</v>
      </c>
      <c r="G513" s="6" t="s">
        <v>704</v>
      </c>
      <c r="I513" s="6"/>
      <c r="J513" s="6" t="s">
        <v>705</v>
      </c>
      <c r="K513" s="6" t="s">
        <v>701</v>
      </c>
      <c r="L513" s="1" t="s">
        <v>1784</v>
      </c>
      <c r="M513" s="4">
        <v>104</v>
      </c>
      <c r="N513" s="1" t="str">
        <f>+Tabla15[[#This Row],[NOMBRE DE LA CAUSA 2017]]</f>
        <v>MUERTE DE CIVIL EN PROCEDIMIENTO DE POLICIA</v>
      </c>
    </row>
    <row r="514" spans="1:14" ht="15" customHeight="1" x14ac:dyDescent="0.25">
      <c r="A514" s="1">
        <f>+Tabla15[[#This Row],[1]]</f>
        <v>512</v>
      </c>
      <c r="B514" s="6" t="s">
        <v>1785</v>
      </c>
      <c r="C514" s="1">
        <v>1</v>
      </c>
      <c r="D514" s="1">
        <f>+IF(Tabla15[[#This Row],[NOMBRE DE LA CAUSA 2018]]=0,0,1)</f>
        <v>1</v>
      </c>
      <c r="E514" s="1">
        <f>+E513+Tabla15[[#This Row],[NOMBRE DE LA CAUSA 2019]]</f>
        <v>512</v>
      </c>
      <c r="F514" s="1">
        <f>+Tabla15[[#This Row],[0]]*Tabla15[[#This Row],[NOMBRE DE LA CAUSA 2019]]</f>
        <v>512</v>
      </c>
      <c r="G514" s="6" t="s">
        <v>742</v>
      </c>
      <c r="H514" s="1" t="s">
        <v>821</v>
      </c>
      <c r="I514" s="6"/>
      <c r="J514" s="6"/>
      <c r="K514" s="6" t="s">
        <v>701</v>
      </c>
      <c r="L514" s="1" t="s">
        <v>1786</v>
      </c>
      <c r="M514" s="4">
        <v>2141</v>
      </c>
      <c r="N514" s="1" t="str">
        <f>+Tabla15[[#This Row],[NOMBRE DE LA CAUSA 2017]]</f>
        <v>MUERTE DE CIVIL POR ACTO TERRORISTA CONTRA INSTALACIONES, PERSONAJES O ELEMENTOS REPRESENTATIVOS DEL ESTADO</v>
      </c>
    </row>
    <row r="515" spans="1:14" ht="15" customHeight="1" x14ac:dyDescent="0.25">
      <c r="A515" s="1">
        <f>+Tabla15[[#This Row],[1]]</f>
        <v>513</v>
      </c>
      <c r="B515" s="1" t="s">
        <v>1787</v>
      </c>
      <c r="C515" s="1">
        <v>1</v>
      </c>
      <c r="D515" s="1">
        <f>+IF(Tabla15[[#This Row],[NOMBRE DE LA CAUSA 2018]]=0,0,1)</f>
        <v>1</v>
      </c>
      <c r="E515" s="1">
        <f>+E514+Tabla15[[#This Row],[NOMBRE DE LA CAUSA 2019]]</f>
        <v>513</v>
      </c>
      <c r="F515" s="1">
        <f>+Tabla15[[#This Row],[0]]*Tabla15[[#This Row],[NOMBRE DE LA CAUSA 2019]]</f>
        <v>513</v>
      </c>
      <c r="G515" s="6" t="s">
        <v>742</v>
      </c>
      <c r="H515" s="1" t="s">
        <v>824</v>
      </c>
      <c r="K515" s="1" t="s">
        <v>701</v>
      </c>
      <c r="L515" s="1" t="s">
        <v>1788</v>
      </c>
      <c r="M515" s="4">
        <v>2144</v>
      </c>
      <c r="N515" s="1" t="str">
        <f>+Tabla15[[#This Row],[NOMBRE DE LA CAUSA 2017]]</f>
        <v>MUERTE DE CIVIL POR ACTO TERRORISTA CONTRA POBLACION CIVIL</v>
      </c>
    </row>
    <row r="516" spans="1:14" ht="15" customHeight="1" x14ac:dyDescent="0.25">
      <c r="A516" s="1">
        <f>+Tabla15[[#This Row],[1]]</f>
        <v>514</v>
      </c>
      <c r="B516" s="6" t="s">
        <v>1789</v>
      </c>
      <c r="C516" s="1">
        <v>1</v>
      </c>
      <c r="D516" s="1">
        <f>+IF(Tabla15[[#This Row],[NOMBRE DE LA CAUSA 2018]]=0,0,1)</f>
        <v>1</v>
      </c>
      <c r="E516" s="1">
        <f>+E515+Tabla15[[#This Row],[NOMBRE DE LA CAUSA 2019]]</f>
        <v>514</v>
      </c>
      <c r="F516" s="1">
        <f>+Tabla15[[#This Row],[0]]*Tabla15[[#This Row],[NOMBRE DE LA CAUSA 2019]]</f>
        <v>514</v>
      </c>
      <c r="G516" s="6" t="s">
        <v>704</v>
      </c>
      <c r="I516" s="6"/>
      <c r="J516" s="6" t="s">
        <v>705</v>
      </c>
      <c r="K516" s="6" t="s">
        <v>701</v>
      </c>
      <c r="L516" s="1" t="s">
        <v>1790</v>
      </c>
      <c r="M516" s="4">
        <v>105</v>
      </c>
      <c r="N516" s="1" t="str">
        <f>+Tabla15[[#This Row],[NOMBRE DE LA CAUSA 2017]]</f>
        <v>MUERTE DE CIVIL POR EXPLOSION DE MINA ANTIPERSONAL</v>
      </c>
    </row>
    <row r="517" spans="1:14" ht="15" customHeight="1" x14ac:dyDescent="0.25">
      <c r="A517" s="1">
        <f>+Tabla15[[#This Row],[1]]</f>
        <v>515</v>
      </c>
      <c r="B517" s="6" t="s">
        <v>1791</v>
      </c>
      <c r="C517" s="1">
        <v>1</v>
      </c>
      <c r="D517" s="1">
        <f>+IF(Tabla15[[#This Row],[NOMBRE DE LA CAUSA 2018]]=0,0,1)</f>
        <v>1</v>
      </c>
      <c r="E517" s="1">
        <f>+E516+Tabla15[[#This Row],[NOMBRE DE LA CAUSA 2019]]</f>
        <v>515</v>
      </c>
      <c r="F517" s="1">
        <f>+Tabla15[[#This Row],[0]]*Tabla15[[#This Row],[NOMBRE DE LA CAUSA 2019]]</f>
        <v>515</v>
      </c>
      <c r="G517" s="6" t="s">
        <v>704</v>
      </c>
      <c r="I517" s="6"/>
      <c r="J517" s="6" t="s">
        <v>705</v>
      </c>
      <c r="K517" s="6" t="s">
        <v>701</v>
      </c>
      <c r="L517" s="1" t="s">
        <v>1792</v>
      </c>
      <c r="M517" s="4">
        <v>332</v>
      </c>
      <c r="N517" s="1" t="str">
        <f>+Tabla15[[#This Row],[NOMBRE DE LA CAUSA 2017]]</f>
        <v>MUERTE DE CIVIL POR GRUPO ARMADO ILEGAL</v>
      </c>
    </row>
    <row r="518" spans="1:14" ht="15" customHeight="1" x14ac:dyDescent="0.25">
      <c r="A518" s="1">
        <f>+Tabla15[[#This Row],[1]]</f>
        <v>516</v>
      </c>
      <c r="B518" s="6" t="s">
        <v>1793</v>
      </c>
      <c r="C518" s="1">
        <v>1</v>
      </c>
      <c r="D518" s="1">
        <f>+IF(Tabla15[[#This Row],[NOMBRE DE LA CAUSA 2018]]=0,0,1)</f>
        <v>1</v>
      </c>
      <c r="E518" s="1">
        <f>+E517+Tabla15[[#This Row],[NOMBRE DE LA CAUSA 2019]]</f>
        <v>516</v>
      </c>
      <c r="F518" s="1">
        <f>+Tabla15[[#This Row],[0]]*Tabla15[[#This Row],[NOMBRE DE LA CAUSA 2019]]</f>
        <v>516</v>
      </c>
      <c r="G518" s="6" t="s">
        <v>704</v>
      </c>
      <c r="I518" s="6"/>
      <c r="J518" s="6" t="s">
        <v>705</v>
      </c>
      <c r="K518" s="6" t="s">
        <v>701</v>
      </c>
      <c r="L518" s="1" t="s">
        <v>1794</v>
      </c>
      <c r="M518" s="4">
        <v>801</v>
      </c>
      <c r="N518" s="1" t="str">
        <f>+Tabla15[[#This Row],[NOMBRE DE LA CAUSA 2017]]</f>
        <v>MUERTE DE CONSCRIPTO CON AERONAVE OFICIAL</v>
      </c>
    </row>
    <row r="519" spans="1:14" ht="15" customHeight="1" x14ac:dyDescent="0.25">
      <c r="A519" s="1">
        <f>+Tabla15[[#This Row],[1]]</f>
        <v>517</v>
      </c>
      <c r="B519" s="6" t="s">
        <v>1795</v>
      </c>
      <c r="C519" s="1">
        <v>1</v>
      </c>
      <c r="D519" s="1">
        <f>+IF(Tabla15[[#This Row],[NOMBRE DE LA CAUSA 2018]]=0,0,1)</f>
        <v>1</v>
      </c>
      <c r="E519" s="1">
        <f>+E518+Tabla15[[#This Row],[NOMBRE DE LA CAUSA 2019]]</f>
        <v>517</v>
      </c>
      <c r="F519" s="1">
        <f>+Tabla15[[#This Row],[0]]*Tabla15[[#This Row],[NOMBRE DE LA CAUSA 2019]]</f>
        <v>517</v>
      </c>
      <c r="G519" s="6" t="s">
        <v>704</v>
      </c>
      <c r="I519" s="6"/>
      <c r="J519" s="6" t="s">
        <v>705</v>
      </c>
      <c r="K519" s="6" t="s">
        <v>701</v>
      </c>
      <c r="L519" s="1" t="s">
        <v>1796</v>
      </c>
      <c r="M519" s="4">
        <v>317</v>
      </c>
      <c r="N519" s="1" t="str">
        <f>+Tabla15[[#This Row],[NOMBRE DE LA CAUSA 2017]]</f>
        <v>MUERTE DE CONSCRIPTO CON ARMA DE DOTACION OFICIAL</v>
      </c>
    </row>
    <row r="520" spans="1:14" ht="15" customHeight="1" x14ac:dyDescent="0.25">
      <c r="A520" s="1">
        <f>+Tabla15[[#This Row],[1]]</f>
        <v>518</v>
      </c>
      <c r="B520" s="6" t="s">
        <v>1797</v>
      </c>
      <c r="C520" s="1">
        <v>1</v>
      </c>
      <c r="D520" s="1">
        <f>+IF(Tabla15[[#This Row],[NOMBRE DE LA CAUSA 2018]]=0,0,1)</f>
        <v>1</v>
      </c>
      <c r="E520" s="1">
        <f>+E519+Tabla15[[#This Row],[NOMBRE DE LA CAUSA 2019]]</f>
        <v>518</v>
      </c>
      <c r="F520" s="1">
        <f>+Tabla15[[#This Row],[0]]*Tabla15[[#This Row],[NOMBRE DE LA CAUSA 2019]]</f>
        <v>518</v>
      </c>
      <c r="G520" s="6" t="s">
        <v>704</v>
      </c>
      <c r="I520" s="6"/>
      <c r="J520" s="6" t="s">
        <v>705</v>
      </c>
      <c r="K520" s="6" t="s">
        <v>701</v>
      </c>
      <c r="L520" s="7" t="s">
        <v>1798</v>
      </c>
      <c r="M520" s="4">
        <v>802</v>
      </c>
      <c r="N520" s="1" t="str">
        <f>+Tabla15[[#This Row],[NOMBRE DE LA CAUSA 2017]]</f>
        <v>MUERTE DE CONSCRIPTO CON NAVE OFICIAL</v>
      </c>
    </row>
    <row r="521" spans="1:14" ht="15" customHeight="1" x14ac:dyDescent="0.25">
      <c r="A521" s="1">
        <f>+Tabla15[[#This Row],[1]]</f>
        <v>519</v>
      </c>
      <c r="B521" s="6" t="s">
        <v>1799</v>
      </c>
      <c r="C521" s="1">
        <v>1</v>
      </c>
      <c r="D521" s="1">
        <f>+IF(Tabla15[[#This Row],[NOMBRE DE LA CAUSA 2018]]=0,0,1)</f>
        <v>1</v>
      </c>
      <c r="E521" s="1">
        <f>+E520+Tabla15[[#This Row],[NOMBRE DE LA CAUSA 2019]]</f>
        <v>519</v>
      </c>
      <c r="F521" s="1">
        <f>+Tabla15[[#This Row],[0]]*Tabla15[[#This Row],[NOMBRE DE LA CAUSA 2019]]</f>
        <v>519</v>
      </c>
      <c r="G521" s="6" t="s">
        <v>704</v>
      </c>
      <c r="I521" s="6"/>
      <c r="J521" s="6" t="s">
        <v>705</v>
      </c>
      <c r="K521" s="6" t="s">
        <v>701</v>
      </c>
      <c r="L521" s="7" t="s">
        <v>1800</v>
      </c>
      <c r="M521" s="4">
        <v>799</v>
      </c>
      <c r="N521" s="1" t="str">
        <f>+Tabla15[[#This Row],[NOMBRE DE LA CAUSA 2017]]</f>
        <v>MUERTE DE CONSCRIPTO CON VEHICULO OFICIAL</v>
      </c>
    </row>
    <row r="522" spans="1:14" ht="15" customHeight="1" x14ac:dyDescent="0.25">
      <c r="A522" s="1">
        <f>+Tabla15[[#This Row],[1]]</f>
        <v>520</v>
      </c>
      <c r="B522" s="1" t="s">
        <v>1801</v>
      </c>
      <c r="C522" s="1">
        <v>1</v>
      </c>
      <c r="D522" s="1">
        <f>+IF(Tabla15[[#This Row],[NOMBRE DE LA CAUSA 2018]]=0,0,1)</f>
        <v>1</v>
      </c>
      <c r="E522" s="1">
        <f>+E521+Tabla15[[#This Row],[NOMBRE DE LA CAUSA 2019]]</f>
        <v>520</v>
      </c>
      <c r="F522" s="1">
        <f>+Tabla15[[#This Row],[0]]*Tabla15[[#This Row],[NOMBRE DE LA CAUSA 2019]]</f>
        <v>520</v>
      </c>
      <c r="G522" s="6" t="s">
        <v>699</v>
      </c>
      <c r="K522" s="1" t="s">
        <v>701</v>
      </c>
      <c r="L522" s="7" t="s">
        <v>1802</v>
      </c>
      <c r="M522" s="4">
        <v>2062</v>
      </c>
      <c r="N522" s="1" t="str">
        <f>+Tabla15[[#This Row],[NOMBRE DE LA CAUSA 2017]]</f>
        <v>MUERTE DE CONSCRIPTO DERIVADA DE LA PRESTACION DEL SERVICIO DE SALUD</v>
      </c>
    </row>
    <row r="523" spans="1:14" ht="15" customHeight="1" x14ac:dyDescent="0.25">
      <c r="A523" s="1">
        <f>+Tabla15[[#This Row],[1]]</f>
        <v>521</v>
      </c>
      <c r="B523" s="1" t="s">
        <v>1803</v>
      </c>
      <c r="C523" s="1">
        <v>1</v>
      </c>
      <c r="D523" s="1">
        <f>+IF(Tabla15[[#This Row],[NOMBRE DE LA CAUSA 2018]]=0,0,1)</f>
        <v>1</v>
      </c>
      <c r="E523" s="1">
        <f>+E522+Tabla15[[#This Row],[NOMBRE DE LA CAUSA 2019]]</f>
        <v>521</v>
      </c>
      <c r="F523" s="1">
        <f>+Tabla15[[#This Row],[0]]*Tabla15[[#This Row],[NOMBRE DE LA CAUSA 2019]]</f>
        <v>521</v>
      </c>
      <c r="G523" s="6" t="s">
        <v>742</v>
      </c>
      <c r="H523" s="1" t="s">
        <v>1804</v>
      </c>
      <c r="I523" s="6"/>
      <c r="J523" s="6"/>
      <c r="K523" s="6" t="s">
        <v>701</v>
      </c>
      <c r="L523" s="7" t="s">
        <v>1805</v>
      </c>
      <c r="M523" s="4">
        <v>2066</v>
      </c>
      <c r="N523" s="1" t="str">
        <f>+Tabla15[[#This Row],[NOMBRE DE LA CAUSA 2017]]</f>
        <v>MUERTE DE CONSCRIPTO EN COMBATE O ENFRENTAMIENTO</v>
      </c>
    </row>
    <row r="524" spans="1:14" ht="15" customHeight="1" x14ac:dyDescent="0.25">
      <c r="A524" s="1">
        <f>+Tabla15[[#This Row],[1]]</f>
        <v>522</v>
      </c>
      <c r="B524" s="6" t="s">
        <v>1806</v>
      </c>
      <c r="C524" s="1">
        <v>1</v>
      </c>
      <c r="D524" s="1">
        <f>+IF(Tabla15[[#This Row],[NOMBRE DE LA CAUSA 2018]]=0,0,1)</f>
        <v>1</v>
      </c>
      <c r="E524" s="1">
        <f>+E523+Tabla15[[#This Row],[NOMBRE DE LA CAUSA 2019]]</f>
        <v>522</v>
      </c>
      <c r="F524" s="1">
        <f>+Tabla15[[#This Row],[0]]*Tabla15[[#This Row],[NOMBRE DE LA CAUSA 2019]]</f>
        <v>522</v>
      </c>
      <c r="G524" s="6" t="s">
        <v>742</v>
      </c>
      <c r="H524" s="1" t="s">
        <v>1804</v>
      </c>
      <c r="I524" s="6"/>
      <c r="J524" s="6"/>
      <c r="K524" s="6" t="s">
        <v>701</v>
      </c>
      <c r="L524" s="7" t="s">
        <v>1807</v>
      </c>
      <c r="M524" s="4">
        <v>2070</v>
      </c>
      <c r="N524" s="1" t="str">
        <f>+Tabla15[[#This Row],[NOMBRE DE LA CAUSA 2017]]</f>
        <v>MUERTE DE CONSCRIPTO EN ENFRENTAMIENTO ENTRE TROPAS</v>
      </c>
    </row>
    <row r="525" spans="1:14" ht="15" customHeight="1" x14ac:dyDescent="0.25">
      <c r="A525" s="1">
        <f>+Tabla15[[#This Row],[1]]</f>
        <v>523</v>
      </c>
      <c r="B525" s="6" t="s">
        <v>1808</v>
      </c>
      <c r="C525" s="1">
        <v>1</v>
      </c>
      <c r="D525" s="1">
        <f>+IF(Tabla15[[#This Row],[NOMBRE DE LA CAUSA 2018]]=0,0,1)</f>
        <v>1</v>
      </c>
      <c r="E525" s="1">
        <f>+E524+Tabla15[[#This Row],[NOMBRE DE LA CAUSA 2019]]</f>
        <v>523</v>
      </c>
      <c r="F525" s="1">
        <f>+Tabla15[[#This Row],[0]]*Tabla15[[#This Row],[NOMBRE DE LA CAUSA 2019]]</f>
        <v>523</v>
      </c>
      <c r="G525" s="6" t="s">
        <v>704</v>
      </c>
      <c r="I525" s="6"/>
      <c r="J525" s="6" t="s">
        <v>705</v>
      </c>
      <c r="K525" s="6" t="s">
        <v>701</v>
      </c>
      <c r="L525" s="7" t="s">
        <v>1809</v>
      </c>
      <c r="M525" s="4">
        <v>740</v>
      </c>
      <c r="N525" s="1" t="str">
        <f>+Tabla15[[#This Row],[NOMBRE DE LA CAUSA 2017]]</f>
        <v>MUERTE DE CONSCRIPTO EN INSTRUCCION</v>
      </c>
    </row>
    <row r="526" spans="1:14" ht="15" customHeight="1" x14ac:dyDescent="0.25">
      <c r="A526" s="1">
        <f>+Tabla15[[#This Row],[1]]</f>
        <v>524</v>
      </c>
      <c r="B526" s="6" t="s">
        <v>1810</v>
      </c>
      <c r="C526" s="1">
        <v>1</v>
      </c>
      <c r="D526" s="1">
        <f>+IF(Tabla15[[#This Row],[NOMBRE DE LA CAUSA 2018]]=0,0,1)</f>
        <v>1</v>
      </c>
      <c r="E526" s="1">
        <f>+E525+Tabla15[[#This Row],[NOMBRE DE LA CAUSA 2019]]</f>
        <v>524</v>
      </c>
      <c r="F526" s="1">
        <f>+Tabla15[[#This Row],[0]]*Tabla15[[#This Row],[NOMBRE DE LA CAUSA 2019]]</f>
        <v>524</v>
      </c>
      <c r="G526" s="6" t="s">
        <v>742</v>
      </c>
      <c r="H526" s="1" t="s">
        <v>1804</v>
      </c>
      <c r="I526" s="6"/>
      <c r="J526" s="6"/>
      <c r="K526" s="6" t="s">
        <v>701</v>
      </c>
      <c r="L526" s="7" t="s">
        <v>1811</v>
      </c>
      <c r="M526" s="4">
        <v>2064</v>
      </c>
      <c r="N526" s="1" t="str">
        <f>+Tabla15[[#This Row],[NOMBRE DE LA CAUSA 2017]]</f>
        <v>MUERTE DE CONSCRIPTO EN OPERATIVO MILITAR</v>
      </c>
    </row>
    <row r="527" spans="1:14" ht="15" customHeight="1" x14ac:dyDescent="0.25">
      <c r="A527" s="1">
        <f>+Tabla15[[#This Row],[1]]</f>
        <v>525</v>
      </c>
      <c r="B527" s="6" t="s">
        <v>1812</v>
      </c>
      <c r="C527" s="1">
        <v>1</v>
      </c>
      <c r="D527" s="1">
        <f>+IF(Tabla15[[#This Row],[NOMBRE DE LA CAUSA 2018]]=0,0,1)</f>
        <v>1</v>
      </c>
      <c r="E527" s="1">
        <f>+E526+Tabla15[[#This Row],[NOMBRE DE LA CAUSA 2019]]</f>
        <v>525</v>
      </c>
      <c r="F527" s="1">
        <f>+Tabla15[[#This Row],[0]]*Tabla15[[#This Row],[NOMBRE DE LA CAUSA 2019]]</f>
        <v>525</v>
      </c>
      <c r="G527" s="6" t="s">
        <v>742</v>
      </c>
      <c r="H527" s="1" t="s">
        <v>1804</v>
      </c>
      <c r="I527" s="6"/>
      <c r="J527" s="6"/>
      <c r="K527" s="6" t="s">
        <v>701</v>
      </c>
      <c r="L527" s="7" t="s">
        <v>1618</v>
      </c>
      <c r="M527" s="4">
        <v>2069</v>
      </c>
      <c r="N527" s="1" t="str">
        <f>+Tabla15[[#This Row],[NOMBRE DE LA CAUSA 2017]]</f>
        <v>MUERTE DE CONSCRIPTO EN PROCEDIMIENTO DE POLICIA</v>
      </c>
    </row>
    <row r="528" spans="1:14" ht="15" customHeight="1" x14ac:dyDescent="0.25">
      <c r="A528" s="1">
        <f>+Tabla15[[#This Row],[1]]</f>
        <v>526</v>
      </c>
      <c r="B528" s="1" t="s">
        <v>1813</v>
      </c>
      <c r="C528" s="1">
        <v>1</v>
      </c>
      <c r="D528" s="1">
        <f>+IF(Tabla15[[#This Row],[NOMBRE DE LA CAUSA 2018]]=0,0,1)</f>
        <v>1</v>
      </c>
      <c r="E528" s="1">
        <f>+E527+Tabla15[[#This Row],[NOMBRE DE LA CAUSA 2019]]</f>
        <v>526</v>
      </c>
      <c r="F528" s="1">
        <f>+Tabla15[[#This Row],[0]]*Tabla15[[#This Row],[NOMBRE DE LA CAUSA 2019]]</f>
        <v>526</v>
      </c>
      <c r="G528" s="6" t="s">
        <v>704</v>
      </c>
      <c r="J528" s="1" t="s">
        <v>705</v>
      </c>
      <c r="K528" s="1" t="s">
        <v>701</v>
      </c>
      <c r="L528" s="1" t="s">
        <v>1814</v>
      </c>
      <c r="M528" s="4">
        <v>748</v>
      </c>
      <c r="N528" s="1" t="str">
        <f>+Tabla15[[#This Row],[NOMBRE DE LA CAUSA 2017]]</f>
        <v>MUERTE DE CONSCRIPTO POR ACTO TERRORISTA</v>
      </c>
    </row>
    <row r="529" spans="1:14" ht="15" customHeight="1" x14ac:dyDescent="0.25">
      <c r="A529" s="1">
        <f>+Tabla15[[#This Row],[1]]</f>
        <v>527</v>
      </c>
      <c r="B529" s="1" t="s">
        <v>1815</v>
      </c>
      <c r="C529" s="1">
        <v>1</v>
      </c>
      <c r="D529" s="1">
        <f>+IF(Tabla15[[#This Row],[NOMBRE DE LA CAUSA 2018]]=0,0,1)</f>
        <v>1</v>
      </c>
      <c r="E529" s="1">
        <f>+E528+Tabla15[[#This Row],[NOMBRE DE LA CAUSA 2019]]</f>
        <v>527</v>
      </c>
      <c r="F529" s="1">
        <f>+Tabla15[[#This Row],[0]]*Tabla15[[#This Row],[NOMBRE DE LA CAUSA 2019]]</f>
        <v>527</v>
      </c>
      <c r="G529" s="6" t="s">
        <v>699</v>
      </c>
      <c r="K529" s="1" t="s">
        <v>701</v>
      </c>
      <c r="L529" s="1" t="s">
        <v>1816</v>
      </c>
      <c r="M529" s="4">
        <v>2192</v>
      </c>
      <c r="N529" s="1" t="str">
        <f>+Tabla15[[#This Row],[NOMBRE DE LA CAUSA 2017]]</f>
        <v>MUERTE DE CONSCRIPTO POR DESCONOCIDOS</v>
      </c>
    </row>
    <row r="530" spans="1:14" ht="15" customHeight="1" x14ac:dyDescent="0.25">
      <c r="A530" s="1">
        <f>+Tabla15[[#This Row],[1]]</f>
        <v>528</v>
      </c>
      <c r="B530" s="1" t="s">
        <v>1817</v>
      </c>
      <c r="C530" s="1">
        <v>1</v>
      </c>
      <c r="D530" s="1">
        <f>+IF(Tabla15[[#This Row],[NOMBRE DE LA CAUSA 2018]]=0,0,1)</f>
        <v>1</v>
      </c>
      <c r="E530" s="1">
        <f>+E529+Tabla15[[#This Row],[NOMBRE DE LA CAUSA 2019]]</f>
        <v>528</v>
      </c>
      <c r="F530" s="1">
        <f>+Tabla15[[#This Row],[0]]*Tabla15[[#This Row],[NOMBRE DE LA CAUSA 2019]]</f>
        <v>528</v>
      </c>
      <c r="G530" s="6" t="s">
        <v>704</v>
      </c>
      <c r="H530" s="6"/>
      <c r="I530" s="6"/>
      <c r="J530" s="6" t="s">
        <v>705</v>
      </c>
      <c r="K530" s="6" t="s">
        <v>701</v>
      </c>
      <c r="L530" s="1" t="s">
        <v>1818</v>
      </c>
      <c r="M530" s="4">
        <v>551</v>
      </c>
      <c r="N530" s="1" t="str">
        <f>+Tabla15[[#This Row],[NOMBRE DE LA CAUSA 2017]]</f>
        <v>MUERTE DE CONSCRIPTO POR EXPLOSION DE MINA ANTIPERSONAL</v>
      </c>
    </row>
    <row r="531" spans="1:14" ht="15" customHeight="1" x14ac:dyDescent="0.25">
      <c r="A531" s="1">
        <f>+Tabla15[[#This Row],[1]]</f>
        <v>529</v>
      </c>
      <c r="B531" s="6" t="s">
        <v>1819</v>
      </c>
      <c r="C531" s="1">
        <v>1</v>
      </c>
      <c r="D531" s="1">
        <f>+IF(Tabla15[[#This Row],[NOMBRE DE LA CAUSA 2018]]=0,0,1)</f>
        <v>1</v>
      </c>
      <c r="E531" s="1">
        <f>+E530+Tabla15[[#This Row],[NOMBRE DE LA CAUSA 2019]]</f>
        <v>529</v>
      </c>
      <c r="F531" s="1">
        <f>+Tabla15[[#This Row],[0]]*Tabla15[[#This Row],[NOMBRE DE LA CAUSA 2019]]</f>
        <v>529</v>
      </c>
      <c r="G531" s="6" t="s">
        <v>704</v>
      </c>
      <c r="H531" s="6"/>
      <c r="I531" s="6"/>
      <c r="J531" s="6" t="s">
        <v>705</v>
      </c>
      <c r="K531" s="6" t="s">
        <v>701</v>
      </c>
      <c r="L531" s="7" t="s">
        <v>1820</v>
      </c>
      <c r="M531" s="4">
        <v>795</v>
      </c>
      <c r="N531" s="1" t="str">
        <f>+Tabla15[[#This Row],[NOMBRE DE LA CAUSA 2017]]</f>
        <v>MUERTE DE MIEMBRO VOLUNTARIO DE LA FUERZA PUBLICA CON AERONAVE OFICIAL</v>
      </c>
    </row>
    <row r="532" spans="1:14" ht="15" customHeight="1" x14ac:dyDescent="0.25">
      <c r="A532" s="1">
        <f>+Tabla15[[#This Row],[1]]</f>
        <v>530</v>
      </c>
      <c r="B532" s="1" t="s">
        <v>1821</v>
      </c>
      <c r="C532" s="1">
        <v>1</v>
      </c>
      <c r="D532" s="1">
        <f>+IF(Tabla15[[#This Row],[NOMBRE DE LA CAUSA 2018]]=0,0,1)</f>
        <v>1</v>
      </c>
      <c r="E532" s="1">
        <f>+E531+Tabla15[[#This Row],[NOMBRE DE LA CAUSA 2019]]</f>
        <v>530</v>
      </c>
      <c r="F532" s="1">
        <f>+Tabla15[[#This Row],[0]]*Tabla15[[#This Row],[NOMBRE DE LA CAUSA 2019]]</f>
        <v>530</v>
      </c>
      <c r="G532" s="6" t="s">
        <v>704</v>
      </c>
      <c r="J532" s="1" t="s">
        <v>705</v>
      </c>
      <c r="K532" s="1" t="s">
        <v>701</v>
      </c>
      <c r="L532" s="7" t="s">
        <v>1822</v>
      </c>
      <c r="M532" s="4">
        <v>323</v>
      </c>
      <c r="N532" s="1" t="str">
        <f>+Tabla15[[#This Row],[NOMBRE DE LA CAUSA 2017]]</f>
        <v>MUERTE DE MIEMBRO VOLUNTARIO DE LA FUERZA PUBLICA CON ARMA DE DOTACION OFICIAL</v>
      </c>
    </row>
    <row r="533" spans="1:14" ht="15" customHeight="1" x14ac:dyDescent="0.25">
      <c r="A533" s="1">
        <f>+Tabla15[[#This Row],[1]]</f>
        <v>531</v>
      </c>
      <c r="B533" s="6" t="s">
        <v>1823</v>
      </c>
      <c r="C533" s="1">
        <v>1</v>
      </c>
      <c r="D533" s="1">
        <f>+IF(Tabla15[[#This Row],[NOMBRE DE LA CAUSA 2018]]=0,0,1)</f>
        <v>1</v>
      </c>
      <c r="E533" s="1">
        <f>+E532+Tabla15[[#This Row],[NOMBRE DE LA CAUSA 2019]]</f>
        <v>531</v>
      </c>
      <c r="F533" s="1">
        <f>+Tabla15[[#This Row],[0]]*Tabla15[[#This Row],[NOMBRE DE LA CAUSA 2019]]</f>
        <v>531</v>
      </c>
      <c r="G533" s="6" t="s">
        <v>704</v>
      </c>
      <c r="H533" s="6"/>
      <c r="I533" s="6"/>
      <c r="J533" s="6" t="s">
        <v>705</v>
      </c>
      <c r="K533" s="6" t="s">
        <v>701</v>
      </c>
      <c r="L533" s="7" t="s">
        <v>1824</v>
      </c>
      <c r="M533" s="4">
        <v>1980</v>
      </c>
      <c r="N533" s="1" t="str">
        <f>+Tabla15[[#This Row],[NOMBRE DE LA CAUSA 2017]]</f>
        <v>MUERTE DE MIEMBRO VOLUNTARIO DE LA FUERZA PUBLICA CON ARMA DE USO PERSONAL</v>
      </c>
    </row>
    <row r="534" spans="1:14" ht="15" customHeight="1" x14ac:dyDescent="0.25">
      <c r="A534" s="1">
        <f>+Tabla15[[#This Row],[1]]</f>
        <v>532</v>
      </c>
      <c r="B534" s="1" t="s">
        <v>1825</v>
      </c>
      <c r="C534" s="1">
        <v>1</v>
      </c>
      <c r="D534" s="1">
        <f>+IF(Tabla15[[#This Row],[NOMBRE DE LA CAUSA 2018]]=0,0,1)</f>
        <v>1</v>
      </c>
      <c r="E534" s="1">
        <f>+E533+Tabla15[[#This Row],[NOMBRE DE LA CAUSA 2019]]</f>
        <v>532</v>
      </c>
      <c r="F534" s="1">
        <f>+Tabla15[[#This Row],[0]]*Tabla15[[#This Row],[NOMBRE DE LA CAUSA 2019]]</f>
        <v>532</v>
      </c>
      <c r="G534" s="6" t="s">
        <v>704</v>
      </c>
      <c r="J534" s="1" t="s">
        <v>705</v>
      </c>
      <c r="K534" s="1" t="s">
        <v>701</v>
      </c>
      <c r="L534" s="1" t="s">
        <v>1826</v>
      </c>
      <c r="M534" s="4">
        <v>797</v>
      </c>
      <c r="N534" s="1" t="str">
        <f>+Tabla15[[#This Row],[NOMBRE DE LA CAUSA 2017]]</f>
        <v>MUERTE DE MIEMBRO VOLUNTARIO DE LA FUERZA PUBLICA CON NAVE OFICIAL</v>
      </c>
    </row>
    <row r="535" spans="1:14" ht="15" customHeight="1" x14ac:dyDescent="0.25">
      <c r="A535" s="1">
        <f>+Tabla15[[#This Row],[1]]</f>
        <v>533</v>
      </c>
      <c r="B535" s="1" t="s">
        <v>1827</v>
      </c>
      <c r="C535" s="1">
        <v>1</v>
      </c>
      <c r="D535" s="1">
        <f>+IF(Tabla15[[#This Row],[NOMBRE DE LA CAUSA 2018]]=0,0,1)</f>
        <v>1</v>
      </c>
      <c r="E535" s="1">
        <f>+E534+Tabla15[[#This Row],[NOMBRE DE LA CAUSA 2019]]</f>
        <v>533</v>
      </c>
      <c r="F535" s="1">
        <f>+Tabla15[[#This Row],[0]]*Tabla15[[#This Row],[NOMBRE DE LA CAUSA 2019]]</f>
        <v>533</v>
      </c>
      <c r="G535" s="6" t="s">
        <v>704</v>
      </c>
      <c r="J535" s="1" t="s">
        <v>705</v>
      </c>
      <c r="K535" s="1" t="s">
        <v>701</v>
      </c>
      <c r="L535" s="1" t="s">
        <v>1828</v>
      </c>
      <c r="M535" s="4">
        <v>793</v>
      </c>
      <c r="N535" s="1" t="str">
        <f>+Tabla15[[#This Row],[NOMBRE DE LA CAUSA 2017]]</f>
        <v>MUERTE DE MIEMBRO VOLUNTARIO DE LA FUERZA PUBLICA CON VEHICULO OFICIAL</v>
      </c>
    </row>
    <row r="536" spans="1:14" ht="15" customHeight="1" x14ac:dyDescent="0.25">
      <c r="A536" s="1">
        <f>+Tabla15[[#This Row],[1]]</f>
        <v>534</v>
      </c>
      <c r="B536" s="6" t="s">
        <v>1829</v>
      </c>
      <c r="C536" s="1">
        <v>1</v>
      </c>
      <c r="D536" s="1">
        <f>+IF(Tabla15[[#This Row],[NOMBRE DE LA CAUSA 2018]]=0,0,1)</f>
        <v>1</v>
      </c>
      <c r="E536" s="1">
        <f>+E535+Tabla15[[#This Row],[NOMBRE DE LA CAUSA 2019]]</f>
        <v>534</v>
      </c>
      <c r="F536" s="1">
        <f>+Tabla15[[#This Row],[0]]*Tabla15[[#This Row],[NOMBRE DE LA CAUSA 2019]]</f>
        <v>534</v>
      </c>
      <c r="G536" s="6" t="s">
        <v>699</v>
      </c>
      <c r="I536" s="6"/>
      <c r="J536" s="6"/>
      <c r="K536" s="6" t="s">
        <v>701</v>
      </c>
      <c r="L536" s="1" t="s">
        <v>1830</v>
      </c>
      <c r="M536" s="4">
        <v>2075</v>
      </c>
      <c r="N536" s="1" t="str">
        <f>+Tabla15[[#This Row],[NOMBRE DE LA CAUSA 2017]]</f>
        <v>MUERTE DE MIEMBRO VOLUNTARIO DE LA FUERZA PUBLICA DERIVADA DE LA PRESTACION DEL SERVICIO DE SALUD</v>
      </c>
    </row>
    <row r="537" spans="1:14" ht="15" customHeight="1" x14ac:dyDescent="0.25">
      <c r="A537" s="1">
        <f>+Tabla15[[#This Row],[1]]</f>
        <v>535</v>
      </c>
      <c r="B537" s="1" t="s">
        <v>1831</v>
      </c>
      <c r="C537" s="1">
        <v>1</v>
      </c>
      <c r="D537" s="1">
        <f>+IF(Tabla15[[#This Row],[NOMBRE DE LA CAUSA 2018]]=0,0,1)</f>
        <v>1</v>
      </c>
      <c r="E537" s="1">
        <f>+E536+Tabla15[[#This Row],[NOMBRE DE LA CAUSA 2019]]</f>
        <v>535</v>
      </c>
      <c r="F537" s="1">
        <f>+Tabla15[[#This Row],[0]]*Tabla15[[#This Row],[NOMBRE DE LA CAUSA 2019]]</f>
        <v>535</v>
      </c>
      <c r="G537" s="6" t="s">
        <v>742</v>
      </c>
      <c r="H537" s="1" t="s">
        <v>1832</v>
      </c>
      <c r="K537" s="1" t="s">
        <v>701</v>
      </c>
      <c r="L537" s="1" t="s">
        <v>1833</v>
      </c>
      <c r="M537" s="4">
        <v>2079</v>
      </c>
      <c r="N537" s="1" t="str">
        <f>+Tabla15[[#This Row],[NOMBRE DE LA CAUSA 2017]]</f>
        <v>MUERTE DE MIEMBRO VOLUNTARIO DE LA FUERZA PUBLICA EN COMBATE O ENFRENTAMIENTO</v>
      </c>
    </row>
    <row r="538" spans="1:14" ht="15" customHeight="1" x14ac:dyDescent="0.25">
      <c r="A538" s="1">
        <f>+Tabla15[[#This Row],[1]]</f>
        <v>536</v>
      </c>
      <c r="B538" s="1" t="s">
        <v>1834</v>
      </c>
      <c r="C538" s="1">
        <v>1</v>
      </c>
      <c r="D538" s="1">
        <f>+IF(Tabla15[[#This Row],[NOMBRE DE LA CAUSA 2018]]=0,0,1)</f>
        <v>1</v>
      </c>
      <c r="E538" s="1">
        <f>+E537+Tabla15[[#This Row],[NOMBRE DE LA CAUSA 2019]]</f>
        <v>536</v>
      </c>
      <c r="F538" s="1">
        <f>+Tabla15[[#This Row],[0]]*Tabla15[[#This Row],[NOMBRE DE LA CAUSA 2019]]</f>
        <v>536</v>
      </c>
      <c r="G538" s="6" t="s">
        <v>704</v>
      </c>
      <c r="J538" s="1" t="s">
        <v>705</v>
      </c>
      <c r="K538" s="1" t="s">
        <v>701</v>
      </c>
      <c r="L538" s="1" t="s">
        <v>1835</v>
      </c>
      <c r="M538" s="4">
        <v>1977</v>
      </c>
      <c r="N538" s="1" t="str">
        <f>+Tabla15[[#This Row],[NOMBRE DE LA CAUSA 2017]]</f>
        <v>MUERTE DE MIEMBRO VOLUNTARIO DE LA FUERZA PUBLICA EN ENFRENTAMIENTO ENTRE TROPAS</v>
      </c>
    </row>
    <row r="539" spans="1:14" ht="15" customHeight="1" x14ac:dyDescent="0.25">
      <c r="A539" s="1">
        <f>+Tabla15[[#This Row],[1]]</f>
        <v>537</v>
      </c>
      <c r="B539" s="1" t="s">
        <v>1836</v>
      </c>
      <c r="C539" s="1">
        <v>1</v>
      </c>
      <c r="D539" s="1">
        <f>+IF(Tabla15[[#This Row],[NOMBRE DE LA CAUSA 2018]]=0,0,1)</f>
        <v>1</v>
      </c>
      <c r="E539" s="1">
        <f>+E538+Tabla15[[#This Row],[NOMBRE DE LA CAUSA 2019]]</f>
        <v>537</v>
      </c>
      <c r="F539" s="1">
        <f>+Tabla15[[#This Row],[0]]*Tabla15[[#This Row],[NOMBRE DE LA CAUSA 2019]]</f>
        <v>537</v>
      </c>
      <c r="G539" s="6" t="s">
        <v>704</v>
      </c>
      <c r="J539" s="1" t="s">
        <v>705</v>
      </c>
      <c r="K539" s="1" t="s">
        <v>701</v>
      </c>
      <c r="L539" s="1" t="s">
        <v>1837</v>
      </c>
      <c r="M539" s="4">
        <v>442</v>
      </c>
      <c r="N539" s="1" t="str">
        <f>+Tabla15[[#This Row],[NOMBRE DE LA CAUSA 2017]]</f>
        <v>MUERTE DE MIEMBRO VOLUNTARIO DE LA FUERZA PUBLICA EN INSTRUCCION</v>
      </c>
    </row>
    <row r="540" spans="1:14" ht="15" customHeight="1" x14ac:dyDescent="0.25">
      <c r="A540" s="1">
        <f>+Tabla15[[#This Row],[1]]</f>
        <v>538</v>
      </c>
      <c r="B540" s="1" t="s">
        <v>1838</v>
      </c>
      <c r="C540" s="1">
        <v>1</v>
      </c>
      <c r="D540" s="1">
        <f>+IF(Tabla15[[#This Row],[NOMBRE DE LA CAUSA 2018]]=0,0,1)</f>
        <v>1</v>
      </c>
      <c r="E540" s="1">
        <f>+E539+Tabla15[[#This Row],[NOMBRE DE LA CAUSA 2019]]</f>
        <v>538</v>
      </c>
      <c r="F540" s="1">
        <f>+Tabla15[[#This Row],[0]]*Tabla15[[#This Row],[NOMBRE DE LA CAUSA 2019]]</f>
        <v>538</v>
      </c>
      <c r="G540" s="6" t="s">
        <v>742</v>
      </c>
      <c r="H540" s="1" t="s">
        <v>1832</v>
      </c>
      <c r="K540" s="1" t="s">
        <v>701</v>
      </c>
      <c r="L540" s="1" t="s">
        <v>1839</v>
      </c>
      <c r="M540" s="4">
        <v>2077</v>
      </c>
      <c r="N540" s="1" t="str">
        <f>+Tabla15[[#This Row],[NOMBRE DE LA CAUSA 2017]]</f>
        <v>MUERTE DE MIEMBRO VOLUNTARIO DE LA FUERZA PUBLICA EN OPERATIVO MILITAR</v>
      </c>
    </row>
    <row r="541" spans="1:14" ht="15" customHeight="1" x14ac:dyDescent="0.25">
      <c r="A541" s="1">
        <f>+Tabla15[[#This Row],[1]]</f>
        <v>539</v>
      </c>
      <c r="B541" s="1" t="s">
        <v>1840</v>
      </c>
      <c r="C541" s="1">
        <v>1</v>
      </c>
      <c r="D541" s="1">
        <f>+IF(Tabla15[[#This Row],[NOMBRE DE LA CAUSA 2018]]=0,0,1)</f>
        <v>1</v>
      </c>
      <c r="E541" s="1">
        <f>+E540+Tabla15[[#This Row],[NOMBRE DE LA CAUSA 2019]]</f>
        <v>539</v>
      </c>
      <c r="F541" s="1">
        <f>+Tabla15[[#This Row],[0]]*Tabla15[[#This Row],[NOMBRE DE LA CAUSA 2019]]</f>
        <v>539</v>
      </c>
      <c r="G541" s="6" t="s">
        <v>742</v>
      </c>
      <c r="H541" s="1" t="s">
        <v>1832</v>
      </c>
      <c r="K541" s="1" t="s">
        <v>701</v>
      </c>
      <c r="L541" s="1" t="s">
        <v>1841</v>
      </c>
      <c r="M541" s="4">
        <v>2082</v>
      </c>
      <c r="N541" s="1" t="str">
        <f>+Tabla15[[#This Row],[NOMBRE DE LA CAUSA 2017]]</f>
        <v>MUERTE DE MIEMBRO VOLUNTARIO DE LA FUERZA PUBLICA EN PROCEDIMIENTO DE POLICIA</v>
      </c>
    </row>
    <row r="542" spans="1:14" ht="15" customHeight="1" x14ac:dyDescent="0.25">
      <c r="A542" s="1">
        <f>+Tabla15[[#This Row],[1]]</f>
        <v>540</v>
      </c>
      <c r="B542" s="1" t="s">
        <v>1842</v>
      </c>
      <c r="C542" s="1">
        <v>1</v>
      </c>
      <c r="D542" s="1">
        <f>+IF(Tabla15[[#This Row],[NOMBRE DE LA CAUSA 2018]]=0,0,1)</f>
        <v>1</v>
      </c>
      <c r="E542" s="1">
        <f>+E541+Tabla15[[#This Row],[NOMBRE DE LA CAUSA 2019]]</f>
        <v>540</v>
      </c>
      <c r="F542" s="1">
        <f>+Tabla15[[#This Row],[0]]*Tabla15[[#This Row],[NOMBRE DE LA CAUSA 2019]]</f>
        <v>540</v>
      </c>
      <c r="G542" s="6" t="s">
        <v>704</v>
      </c>
      <c r="H542" s="6"/>
      <c r="I542" s="6"/>
      <c r="J542" s="6" t="s">
        <v>705</v>
      </c>
      <c r="K542" s="6" t="s">
        <v>701</v>
      </c>
      <c r="L542" s="1" t="s">
        <v>1843</v>
      </c>
      <c r="M542" s="4">
        <v>745</v>
      </c>
      <c r="N542" s="1" t="str">
        <f>+Tabla15[[#This Row],[NOMBRE DE LA CAUSA 2017]]</f>
        <v>MUERTE DE MIEMBRO VOLUNTARIO DE LA FUERZA PUBLICA POR ACTO TERRORISTA</v>
      </c>
    </row>
    <row r="543" spans="1:14" ht="15" customHeight="1" x14ac:dyDescent="0.25">
      <c r="A543" s="1">
        <f>+Tabla15[[#This Row],[1]]</f>
        <v>541</v>
      </c>
      <c r="B543" s="6" t="s">
        <v>1844</v>
      </c>
      <c r="C543" s="1">
        <v>1</v>
      </c>
      <c r="D543" s="1">
        <f>+IF(Tabla15[[#This Row],[NOMBRE DE LA CAUSA 2018]]=0,0,1)</f>
        <v>1</v>
      </c>
      <c r="E543" s="1">
        <f>+E542+Tabla15[[#This Row],[NOMBRE DE LA CAUSA 2019]]</f>
        <v>541</v>
      </c>
      <c r="F543" s="1">
        <f>+Tabla15[[#This Row],[0]]*Tabla15[[#This Row],[NOMBRE DE LA CAUSA 2019]]</f>
        <v>541</v>
      </c>
      <c r="G543" s="6" t="s">
        <v>704</v>
      </c>
      <c r="H543" s="6"/>
      <c r="I543" s="6"/>
      <c r="J543" s="6" t="s">
        <v>705</v>
      </c>
      <c r="K543" s="6" t="s">
        <v>701</v>
      </c>
      <c r="L543" s="1" t="s">
        <v>1845</v>
      </c>
      <c r="M543" s="4">
        <v>367</v>
      </c>
      <c r="N543" s="1" t="str">
        <f>+Tabla15[[#This Row],[NOMBRE DE LA CAUSA 2017]]</f>
        <v>MUERTE DE MIEMBRO VOLUNTARIO DE LA FUERZA PUBLICA POR DESCONOCIDOS</v>
      </c>
    </row>
    <row r="544" spans="1:14" ht="15" customHeight="1" x14ac:dyDescent="0.25">
      <c r="A544" s="1">
        <f>+Tabla15[[#This Row],[1]]</f>
        <v>542</v>
      </c>
      <c r="B544" s="6" t="s">
        <v>1846</v>
      </c>
      <c r="C544" s="1">
        <v>1</v>
      </c>
      <c r="D544" s="1">
        <f>+IF(Tabla15[[#This Row],[NOMBRE DE LA CAUSA 2018]]=0,0,1)</f>
        <v>1</v>
      </c>
      <c r="E544" s="1">
        <f>+E543+Tabla15[[#This Row],[NOMBRE DE LA CAUSA 2019]]</f>
        <v>542</v>
      </c>
      <c r="F544" s="1">
        <f>+Tabla15[[#This Row],[0]]*Tabla15[[#This Row],[NOMBRE DE LA CAUSA 2019]]</f>
        <v>542</v>
      </c>
      <c r="G544" s="6" t="s">
        <v>704</v>
      </c>
      <c r="H544" s="6"/>
      <c r="I544" s="6"/>
      <c r="J544" s="6" t="s">
        <v>705</v>
      </c>
      <c r="K544" s="6" t="s">
        <v>701</v>
      </c>
      <c r="L544" s="7" t="s">
        <v>1847</v>
      </c>
      <c r="M544" s="4">
        <v>553</v>
      </c>
      <c r="N544" s="1" t="str">
        <f>+Tabla15[[#This Row],[NOMBRE DE LA CAUSA 2017]]</f>
        <v>MUERTE DE MIEMBRO VOLUNTARIO DE LA FUERZA PUBLICA POR EXPLOSION DE MINA ANTIPERSONAL</v>
      </c>
    </row>
    <row r="545" spans="1:14" ht="15" customHeight="1" x14ac:dyDescent="0.25">
      <c r="A545" s="1">
        <f>+Tabla15[[#This Row],[1]]</f>
        <v>543</v>
      </c>
      <c r="B545" s="6" t="s">
        <v>1848</v>
      </c>
      <c r="C545" s="1">
        <v>1</v>
      </c>
      <c r="D545" s="1">
        <f>+IF(Tabla15[[#This Row],[NOMBRE DE LA CAUSA 2018]]=0,0,1)</f>
        <v>1</v>
      </c>
      <c r="E545" s="1">
        <f>+E544+Tabla15[[#This Row],[NOMBRE DE LA CAUSA 2019]]</f>
        <v>543</v>
      </c>
      <c r="F545" s="1">
        <f>+Tabla15[[#This Row],[0]]*Tabla15[[#This Row],[NOMBRE DE LA CAUSA 2019]]</f>
        <v>543</v>
      </c>
      <c r="G545" s="6" t="s">
        <v>704</v>
      </c>
      <c r="H545" s="6"/>
      <c r="I545" s="6"/>
      <c r="J545" s="6" t="s">
        <v>705</v>
      </c>
      <c r="K545" s="6" t="s">
        <v>701</v>
      </c>
      <c r="L545" s="1" t="s">
        <v>1849</v>
      </c>
      <c r="M545" s="4">
        <v>754</v>
      </c>
      <c r="N545" s="1" t="str">
        <f>+Tabla15[[#This Row],[NOMBRE DE LA CAUSA 2017]]</f>
        <v>MUERTE DE OPERADOR POR EJECUCION DE OBRA PUBLICA</v>
      </c>
    </row>
    <row r="546" spans="1:14" ht="15" customHeight="1" x14ac:dyDescent="0.25">
      <c r="A546" s="1">
        <f>+Tabla15[[#This Row],[1]]</f>
        <v>544</v>
      </c>
      <c r="B546" s="1" t="s">
        <v>1850</v>
      </c>
      <c r="C546" s="1">
        <v>1</v>
      </c>
      <c r="D546" s="1">
        <f>+IF(Tabla15[[#This Row],[NOMBRE DE LA CAUSA 2018]]=0,0,1)</f>
        <v>1</v>
      </c>
      <c r="E546" s="1">
        <f>+E545+Tabla15[[#This Row],[NOMBRE DE LA CAUSA 2019]]</f>
        <v>544</v>
      </c>
      <c r="F546" s="1">
        <f>+Tabla15[[#This Row],[0]]*Tabla15[[#This Row],[NOMBRE DE LA CAUSA 2019]]</f>
        <v>544</v>
      </c>
      <c r="G546" s="6" t="s">
        <v>742</v>
      </c>
      <c r="H546" s="1" t="s">
        <v>802</v>
      </c>
      <c r="K546" s="1" t="s">
        <v>701</v>
      </c>
      <c r="L546" s="1" t="s">
        <v>1851</v>
      </c>
      <c r="M546" s="4">
        <v>2157</v>
      </c>
      <c r="N546" s="1" t="str">
        <f>+Tabla15[[#This Row],[NOMBRE DE LA CAUSA 2017]]</f>
        <v>MUERTE DE PERSONAL DOCENTE O ADMINISTRATIVO EN ESTABLECIMIENTO EDUCATIVO</v>
      </c>
    </row>
    <row r="547" spans="1:14" ht="15" customHeight="1" x14ac:dyDescent="0.25">
      <c r="A547" s="1">
        <f>+Tabla15[[#This Row],[1]]</f>
        <v>545</v>
      </c>
      <c r="B547" s="1" t="s">
        <v>1852</v>
      </c>
      <c r="C547" s="1">
        <v>1</v>
      </c>
      <c r="D547" s="1">
        <f>+IF(Tabla15[[#This Row],[NOMBRE DE LA CAUSA 2018]]=0,0,1)</f>
        <v>1</v>
      </c>
      <c r="E547" s="1">
        <f>+E546+Tabla15[[#This Row],[NOMBRE DE LA CAUSA 2019]]</f>
        <v>545</v>
      </c>
      <c r="F547" s="1">
        <f>+Tabla15[[#This Row],[0]]*Tabla15[[#This Row],[NOMBRE DE LA CAUSA 2019]]</f>
        <v>545</v>
      </c>
      <c r="G547" s="6" t="s">
        <v>742</v>
      </c>
      <c r="H547" s="1" t="s">
        <v>1758</v>
      </c>
      <c r="K547" s="1" t="s">
        <v>701</v>
      </c>
      <c r="L547" s="12" t="s">
        <v>1853</v>
      </c>
      <c r="M547" s="4">
        <v>2101</v>
      </c>
      <c r="N547" s="1" t="str">
        <f>+Tabla15[[#This Row],[NOMBRE DE LA CAUSA 2017]]</f>
        <v>MUERTE DE RECLUSO CAUSADA POR AGENTES DEL ESTADO</v>
      </c>
    </row>
    <row r="548" spans="1:14" ht="15" customHeight="1" x14ac:dyDescent="0.25">
      <c r="A548" s="1">
        <f>+Tabla15[[#This Row],[1]]</f>
        <v>546</v>
      </c>
      <c r="B548" s="1" t="s">
        <v>1854</v>
      </c>
      <c r="C548" s="1">
        <v>1</v>
      </c>
      <c r="D548" s="1">
        <f>+IF(Tabla15[[#This Row],[NOMBRE DE LA CAUSA 2018]]=0,0,1)</f>
        <v>1</v>
      </c>
      <c r="E548" s="1">
        <f>+E547+Tabla15[[#This Row],[NOMBRE DE LA CAUSA 2019]]</f>
        <v>546</v>
      </c>
      <c r="F548" s="1">
        <f>+Tabla15[[#This Row],[0]]*Tabla15[[#This Row],[NOMBRE DE LA CAUSA 2019]]</f>
        <v>546</v>
      </c>
      <c r="G548" s="6" t="s">
        <v>742</v>
      </c>
      <c r="H548" s="6" t="s">
        <v>1758</v>
      </c>
      <c r="I548" s="6"/>
      <c r="J548" s="6"/>
      <c r="K548" s="6" t="s">
        <v>701</v>
      </c>
      <c r="L548" s="7" t="s">
        <v>1855</v>
      </c>
      <c r="M548" s="4">
        <v>2103</v>
      </c>
      <c r="N548" s="1" t="str">
        <f>+Tabla15[[#This Row],[NOMBRE DE LA CAUSA 2017]]</f>
        <v>MUERTE DE RECLUSO CAUSADA POR OTRO RECLUSO</v>
      </c>
    </row>
    <row r="549" spans="1:14" ht="15" customHeight="1" x14ac:dyDescent="0.25">
      <c r="A549" s="1">
        <f>+Tabla15[[#This Row],[1]]</f>
        <v>547</v>
      </c>
      <c r="B549" s="1" t="s">
        <v>1856</v>
      </c>
      <c r="C549" s="1">
        <v>1</v>
      </c>
      <c r="D549" s="1">
        <f>+IF(Tabla15[[#This Row],[NOMBRE DE LA CAUSA 2018]]=0,0,1)</f>
        <v>1</v>
      </c>
      <c r="E549" s="1">
        <f>+E548+Tabla15[[#This Row],[NOMBRE DE LA CAUSA 2019]]</f>
        <v>547</v>
      </c>
      <c r="F549" s="1">
        <f>+Tabla15[[#This Row],[0]]*Tabla15[[#This Row],[NOMBRE DE LA CAUSA 2019]]</f>
        <v>547</v>
      </c>
      <c r="G549" s="6" t="s">
        <v>742</v>
      </c>
      <c r="H549" s="1" t="s">
        <v>1758</v>
      </c>
      <c r="K549" s="1" t="s">
        <v>701</v>
      </c>
      <c r="L549" s="1" t="s">
        <v>1857</v>
      </c>
      <c r="M549" s="4">
        <v>2102</v>
      </c>
      <c r="N549" s="1" t="str">
        <f>+Tabla15[[#This Row],[NOMBRE DE LA CAUSA 2017]]</f>
        <v>MUERTE DE RECLUSO CAUSADA POR TERCEROS</v>
      </c>
    </row>
    <row r="550" spans="1:14" ht="15" customHeight="1" x14ac:dyDescent="0.25">
      <c r="A550" s="1">
        <f>+Tabla15[[#This Row],[1]]</f>
        <v>548</v>
      </c>
      <c r="B550" s="6" t="s">
        <v>1858</v>
      </c>
      <c r="C550" s="1">
        <v>1</v>
      </c>
      <c r="D550" s="1">
        <f>+IF(Tabla15[[#This Row],[NOMBRE DE LA CAUSA 2018]]=0,0,1)</f>
        <v>1</v>
      </c>
      <c r="E550" s="1">
        <f>+E549+Tabla15[[#This Row],[NOMBRE DE LA CAUSA 2019]]</f>
        <v>548</v>
      </c>
      <c r="F550" s="1">
        <f>+Tabla15[[#This Row],[0]]*Tabla15[[#This Row],[NOMBRE DE LA CAUSA 2019]]</f>
        <v>548</v>
      </c>
      <c r="G550" s="6" t="s">
        <v>742</v>
      </c>
      <c r="H550" s="1" t="s">
        <v>1758</v>
      </c>
      <c r="K550" s="1" t="s">
        <v>701</v>
      </c>
      <c r="L550" s="12" t="s">
        <v>1859</v>
      </c>
      <c r="M550" s="4">
        <v>2106</v>
      </c>
      <c r="N550" s="1" t="str">
        <f>+Tabla15[[#This Row],[NOMBRE DE LA CAUSA 2017]]</f>
        <v>MUERTE DE RECLUSO DERIVADA DE LA PRESTACION DEL SERVICIO DE SALUD</v>
      </c>
    </row>
    <row r="551" spans="1:14" ht="15" customHeight="1" x14ac:dyDescent="0.25">
      <c r="A551" s="1">
        <f>+Tabla15[[#This Row],[1]]</f>
        <v>549</v>
      </c>
      <c r="B551" s="6" t="s">
        <v>1860</v>
      </c>
      <c r="C551" s="1">
        <v>1</v>
      </c>
      <c r="D551" s="1">
        <f>+IF(Tabla15[[#This Row],[NOMBRE DE LA CAUSA 2018]]=0,0,1)</f>
        <v>1</v>
      </c>
      <c r="E551" s="1">
        <f>+E550+Tabla15[[#This Row],[NOMBRE DE LA CAUSA 2019]]</f>
        <v>549</v>
      </c>
      <c r="F551" s="1">
        <f>+Tabla15[[#This Row],[0]]*Tabla15[[#This Row],[NOMBRE DE LA CAUSA 2019]]</f>
        <v>549</v>
      </c>
      <c r="G551" s="6" t="s">
        <v>704</v>
      </c>
      <c r="H551" s="6"/>
      <c r="I551" s="6"/>
      <c r="J551" s="6" t="s">
        <v>705</v>
      </c>
      <c r="K551" s="6" t="s">
        <v>701</v>
      </c>
      <c r="L551" s="7" t="s">
        <v>1861</v>
      </c>
      <c r="M551" s="4">
        <v>753</v>
      </c>
      <c r="N551" s="1" t="str">
        <f>+Tabla15[[#This Row],[NOMBRE DE LA CAUSA 2017]]</f>
        <v>MUERTE DE TERCERO POR EJECUCION DE OBRA PUBLICA</v>
      </c>
    </row>
    <row r="552" spans="1:14" ht="15" customHeight="1" x14ac:dyDescent="0.25">
      <c r="A552" s="1">
        <f>+Tabla15[[#This Row],[1]]</f>
        <v>550</v>
      </c>
      <c r="B552" s="1" t="s">
        <v>1862</v>
      </c>
      <c r="C552" s="1">
        <v>1</v>
      </c>
      <c r="D552" s="1">
        <f>+IF(Tabla15[[#This Row],[NOMBRE DE LA CAUSA 2018]]=0,0,1)</f>
        <v>1</v>
      </c>
      <c r="E552" s="1">
        <f>+E551+Tabla15[[#This Row],[NOMBRE DE LA CAUSA 2019]]</f>
        <v>550</v>
      </c>
      <c r="F552" s="1">
        <f>+Tabla15[[#This Row],[0]]*Tabla15[[#This Row],[NOMBRE DE LA CAUSA 2019]]</f>
        <v>550</v>
      </c>
      <c r="G552" s="6" t="s">
        <v>742</v>
      </c>
      <c r="H552" s="1" t="s">
        <v>789</v>
      </c>
      <c r="K552" s="1" t="s">
        <v>701</v>
      </c>
      <c r="L552" s="1" t="s">
        <v>1863</v>
      </c>
      <c r="M552" s="4">
        <v>2126</v>
      </c>
      <c r="N552" s="1" t="str">
        <f>+Tabla15[[#This Row],[NOMBRE DE LA CAUSA 2017]]</f>
        <v>MUERTE EN ACCIDENTE AEREO</v>
      </c>
    </row>
    <row r="553" spans="1:14" ht="15" customHeight="1" x14ac:dyDescent="0.25">
      <c r="A553" s="1">
        <f>+Tabla15[[#This Row],[1]]</f>
        <v>551</v>
      </c>
      <c r="B553" s="6" t="s">
        <v>1864</v>
      </c>
      <c r="C553" s="1">
        <v>1</v>
      </c>
      <c r="D553" s="1">
        <f>+IF(Tabla15[[#This Row],[NOMBRE DE LA CAUSA 2018]]=0,0,1)</f>
        <v>1</v>
      </c>
      <c r="E553" s="1">
        <f>+E552+Tabla15[[#This Row],[NOMBRE DE LA CAUSA 2019]]</f>
        <v>551</v>
      </c>
      <c r="F553" s="1">
        <f>+Tabla15[[#This Row],[0]]*Tabla15[[#This Row],[NOMBRE DE LA CAUSA 2019]]</f>
        <v>551</v>
      </c>
      <c r="G553" s="6" t="s">
        <v>742</v>
      </c>
      <c r="H553" s="6" t="s">
        <v>792</v>
      </c>
      <c r="I553" s="6"/>
      <c r="J553" s="6"/>
      <c r="K553" s="6" t="s">
        <v>701</v>
      </c>
      <c r="L553" s="1" t="s">
        <v>1865</v>
      </c>
      <c r="M553" s="4">
        <v>2129</v>
      </c>
      <c r="N553" s="1" t="str">
        <f>+Tabla15[[#This Row],[NOMBRE DE LA CAUSA 2017]]</f>
        <v>MUERTE EN ACCIDENTE FLUVIAL</v>
      </c>
    </row>
    <row r="554" spans="1:14" ht="15" customHeight="1" x14ac:dyDescent="0.25">
      <c r="A554" s="1">
        <f>+Tabla15[[#This Row],[1]]</f>
        <v>552</v>
      </c>
      <c r="B554" s="1" t="s">
        <v>1866</v>
      </c>
      <c r="C554" s="1">
        <v>1</v>
      </c>
      <c r="D554" s="1">
        <f>+IF(Tabla15[[#This Row],[NOMBRE DE LA CAUSA 2018]]=0,0,1)</f>
        <v>1</v>
      </c>
      <c r="E554" s="1">
        <f>+E553+Tabla15[[#This Row],[NOMBRE DE LA CAUSA 2019]]</f>
        <v>552</v>
      </c>
      <c r="F554" s="1">
        <f>+Tabla15[[#This Row],[0]]*Tabla15[[#This Row],[NOMBRE DE LA CAUSA 2019]]</f>
        <v>552</v>
      </c>
      <c r="G554" s="6" t="s">
        <v>742</v>
      </c>
      <c r="H554" s="1" t="s">
        <v>792</v>
      </c>
      <c r="I554" s="6"/>
      <c r="K554" s="1" t="s">
        <v>701</v>
      </c>
      <c r="L554" s="1" t="s">
        <v>1867</v>
      </c>
      <c r="M554" s="4">
        <v>2132</v>
      </c>
      <c r="N554" s="1" t="str">
        <f>+Tabla15[[#This Row],[NOMBRE DE LA CAUSA 2017]]</f>
        <v>MUERTE EN ACCIDENTE MARITIMO</v>
      </c>
    </row>
    <row r="555" spans="1:14" ht="15" customHeight="1" x14ac:dyDescent="0.25">
      <c r="A555" s="1">
        <f>+Tabla15[[#This Row],[1]]</f>
        <v>553</v>
      </c>
      <c r="B555" s="1" t="s">
        <v>1868</v>
      </c>
      <c r="C555" s="1">
        <v>1</v>
      </c>
      <c r="D555" s="1">
        <f>+IF(Tabla15[[#This Row],[NOMBRE DE LA CAUSA 2018]]=0,0,1)</f>
        <v>1</v>
      </c>
      <c r="E555" s="1">
        <f>+E554+Tabla15[[#This Row],[NOMBRE DE LA CAUSA 2019]]</f>
        <v>553</v>
      </c>
      <c r="F555" s="1">
        <f>+Tabla15[[#This Row],[0]]*Tabla15[[#This Row],[NOMBRE DE LA CAUSA 2019]]</f>
        <v>553</v>
      </c>
      <c r="G555" s="6" t="s">
        <v>742</v>
      </c>
      <c r="H555" s="1" t="s">
        <v>805</v>
      </c>
      <c r="I555" s="6"/>
      <c r="K555" s="1" t="s">
        <v>701</v>
      </c>
      <c r="L555" s="1" t="s">
        <v>1869</v>
      </c>
      <c r="M555" s="4">
        <v>2147</v>
      </c>
      <c r="N555" s="1" t="str">
        <f>+Tabla15[[#This Row],[NOMBRE DE LA CAUSA 2017]]</f>
        <v>MUERTE EN MANIFESTACION PUBLICA</v>
      </c>
    </row>
    <row r="556" spans="1:14" ht="15" customHeight="1" x14ac:dyDescent="0.25">
      <c r="A556" s="1">
        <f>+Tabla15[[#This Row],[1]]</f>
        <v>554</v>
      </c>
      <c r="B556" s="1" t="s">
        <v>1870</v>
      </c>
      <c r="C556" s="1">
        <v>1</v>
      </c>
      <c r="D556" s="1">
        <f>+IF(Tabla15[[#This Row],[NOMBRE DE LA CAUSA 2018]]=0,0,1)</f>
        <v>1</v>
      </c>
      <c r="E556" s="1">
        <f>+E555+Tabla15[[#This Row],[NOMBRE DE LA CAUSA 2019]]</f>
        <v>554</v>
      </c>
      <c r="F556" s="1">
        <f>+Tabla15[[#This Row],[0]]*Tabla15[[#This Row],[NOMBRE DE LA CAUSA 2019]]</f>
        <v>554</v>
      </c>
      <c r="G556" s="6" t="s">
        <v>742</v>
      </c>
      <c r="H556" s="6" t="s">
        <v>808</v>
      </c>
      <c r="I556" s="6"/>
      <c r="J556" s="6"/>
      <c r="K556" s="6" t="s">
        <v>701</v>
      </c>
      <c r="L556" s="7" t="s">
        <v>1871</v>
      </c>
      <c r="M556" s="4">
        <v>2188</v>
      </c>
      <c r="N556" s="1" t="str">
        <f>+Tabla15[[#This Row],[NOMBRE DE LA CAUSA 2017]]</f>
        <v>MUERTE EN OPERACION ADMINISTRATIVA</v>
      </c>
    </row>
    <row r="557" spans="1:14" ht="15" customHeight="1" x14ac:dyDescent="0.25">
      <c r="A557" s="1">
        <f>+Tabla15[[#This Row],[1]]</f>
        <v>555</v>
      </c>
      <c r="B557" s="1" t="s">
        <v>1872</v>
      </c>
      <c r="C557" s="1">
        <v>1</v>
      </c>
      <c r="D557" s="1">
        <f>+IF(Tabla15[[#This Row],[NOMBRE DE LA CAUSA 2018]]=0,0,1)</f>
        <v>1</v>
      </c>
      <c r="E557" s="1">
        <f>+E556+Tabla15[[#This Row],[NOMBRE DE LA CAUSA 2019]]</f>
        <v>555</v>
      </c>
      <c r="F557" s="1">
        <f>+Tabla15[[#This Row],[0]]*Tabla15[[#This Row],[NOMBRE DE LA CAUSA 2019]]</f>
        <v>555</v>
      </c>
      <c r="G557" s="6" t="s">
        <v>742</v>
      </c>
      <c r="H557" s="6" t="s">
        <v>813</v>
      </c>
      <c r="I557" s="6"/>
      <c r="K557" s="1" t="s">
        <v>701</v>
      </c>
      <c r="L557" s="7" t="s">
        <v>1873</v>
      </c>
      <c r="M557" s="4">
        <v>2194</v>
      </c>
      <c r="N557" s="1" t="str">
        <f>+Tabla15[[#This Row],[NOMBRE DE LA CAUSA 2017]]</f>
        <v>MUERTE EN ZONA DE DISTENSION</v>
      </c>
    </row>
    <row r="558" spans="1:14" ht="15" customHeight="1" x14ac:dyDescent="0.25">
      <c r="A558" s="1">
        <f>+Tabla15[[#This Row],[1]]</f>
        <v>556</v>
      </c>
      <c r="B558" s="6" t="s">
        <v>1874</v>
      </c>
      <c r="C558" s="1">
        <v>1</v>
      </c>
      <c r="D558" s="1">
        <f>+IF(Tabla15[[#This Row],[NOMBRE DE LA CAUSA 2018]]=0,0,1)</f>
        <v>1</v>
      </c>
      <c r="E558" s="1">
        <f>+E557+Tabla15[[#This Row],[NOMBRE DE LA CAUSA 2019]]</f>
        <v>556</v>
      </c>
      <c r="F558" s="1">
        <f>+Tabla15[[#This Row],[0]]*Tabla15[[#This Row],[NOMBRE DE LA CAUSA 2019]]</f>
        <v>556</v>
      </c>
      <c r="G558" s="6" t="s">
        <v>742</v>
      </c>
      <c r="H558" s="6" t="s">
        <v>816</v>
      </c>
      <c r="I558" s="6"/>
      <c r="J558" s="6"/>
      <c r="K558" s="6" t="s">
        <v>701</v>
      </c>
      <c r="L558" s="7" t="s">
        <v>1875</v>
      </c>
      <c r="M558" s="4">
        <v>2200</v>
      </c>
      <c r="N558" s="1" t="str">
        <f>+Tabla15[[#This Row],[NOMBRE DE LA CAUSA 2017]]</f>
        <v>MUERTE POR ACTIVIDAD DEL SECTOR DE HIDROCARBUROS</v>
      </c>
    </row>
    <row r="559" spans="1:14" ht="15" customHeight="1" x14ac:dyDescent="0.25">
      <c r="A559" s="1">
        <f>+Tabla15[[#This Row],[1]]</f>
        <v>557</v>
      </c>
      <c r="B559" s="6" t="s">
        <v>1876</v>
      </c>
      <c r="C559" s="1">
        <v>1</v>
      </c>
      <c r="D559" s="1">
        <f>+IF(Tabla15[[#This Row],[NOMBRE DE LA CAUSA 2018]]=0,0,1)</f>
        <v>1</v>
      </c>
      <c r="E559" s="1">
        <f>+E558+Tabla15[[#This Row],[NOMBRE DE LA CAUSA 2019]]</f>
        <v>557</v>
      </c>
      <c r="F559" s="1">
        <f>+Tabla15[[#This Row],[0]]*Tabla15[[#This Row],[NOMBRE DE LA CAUSA 2019]]</f>
        <v>557</v>
      </c>
      <c r="G559" s="6" t="s">
        <v>742</v>
      </c>
      <c r="H559" s="6" t="s">
        <v>816</v>
      </c>
      <c r="I559" s="6"/>
      <c r="K559" s="1" t="s">
        <v>701</v>
      </c>
      <c r="L559" s="7" t="s">
        <v>1877</v>
      </c>
      <c r="M559" s="4">
        <v>2197</v>
      </c>
      <c r="N559" s="1" t="str">
        <f>+Tabla15[[#This Row],[NOMBRE DE LA CAUSA 2017]]</f>
        <v>MUERTE POR ACTIVIDAD MINERA</v>
      </c>
    </row>
    <row r="560" spans="1:14" ht="15" customHeight="1" x14ac:dyDescent="0.25">
      <c r="A560" s="1">
        <f>+Tabla15[[#This Row],[1]]</f>
        <v>558</v>
      </c>
      <c r="B560" s="1" t="s">
        <v>1878</v>
      </c>
      <c r="C560" s="1">
        <v>1</v>
      </c>
      <c r="D560" s="1">
        <f>+IF(Tabla15[[#This Row],[NOMBRE DE LA CAUSA 2018]]=0,0,1)</f>
        <v>1</v>
      </c>
      <c r="E560" s="1">
        <f>+E559+Tabla15[[#This Row],[NOMBRE DE LA CAUSA 2019]]</f>
        <v>558</v>
      </c>
      <c r="F560" s="1">
        <f>+Tabla15[[#This Row],[0]]*Tabla15[[#This Row],[NOMBRE DE LA CAUSA 2019]]</f>
        <v>558</v>
      </c>
      <c r="G560" s="6" t="s">
        <v>742</v>
      </c>
      <c r="H560" s="1" t="s">
        <v>827</v>
      </c>
      <c r="I560" s="6"/>
      <c r="K560" s="1" t="s">
        <v>701</v>
      </c>
      <c r="L560" s="12" t="s">
        <v>1879</v>
      </c>
      <c r="M560" s="4">
        <v>2135</v>
      </c>
      <c r="N560" s="1" t="str">
        <f>+Tabla15[[#This Row],[NOMBRE DE LA CAUSA 2017]]</f>
        <v>MUERTE POR ALUD DE TIERRA</v>
      </c>
    </row>
    <row r="561" spans="1:14" ht="15" customHeight="1" x14ac:dyDescent="0.25">
      <c r="A561" s="1">
        <f>+Tabla15[[#This Row],[1]]</f>
        <v>559</v>
      </c>
      <c r="B561" s="1" t="s">
        <v>1880</v>
      </c>
      <c r="C561" s="1">
        <v>1</v>
      </c>
      <c r="D561" s="1">
        <f>+IF(Tabla15[[#This Row],[NOMBRE DE LA CAUSA 2018]]=0,0,1)</f>
        <v>1</v>
      </c>
      <c r="E561" s="1">
        <f>+E560+Tabla15[[#This Row],[NOMBRE DE LA CAUSA 2019]]</f>
        <v>559</v>
      </c>
      <c r="F561" s="1">
        <f>+Tabla15[[#This Row],[0]]*Tabla15[[#This Row],[NOMBRE DE LA CAUSA 2019]]</f>
        <v>559</v>
      </c>
      <c r="G561" s="6" t="s">
        <v>742</v>
      </c>
      <c r="H561" s="1" t="s">
        <v>830</v>
      </c>
      <c r="I561" s="6"/>
      <c r="K561" s="1" t="s">
        <v>701</v>
      </c>
      <c r="L561" s="12" t="s">
        <v>1881</v>
      </c>
      <c r="M561" s="4">
        <v>2120</v>
      </c>
      <c r="N561" s="1" t="str">
        <f>+Tabla15[[#This Row],[NOMBRE DE LA CAUSA 2017]]</f>
        <v>MUERTE POR CAIDA DE ARBOL</v>
      </c>
    </row>
    <row r="562" spans="1:14" ht="15" customHeight="1" x14ac:dyDescent="0.25">
      <c r="A562" s="1">
        <f>+Tabla15[[#This Row],[1]]</f>
        <v>560</v>
      </c>
      <c r="B562" s="1" t="s">
        <v>1882</v>
      </c>
      <c r="C562" s="1">
        <v>1</v>
      </c>
      <c r="D562" s="1">
        <f>+IF(Tabla15[[#This Row],[NOMBRE DE LA CAUSA 2018]]=0,0,1)</f>
        <v>1</v>
      </c>
      <c r="E562" s="1">
        <f>+E561+Tabla15[[#This Row],[NOMBRE DE LA CAUSA 2019]]</f>
        <v>560</v>
      </c>
      <c r="F562" s="1">
        <f>+Tabla15[[#This Row],[0]]*Tabla15[[#This Row],[NOMBRE DE LA CAUSA 2019]]</f>
        <v>560</v>
      </c>
      <c r="G562" s="6" t="s">
        <v>742</v>
      </c>
      <c r="H562" s="1" t="s">
        <v>833</v>
      </c>
      <c r="K562" s="1" t="s">
        <v>701</v>
      </c>
      <c r="L562" s="12" t="s">
        <v>1883</v>
      </c>
      <c r="M562" s="4">
        <v>2108</v>
      </c>
      <c r="N562" s="1" t="str">
        <f>+Tabla15[[#This Row],[NOMBRE DE LA CAUSA 2017]]</f>
        <v>MUERTE POR CONDUCCION DE ENERGIA ELECTRICA</v>
      </c>
    </row>
    <row r="563" spans="1:14" ht="15" customHeight="1" x14ac:dyDescent="0.25">
      <c r="A563" s="1">
        <f>+Tabla15[[#This Row],[1]]</f>
        <v>561</v>
      </c>
      <c r="B563" s="1" t="s">
        <v>1884</v>
      </c>
      <c r="C563" s="1">
        <v>1</v>
      </c>
      <c r="D563" s="1">
        <f>+IF(Tabla15[[#This Row],[NOMBRE DE LA CAUSA 2018]]=0,0,1)</f>
        <v>1</v>
      </c>
      <c r="E563" s="1">
        <f>+E562+Tabla15[[#This Row],[NOMBRE DE LA CAUSA 2019]]</f>
        <v>561</v>
      </c>
      <c r="F563" s="1">
        <f>+Tabla15[[#This Row],[0]]*Tabla15[[#This Row],[NOMBRE DE LA CAUSA 2019]]</f>
        <v>561</v>
      </c>
      <c r="G563" s="6" t="s">
        <v>742</v>
      </c>
      <c r="H563" s="6" t="s">
        <v>838</v>
      </c>
      <c r="I563" s="6"/>
      <c r="K563" s="1" t="s">
        <v>701</v>
      </c>
      <c r="L563" s="12" t="s">
        <v>1885</v>
      </c>
      <c r="M563" s="4">
        <v>2171</v>
      </c>
      <c r="N563" s="1" t="str">
        <f>+Tabla15[[#This Row],[NOMBRE DE LA CAUSA 2017]]</f>
        <v>MUERTE POR FALTA DE ADOPCION DE MEDIDAS DE PROTECCION Y SEGURIDAD</v>
      </c>
    </row>
    <row r="564" spans="1:14" ht="15" customHeight="1" x14ac:dyDescent="0.25">
      <c r="A564" s="1">
        <f>+Tabla15[[#This Row],[1]]</f>
        <v>562</v>
      </c>
      <c r="B564" s="6" t="s">
        <v>1886</v>
      </c>
      <c r="C564" s="1">
        <v>1</v>
      </c>
      <c r="D564" s="1">
        <f>+IF(Tabla15[[#This Row],[NOMBRE DE LA CAUSA 2018]]=0,0,1)</f>
        <v>1</v>
      </c>
      <c r="E564" s="1">
        <f>+E563+Tabla15[[#This Row],[NOMBRE DE LA CAUSA 2019]]</f>
        <v>562</v>
      </c>
      <c r="F564" s="1">
        <f>+Tabla15[[#This Row],[0]]*Tabla15[[#This Row],[NOMBRE DE LA CAUSA 2019]]</f>
        <v>562</v>
      </c>
      <c r="G564" s="6" t="s">
        <v>742</v>
      </c>
      <c r="H564" s="6" t="s">
        <v>841</v>
      </c>
      <c r="I564" s="6"/>
      <c r="J564" s="6"/>
      <c r="K564" s="6" t="s">
        <v>701</v>
      </c>
      <c r="L564" s="7" t="s">
        <v>1887</v>
      </c>
      <c r="M564" s="4">
        <v>2117</v>
      </c>
      <c r="N564" s="1" t="str">
        <f>+Tabla15[[#This Row],[NOMBRE DE LA CAUSA 2017]]</f>
        <v>MUERTE POR FALTA DE ILUMINACION EN LA VIA PUBLICA</v>
      </c>
    </row>
    <row r="565" spans="1:14" ht="15" customHeight="1" x14ac:dyDescent="0.25">
      <c r="A565" s="1">
        <f>+Tabla15[[#This Row],[1]]</f>
        <v>563</v>
      </c>
      <c r="B565" s="6" t="s">
        <v>1888</v>
      </c>
      <c r="C565" s="1">
        <v>1</v>
      </c>
      <c r="D565" s="1">
        <f>+IF(Tabla15[[#This Row],[NOMBRE DE LA CAUSA 2018]]=0,0,1)</f>
        <v>1</v>
      </c>
      <c r="E565" s="1">
        <f>+E564+Tabla15[[#This Row],[NOMBRE DE LA CAUSA 2019]]</f>
        <v>563</v>
      </c>
      <c r="F565" s="1">
        <f>+Tabla15[[#This Row],[0]]*Tabla15[[#This Row],[NOMBRE DE LA CAUSA 2019]]</f>
        <v>563</v>
      </c>
      <c r="G565" s="6" t="s">
        <v>742</v>
      </c>
      <c r="H565" s="6" t="s">
        <v>841</v>
      </c>
      <c r="I565" s="6"/>
      <c r="J565" s="6"/>
      <c r="K565" s="6" t="s">
        <v>701</v>
      </c>
      <c r="L565" s="25" t="s">
        <v>1889</v>
      </c>
      <c r="M565" s="4">
        <v>2114</v>
      </c>
      <c r="N565" s="1" t="str">
        <f>+Tabla15[[#This Row],[NOMBRE DE LA CAUSA 2017]]</f>
        <v>MUERTE POR FALTA DE SEÑALIZACION EN LA VIA PUBLICA</v>
      </c>
    </row>
    <row r="566" spans="1:14" ht="15" customHeight="1" x14ac:dyDescent="0.25">
      <c r="A566" s="1">
        <f>+Tabla15[[#This Row],[1]]</f>
        <v>564</v>
      </c>
      <c r="B566" s="1" t="s">
        <v>1890</v>
      </c>
      <c r="C566" s="1">
        <v>1</v>
      </c>
      <c r="D566" s="1">
        <f>+IF(Tabla15[[#This Row],[NOMBRE DE LA CAUSA 2018]]=0,0,1)</f>
        <v>1</v>
      </c>
      <c r="E566" s="1">
        <f>+E565+Tabla15[[#This Row],[NOMBRE DE LA CAUSA 2019]]</f>
        <v>564</v>
      </c>
      <c r="F566" s="1">
        <f>+Tabla15[[#This Row],[0]]*Tabla15[[#This Row],[NOMBRE DE LA CAUSA 2019]]</f>
        <v>564</v>
      </c>
      <c r="G566" s="6" t="s">
        <v>742</v>
      </c>
      <c r="H566" s="1" t="s">
        <v>1714</v>
      </c>
      <c r="K566" s="1" t="s">
        <v>701</v>
      </c>
      <c r="L566" s="12" t="s">
        <v>1891</v>
      </c>
      <c r="M566" s="4">
        <v>2184</v>
      </c>
      <c r="N566" s="1" t="str">
        <f>+Tabla15[[#This Row],[NOMBRE DE LA CAUSA 2017]]</f>
        <v>MUERTE POR INCUMPLIMIENTO DEL DEBER DE SEGURIDAD EN LA ATENCION HOSPITALARIA</v>
      </c>
    </row>
    <row r="567" spans="1:14" ht="15" customHeight="1" x14ac:dyDescent="0.25">
      <c r="A567" s="1">
        <f>+Tabla15[[#This Row],[1]]</f>
        <v>565</v>
      </c>
      <c r="B567" s="14" t="s">
        <v>1892</v>
      </c>
      <c r="C567" s="1">
        <v>1</v>
      </c>
      <c r="D567" s="1">
        <f>+IF(Tabla15[[#This Row],[NOMBRE DE LA CAUSA 2018]]=0,0,1)</f>
        <v>1</v>
      </c>
      <c r="E567" s="1">
        <f>+E566+Tabla15[[#This Row],[NOMBRE DE LA CAUSA 2019]]</f>
        <v>565</v>
      </c>
      <c r="F567" s="1">
        <f>+Tabla15[[#This Row],[0]]*Tabla15[[#This Row],[NOMBRE DE LA CAUSA 2019]]</f>
        <v>565</v>
      </c>
      <c r="G567" s="6" t="s">
        <v>742</v>
      </c>
      <c r="H567" s="1" t="s">
        <v>838</v>
      </c>
      <c r="K567" s="1" t="s">
        <v>701</v>
      </c>
      <c r="L567" s="12" t="s">
        <v>1893</v>
      </c>
      <c r="M567" s="4">
        <v>2174</v>
      </c>
      <c r="N567" s="1" t="str">
        <f>+Tabla15[[#This Row],[NOMBRE DE LA CAUSA 2017]]</f>
        <v>MUERTE POR INDEBIDA O INSUFICIENTE ADOPCION DE MEDIDAS DE PROTECCION Y SEGURIDAD</v>
      </c>
    </row>
    <row r="568" spans="1:14" ht="15" customHeight="1" x14ac:dyDescent="0.25">
      <c r="A568" s="1">
        <f>+Tabla15[[#This Row],[1]]</f>
        <v>566</v>
      </c>
      <c r="B568" s="1" t="s">
        <v>1894</v>
      </c>
      <c r="C568" s="1">
        <v>1</v>
      </c>
      <c r="D568" s="1">
        <f>+IF(Tabla15[[#This Row],[NOMBRE DE LA CAUSA 2018]]=0,0,1)</f>
        <v>1</v>
      </c>
      <c r="E568" s="1">
        <f>+E567+Tabla15[[#This Row],[NOMBRE DE LA CAUSA 2019]]</f>
        <v>566</v>
      </c>
      <c r="F568" s="1">
        <f>+Tabla15[[#This Row],[0]]*Tabla15[[#This Row],[NOMBRE DE LA CAUSA 2019]]</f>
        <v>566</v>
      </c>
      <c r="G568" s="6" t="s">
        <v>742</v>
      </c>
      <c r="H568" s="6" t="s">
        <v>1714</v>
      </c>
      <c r="I568" s="6"/>
      <c r="J568" s="6"/>
      <c r="K568" s="6" t="s">
        <v>701</v>
      </c>
      <c r="L568" s="12" t="s">
        <v>1895</v>
      </c>
      <c r="M568" s="4">
        <v>2186</v>
      </c>
      <c r="N568" s="1" t="str">
        <f>+Tabla15[[#This Row],[NOMBRE DE LA CAUSA 2017]]</f>
        <v>MUERTE POR INDEBIDA PRESTACION DEL SERVICIO DE SALUD</v>
      </c>
    </row>
    <row r="569" spans="1:14" ht="15" customHeight="1" x14ac:dyDescent="0.25">
      <c r="A569" s="1">
        <f>+Tabla15[[#This Row],[1]]</f>
        <v>567</v>
      </c>
      <c r="B569" s="1" t="s">
        <v>1896</v>
      </c>
      <c r="C569" s="1">
        <v>1</v>
      </c>
      <c r="D569" s="1">
        <f>+IF(Tabla15[[#This Row],[NOMBRE DE LA CAUSA 2018]]=0,0,1)</f>
        <v>1</v>
      </c>
      <c r="E569" s="1">
        <f>+E568+Tabla15[[#This Row],[NOMBRE DE LA CAUSA 2019]]</f>
        <v>567</v>
      </c>
      <c r="F569" s="1">
        <f>+Tabla15[[#This Row],[0]]*Tabla15[[#This Row],[NOMBRE DE LA CAUSA 2019]]</f>
        <v>567</v>
      </c>
      <c r="G569" s="6" t="s">
        <v>742</v>
      </c>
      <c r="H569" s="6" t="s">
        <v>1714</v>
      </c>
      <c r="K569" s="1" t="s">
        <v>701</v>
      </c>
      <c r="L569" s="12" t="s">
        <v>1897</v>
      </c>
      <c r="M569" s="4">
        <v>2180</v>
      </c>
      <c r="N569" s="1" t="str">
        <f>+Tabla15[[#This Row],[NOMBRE DE LA CAUSA 2017]]</f>
        <v>MUERTE POR INDEBIDA PRESTACION DEL SERVICIO DE SALUD GINECO OBSTETRICO</v>
      </c>
    </row>
    <row r="570" spans="1:14" ht="15" customHeight="1" x14ac:dyDescent="0.25">
      <c r="A570" s="1">
        <f>+Tabla15[[#This Row],[1]]</f>
        <v>568</v>
      </c>
      <c r="B570" s="1" t="s">
        <v>1898</v>
      </c>
      <c r="C570" s="1">
        <v>1</v>
      </c>
      <c r="D570" s="1">
        <f>+IF(Tabla15[[#This Row],[NOMBRE DE LA CAUSA 2018]]=0,0,1)</f>
        <v>1</v>
      </c>
      <c r="E570" s="1">
        <f>+E569+Tabla15[[#This Row],[NOMBRE DE LA CAUSA 2019]]</f>
        <v>568</v>
      </c>
      <c r="F570" s="1">
        <f>+Tabla15[[#This Row],[0]]*Tabla15[[#This Row],[NOMBRE DE LA CAUSA 2019]]</f>
        <v>568</v>
      </c>
      <c r="G570" s="6" t="s">
        <v>742</v>
      </c>
      <c r="H570" s="6" t="s">
        <v>1714</v>
      </c>
      <c r="K570" s="1" t="s">
        <v>701</v>
      </c>
      <c r="L570" s="12" t="s">
        <v>1899</v>
      </c>
      <c r="M570" s="4">
        <v>2182</v>
      </c>
      <c r="N570" s="1" t="str">
        <f>+Tabla15[[#This Row],[NOMBRE DE LA CAUSA 2017]]</f>
        <v>MUERTE POR INDEBIDO CONSENTIMIENTO INFORMADO EN LA PRESTACION DEL SERVICIO DE SALUD</v>
      </c>
    </row>
    <row r="571" spans="1:14" ht="15" customHeight="1" x14ac:dyDescent="0.25">
      <c r="A571" s="1">
        <f>+Tabla15[[#This Row],[1]]</f>
        <v>569</v>
      </c>
      <c r="B571" s="6" t="s">
        <v>1900</v>
      </c>
      <c r="C571" s="1">
        <v>1</v>
      </c>
      <c r="D571" s="1">
        <f>+IF(Tabla15[[#This Row],[NOMBRE DE LA CAUSA 2018]]=0,0,1)</f>
        <v>1</v>
      </c>
      <c r="E571" s="1">
        <f>+E570+Tabla15[[#This Row],[NOMBRE DE LA CAUSA 2019]]</f>
        <v>569</v>
      </c>
      <c r="F571" s="1">
        <f>+Tabla15[[#This Row],[0]]*Tabla15[[#This Row],[NOMBRE DE LA CAUSA 2019]]</f>
        <v>569</v>
      </c>
      <c r="G571" s="6" t="s">
        <v>742</v>
      </c>
      <c r="H571" s="6" t="s">
        <v>848</v>
      </c>
      <c r="I571" s="6"/>
      <c r="J571" s="6"/>
      <c r="K571" s="6" t="s">
        <v>701</v>
      </c>
      <c r="L571" s="12" t="s">
        <v>1901</v>
      </c>
      <c r="M571" s="4">
        <v>2138</v>
      </c>
      <c r="N571" s="1" t="str">
        <f>+Tabla15[[#This Row],[NOMBRE DE LA CAUSA 2017]]</f>
        <v>MUERTE POR INUNDACION</v>
      </c>
    </row>
    <row r="572" spans="1:14" ht="15" customHeight="1" x14ac:dyDescent="0.25">
      <c r="A572" s="1">
        <f>+Tabla15[[#This Row],[1]]</f>
        <v>570</v>
      </c>
      <c r="B572" s="13" t="s">
        <v>1902</v>
      </c>
      <c r="C572" s="1">
        <v>1</v>
      </c>
      <c r="D572" s="1">
        <f>+IF(Tabla15[[#This Row],[NOMBRE DE LA CAUSA 2018]]=0,0,1)</f>
        <v>1</v>
      </c>
      <c r="E572" s="1">
        <f>+E571+Tabla15[[#This Row],[NOMBRE DE LA CAUSA 2019]]</f>
        <v>570</v>
      </c>
      <c r="F572" s="1">
        <f>+Tabla15[[#This Row],[0]]*Tabla15[[#This Row],[NOMBRE DE LA CAUSA 2019]]</f>
        <v>570</v>
      </c>
      <c r="G572" s="6" t="s">
        <v>742</v>
      </c>
      <c r="H572" s="1" t="s">
        <v>838</v>
      </c>
      <c r="I572" s="6"/>
      <c r="K572" s="1" t="s">
        <v>701</v>
      </c>
      <c r="L572" s="1" t="s">
        <v>1903</v>
      </c>
      <c r="M572" s="4">
        <v>2177</v>
      </c>
      <c r="N572" s="1" t="str">
        <f>+Tabla15[[#This Row],[NOMBRE DE LA CAUSA 2017]]</f>
        <v>MUERTE POR MODIFICACION O REDUCCION DE LAS MEDIDAS DE PROTECCION Y SEGURIDAD</v>
      </c>
    </row>
    <row r="573" spans="1:14" ht="15" customHeight="1" x14ac:dyDescent="0.25">
      <c r="A573" s="1">
        <f>+Tabla15[[#This Row],[1]]</f>
        <v>571</v>
      </c>
      <c r="B573" s="1" t="s">
        <v>1904</v>
      </c>
      <c r="C573" s="1">
        <v>1</v>
      </c>
      <c r="D573" s="1">
        <f>+IF(Tabla15[[#This Row],[NOMBRE DE LA CAUSA 2018]]=0,0,1)</f>
        <v>1</v>
      </c>
      <c r="E573" s="1">
        <f>+E572+Tabla15[[#This Row],[NOMBRE DE LA CAUSA 2019]]</f>
        <v>571</v>
      </c>
      <c r="F573" s="1">
        <f>+Tabla15[[#This Row],[0]]*Tabla15[[#This Row],[NOMBRE DE LA CAUSA 2019]]</f>
        <v>571</v>
      </c>
      <c r="G573" s="6" t="s">
        <v>742</v>
      </c>
      <c r="H573" s="1" t="s">
        <v>853</v>
      </c>
      <c r="I573" s="6"/>
      <c r="K573" s="1" t="s">
        <v>701</v>
      </c>
      <c r="L573" s="1" t="s">
        <v>1905</v>
      </c>
      <c r="M573" s="4">
        <v>2123</v>
      </c>
      <c r="N573" s="1" t="str">
        <f>+Tabla15[[#This Row],[NOMBRE DE LA CAUSA 2017]]</f>
        <v>MUERTE POR RUINA DE EDIFICACION PUBLICA</v>
      </c>
    </row>
    <row r="574" spans="1:14" ht="15" customHeight="1" x14ac:dyDescent="0.25">
      <c r="A574" s="1">
        <f>+Tabla15[[#This Row],[1]]</f>
        <v>572</v>
      </c>
      <c r="B574" s="6" t="s">
        <v>1906</v>
      </c>
      <c r="C574" s="1">
        <v>1</v>
      </c>
      <c r="D574" s="1">
        <f>+IF(Tabla15[[#This Row],[NOMBRE DE LA CAUSA 2018]]=0,0,1)</f>
        <v>1</v>
      </c>
      <c r="E574" s="1">
        <f>+E573+Tabla15[[#This Row],[NOMBRE DE LA CAUSA 2019]]</f>
        <v>572</v>
      </c>
      <c r="F574" s="1">
        <f>+Tabla15[[#This Row],[0]]*Tabla15[[#This Row],[NOMBRE DE LA CAUSA 2019]]</f>
        <v>572</v>
      </c>
      <c r="G574" s="6" t="s">
        <v>699</v>
      </c>
      <c r="I574" s="6"/>
      <c r="J574" s="6"/>
      <c r="K574" s="6" t="s">
        <v>701</v>
      </c>
      <c r="L574" s="7" t="s">
        <v>1907</v>
      </c>
      <c r="M574" s="4">
        <v>2165</v>
      </c>
      <c r="N574" s="1" t="str">
        <f>+Tabla15[[#This Row],[NOMBRE DE LA CAUSA 2017]]</f>
        <v>MUERTE POR SEMOVIENTE DE PROPIEDAD DEL ESTADO</v>
      </c>
    </row>
    <row r="575" spans="1:14" ht="15" customHeight="1" x14ac:dyDescent="0.25">
      <c r="A575" s="1">
        <f>+Tabla15[[#This Row],[1]]</f>
        <v>573</v>
      </c>
      <c r="B575" s="1" t="s">
        <v>1908</v>
      </c>
      <c r="C575" s="1">
        <v>1</v>
      </c>
      <c r="D575" s="1">
        <f>+IF(Tabla15[[#This Row],[NOMBRE DE LA CAUSA 2018]]=0,0,1)</f>
        <v>1</v>
      </c>
      <c r="E575" s="1">
        <f>+E574+Tabla15[[#This Row],[NOMBRE DE LA CAUSA 2019]]</f>
        <v>573</v>
      </c>
      <c r="F575" s="1">
        <f>+Tabla15[[#This Row],[0]]*Tabla15[[#This Row],[NOMBRE DE LA CAUSA 2019]]</f>
        <v>573</v>
      </c>
      <c r="G575" s="6" t="s">
        <v>742</v>
      </c>
      <c r="H575" s="1" t="s">
        <v>858</v>
      </c>
      <c r="K575" s="1" t="s">
        <v>701</v>
      </c>
      <c r="L575" s="1" t="s">
        <v>1909</v>
      </c>
      <c r="M575" s="4">
        <v>2160</v>
      </c>
      <c r="N575" s="1" t="str">
        <f>+Tabla15[[#This Row],[NOMBRE DE LA CAUSA 2017]]</f>
        <v>MUERTE POR USO EXCESIVO DE LA FUERZA</v>
      </c>
    </row>
    <row r="576" spans="1:14" ht="15" customHeight="1" x14ac:dyDescent="0.25">
      <c r="A576" s="1">
        <f>+Tabla15[[#This Row],[1]]</f>
        <v>574</v>
      </c>
      <c r="B576" s="6" t="s">
        <v>1910</v>
      </c>
      <c r="C576" s="1">
        <v>1</v>
      </c>
      <c r="D576" s="1">
        <f>+IF(Tabla15[[#This Row],[NOMBRE DE LA CAUSA 2018]]=0,0,1)</f>
        <v>1</v>
      </c>
      <c r="E576" s="1">
        <f>+E575+Tabla15[[#This Row],[NOMBRE DE LA CAUSA 2019]]</f>
        <v>574</v>
      </c>
      <c r="F576" s="1">
        <f>+Tabla15[[#This Row],[0]]*Tabla15[[#This Row],[NOMBRE DE LA CAUSA 2019]]</f>
        <v>574</v>
      </c>
      <c r="G576" s="6" t="s">
        <v>742</v>
      </c>
      <c r="H576" s="6" t="s">
        <v>861</v>
      </c>
      <c r="I576" s="6"/>
      <c r="J576" s="6"/>
      <c r="K576" s="6" t="s">
        <v>701</v>
      </c>
      <c r="L576" s="14" t="s">
        <v>1911</v>
      </c>
      <c r="M576" s="4">
        <v>2111</v>
      </c>
      <c r="N576" s="1" t="str">
        <f>+Tabla15[[#This Row],[NOMBRE DE LA CAUSA 2017]]</f>
        <v>MUERTE POR VIA PUBLICA EN MAL ESTADO</v>
      </c>
    </row>
    <row r="577" spans="1:14" ht="15" customHeight="1" x14ac:dyDescent="0.25">
      <c r="A577" s="1">
        <f>+Tabla15[[#This Row],[1]]</f>
        <v>575</v>
      </c>
      <c r="B577" s="5" t="s">
        <v>1912</v>
      </c>
      <c r="C577" s="1">
        <v>1</v>
      </c>
      <c r="D577" s="1">
        <f>+IF(Tabla15[[#This Row],[NOMBRE DE LA CAUSA 2018]]=0,0,1)</f>
        <v>1</v>
      </c>
      <c r="E577" s="1">
        <f>+E576+Tabla15[[#This Row],[NOMBRE DE LA CAUSA 2019]]</f>
        <v>575</v>
      </c>
      <c r="F577" s="1">
        <f>+Tabla15[[#This Row],[0]]*Tabla15[[#This Row],[NOMBRE DE LA CAUSA 2019]]</f>
        <v>575</v>
      </c>
      <c r="G577" s="8" t="s">
        <v>704</v>
      </c>
      <c r="J577" s="1" t="s">
        <v>705</v>
      </c>
      <c r="K577" s="1" t="s">
        <v>701</v>
      </c>
      <c r="L577" s="11" t="s">
        <v>1913</v>
      </c>
      <c r="M577" s="4">
        <v>847</v>
      </c>
      <c r="N577" s="1" t="str">
        <f>+Tabla15[[#This Row],[NOMBRE DE LA CAUSA 2017]]</f>
        <v>NO ACEPTACION DE ENAJENACION VOLUNTARIA DE INMUEBLE AFECTADO A UN PROYECTO DE INFRAESTRUCTURA</v>
      </c>
    </row>
    <row r="578" spans="1:14" ht="15" customHeight="1" x14ac:dyDescent="0.25">
      <c r="A578" s="1">
        <f>+Tabla15[[#This Row],[1]]</f>
        <v>576</v>
      </c>
      <c r="B578" s="1" t="s">
        <v>1914</v>
      </c>
      <c r="C578" s="1">
        <v>1</v>
      </c>
      <c r="D578" s="1">
        <f>+IF(Tabla15[[#This Row],[NOMBRE DE LA CAUSA 2018]]=0,0,1)</f>
        <v>1</v>
      </c>
      <c r="E578" s="1">
        <f>+E577+Tabla15[[#This Row],[NOMBRE DE LA CAUSA 2019]]</f>
        <v>576</v>
      </c>
      <c r="F578" s="1">
        <f>+Tabla15[[#This Row],[0]]*Tabla15[[#This Row],[NOMBRE DE LA CAUSA 2019]]</f>
        <v>576</v>
      </c>
      <c r="G578" s="6" t="s">
        <v>704</v>
      </c>
      <c r="J578" s="1" t="s">
        <v>705</v>
      </c>
      <c r="K578" s="1" t="s">
        <v>701</v>
      </c>
      <c r="L578" s="12" t="s">
        <v>1915</v>
      </c>
      <c r="M578" s="4">
        <v>202</v>
      </c>
      <c r="N578" s="1" t="str">
        <f>+Tabla15[[#This Row],[NOMBRE DE LA CAUSA 2017]]</f>
        <v>NO ACEPTACION DE LA RENUNCIA</v>
      </c>
    </row>
    <row r="579" spans="1:14" ht="15" customHeight="1" x14ac:dyDescent="0.25">
      <c r="A579" s="1">
        <f>+Tabla15[[#This Row],[1]]</f>
        <v>577</v>
      </c>
      <c r="B579" s="6" t="s">
        <v>1916</v>
      </c>
      <c r="C579" s="1">
        <v>1</v>
      </c>
      <c r="D579" s="1">
        <f>+IF(Tabla15[[#This Row],[NOMBRE DE LA CAUSA 2018]]=0,0,1)</f>
        <v>1</v>
      </c>
      <c r="E579" s="1">
        <f>+E578+Tabla15[[#This Row],[NOMBRE DE LA CAUSA 2019]]</f>
        <v>577</v>
      </c>
      <c r="F579" s="1">
        <f>+Tabla15[[#This Row],[0]]*Tabla15[[#This Row],[NOMBRE DE LA CAUSA 2019]]</f>
        <v>577</v>
      </c>
      <c r="G579" s="6" t="s">
        <v>704</v>
      </c>
      <c r="I579" s="6"/>
      <c r="J579" s="6" t="s">
        <v>705</v>
      </c>
      <c r="K579" s="6" t="s">
        <v>701</v>
      </c>
      <c r="L579" s="7" t="s">
        <v>1917</v>
      </c>
      <c r="M579" s="4">
        <v>867</v>
      </c>
      <c r="N579" s="1" t="str">
        <f>+Tabla15[[#This Row],[NOMBRE DE LA CAUSA 2017]]</f>
        <v>NO DEVOLUCION DE APORTES A SALUD DESCONTADOS DE LA PENSION GRACIA</v>
      </c>
    </row>
    <row r="580" spans="1:14" ht="15" customHeight="1" x14ac:dyDescent="0.25">
      <c r="A580" s="1">
        <f>+Tabla15[[#This Row],[1]]</f>
        <v>578</v>
      </c>
      <c r="B580" s="8" t="s">
        <v>1918</v>
      </c>
      <c r="C580" s="1">
        <v>1</v>
      </c>
      <c r="D580" s="1">
        <f>+IF(Tabla15[[#This Row],[NOMBRE DE LA CAUSA 2018]]=0,0,1)</f>
        <v>1</v>
      </c>
      <c r="E580" s="1">
        <f>+E579+Tabla15[[#This Row],[NOMBRE DE LA CAUSA 2019]]</f>
        <v>578</v>
      </c>
      <c r="F580" s="1">
        <f>+Tabla15[[#This Row],[0]]*Tabla15[[#This Row],[NOMBRE DE LA CAUSA 2019]]</f>
        <v>578</v>
      </c>
      <c r="G580" s="8" t="s">
        <v>704</v>
      </c>
      <c r="I580" s="6"/>
      <c r="J580" s="6" t="s">
        <v>705</v>
      </c>
      <c r="K580" s="6" t="s">
        <v>701</v>
      </c>
      <c r="L580" s="10" t="s">
        <v>1919</v>
      </c>
      <c r="M580" s="4">
        <v>820</v>
      </c>
      <c r="N580" s="1" t="str">
        <f>+Tabla15[[#This Row],[NOMBRE DE LA CAUSA 2017]]</f>
        <v>NO OTORGAMIENTO DE LICENCIA DE FUNCIONAMIENTO</v>
      </c>
    </row>
    <row r="581" spans="1:14" ht="15" customHeight="1" x14ac:dyDescent="0.25">
      <c r="A581" s="1">
        <f>+Tabla15[[#This Row],[1]]</f>
        <v>579</v>
      </c>
      <c r="B581" s="8" t="s">
        <v>1920</v>
      </c>
      <c r="C581" s="1">
        <v>1</v>
      </c>
      <c r="D581" s="1">
        <f>+IF(Tabla15[[#This Row],[NOMBRE DE LA CAUSA 2018]]=0,0,1)</f>
        <v>1</v>
      </c>
      <c r="E581" s="1">
        <f>+E580+Tabla15[[#This Row],[NOMBRE DE LA CAUSA 2019]]</f>
        <v>579</v>
      </c>
      <c r="F581" s="1">
        <f>+Tabla15[[#This Row],[0]]*Tabla15[[#This Row],[NOMBRE DE LA CAUSA 2019]]</f>
        <v>579</v>
      </c>
      <c r="G581" s="6" t="s">
        <v>742</v>
      </c>
      <c r="H581" s="1" t="s">
        <v>1921</v>
      </c>
      <c r="I581" s="6"/>
      <c r="J581" s="6"/>
      <c r="K581" s="8" t="s">
        <v>701</v>
      </c>
      <c r="L581" s="5" t="s">
        <v>1922</v>
      </c>
      <c r="M581" s="4">
        <v>2287</v>
      </c>
      <c r="N581" s="1" t="str">
        <f>+Tabla15[[#This Row],[NOMBRE DE LA CAUSA 2017]]</f>
        <v>NO OTORGAMIENTO DE LICENCIAS AMBIENTALES</v>
      </c>
    </row>
    <row r="582" spans="1:14" ht="15" customHeight="1" x14ac:dyDescent="0.25">
      <c r="A582" s="1">
        <f>+Tabla15[[#This Row],[1]]</f>
        <v>580</v>
      </c>
      <c r="B582" s="6" t="s">
        <v>1923</v>
      </c>
      <c r="C582" s="1">
        <v>1</v>
      </c>
      <c r="D582" s="1">
        <f>+IF(Tabla15[[#This Row],[NOMBRE DE LA CAUSA 2018]]=0,0,1)</f>
        <v>1</v>
      </c>
      <c r="E582" s="1">
        <f>+E581+Tabla15[[#This Row],[NOMBRE DE LA CAUSA 2019]]</f>
        <v>580</v>
      </c>
      <c r="F582" s="1">
        <f>+Tabla15[[#This Row],[0]]*Tabla15[[#This Row],[NOMBRE DE LA CAUSA 2019]]</f>
        <v>580</v>
      </c>
      <c r="G582" s="6" t="s">
        <v>704</v>
      </c>
      <c r="I582" s="6"/>
      <c r="J582" s="1" t="s">
        <v>705</v>
      </c>
      <c r="K582" s="1" t="s">
        <v>701</v>
      </c>
      <c r="L582" s="1" t="s">
        <v>1924</v>
      </c>
      <c r="M582" s="4">
        <v>360</v>
      </c>
      <c r="N582" s="1" t="str">
        <f>+Tabla15[[#This Row],[NOMBRE DE LA CAUSA 2017]]</f>
        <v>NO PAGO DE RECOMPENSA POR DELACION</v>
      </c>
    </row>
    <row r="583" spans="1:14" ht="15" customHeight="1" x14ac:dyDescent="0.25">
      <c r="A583" s="1">
        <f>+Tabla15[[#This Row],[1]]</f>
        <v>581</v>
      </c>
      <c r="B583" s="8" t="s">
        <v>1925</v>
      </c>
      <c r="C583" s="1">
        <v>1</v>
      </c>
      <c r="D583" s="1">
        <f>+IF(Tabla15[[#This Row],[NOMBRE DE LA CAUSA 2018]]=0,0,1)</f>
        <v>1</v>
      </c>
      <c r="E583" s="1">
        <f>+E582+Tabla15[[#This Row],[NOMBRE DE LA CAUSA 2019]]</f>
        <v>581</v>
      </c>
      <c r="F583" s="1">
        <f>+Tabla15[[#This Row],[0]]*Tabla15[[#This Row],[NOMBRE DE LA CAUSA 2019]]</f>
        <v>581</v>
      </c>
      <c r="G583" s="8" t="s">
        <v>704</v>
      </c>
      <c r="H583" s="6"/>
      <c r="I583" s="6"/>
      <c r="J583" s="6" t="s">
        <v>705</v>
      </c>
      <c r="K583" s="6" t="s">
        <v>701</v>
      </c>
      <c r="L583" s="10" t="s">
        <v>1926</v>
      </c>
      <c r="M583" s="4">
        <v>839</v>
      </c>
      <c r="N583" s="1" t="str">
        <f>+Tabla15[[#This Row],[NOMBRE DE LA CAUSA 2017]]</f>
        <v>NO RECONOCIMIENTO BONIFICACION MENSUAL PARA LAS MADRES COMUNITARIAS Y SUSTITUTAS</v>
      </c>
    </row>
    <row r="584" spans="1:14" ht="15" customHeight="1" x14ac:dyDescent="0.25">
      <c r="A584" s="1">
        <f>+Tabla15[[#This Row],[1]]</f>
        <v>582</v>
      </c>
      <c r="B584" s="6" t="s">
        <v>1927</v>
      </c>
      <c r="C584" s="1">
        <v>1</v>
      </c>
      <c r="D584" s="1">
        <f>+IF(Tabla15[[#This Row],[NOMBRE DE LA CAUSA 2018]]=0,0,1)</f>
        <v>1</v>
      </c>
      <c r="E584" s="1">
        <f>+E583+Tabla15[[#This Row],[NOMBRE DE LA CAUSA 2019]]</f>
        <v>582</v>
      </c>
      <c r="F584" s="1">
        <f>+Tabla15[[#This Row],[0]]*Tabla15[[#This Row],[NOMBRE DE LA CAUSA 2019]]</f>
        <v>582</v>
      </c>
      <c r="G584" s="6" t="s">
        <v>704</v>
      </c>
      <c r="H584" s="6"/>
      <c r="I584" s="6"/>
      <c r="J584" s="6" t="s">
        <v>705</v>
      </c>
      <c r="K584" s="6" t="s">
        <v>701</v>
      </c>
      <c r="L584" s="7" t="s">
        <v>1928</v>
      </c>
      <c r="M584" s="4">
        <v>429</v>
      </c>
      <c r="N584" s="1" t="str">
        <f>+Tabla15[[#This Row],[NOMBRE DE LA CAUSA 2017]]</f>
        <v>NO RECONOCIMIENTO DE ASIGNACION DE RETIRO</v>
      </c>
    </row>
    <row r="585" spans="1:14" ht="15" customHeight="1" x14ac:dyDescent="0.25">
      <c r="A585" s="1">
        <f>+Tabla15[[#This Row],[1]]</f>
        <v>583</v>
      </c>
      <c r="B585" s="6" t="s">
        <v>1929</v>
      </c>
      <c r="C585" s="1">
        <v>1</v>
      </c>
      <c r="D585" s="1">
        <f>+IF(Tabla15[[#This Row],[NOMBRE DE LA CAUSA 2018]]=0,0,1)</f>
        <v>1</v>
      </c>
      <c r="E585" s="1">
        <f>+E584+Tabla15[[#This Row],[NOMBRE DE LA CAUSA 2019]]</f>
        <v>583</v>
      </c>
      <c r="F585" s="1">
        <f>+Tabla15[[#This Row],[0]]*Tabla15[[#This Row],[NOMBRE DE LA CAUSA 2019]]</f>
        <v>583</v>
      </c>
      <c r="G585" s="6" t="s">
        <v>704</v>
      </c>
      <c r="H585" s="6"/>
      <c r="I585" s="6"/>
      <c r="J585" s="6" t="s">
        <v>705</v>
      </c>
      <c r="K585" s="6" t="s">
        <v>701</v>
      </c>
      <c r="L585" s="7" t="s">
        <v>1930</v>
      </c>
      <c r="M585" s="4">
        <v>394</v>
      </c>
      <c r="N585" s="1" t="str">
        <f>+Tabla15[[#This Row],[NOMBRE DE LA CAUSA 2017]]</f>
        <v>NO RECONOCIMIENTO DE BONO PENSIONAL</v>
      </c>
    </row>
    <row r="586" spans="1:14" ht="15" customHeight="1" x14ac:dyDescent="0.25">
      <c r="A586" s="1">
        <f>+Tabla15[[#This Row],[1]]</f>
        <v>584</v>
      </c>
      <c r="B586" s="5" t="s">
        <v>1931</v>
      </c>
      <c r="C586" s="1">
        <v>1</v>
      </c>
      <c r="D586" s="1">
        <f>+IF(Tabla15[[#This Row],[NOMBRE DE LA CAUSA 2018]]=0,0,1)</f>
        <v>1</v>
      </c>
      <c r="E586" s="1">
        <f>+E585+Tabla15[[#This Row],[NOMBRE DE LA CAUSA 2019]]</f>
        <v>584</v>
      </c>
      <c r="F586" s="1">
        <f>+Tabla15[[#This Row],[0]]*Tabla15[[#This Row],[NOMBRE DE LA CAUSA 2019]]</f>
        <v>584</v>
      </c>
      <c r="G586" s="6" t="s">
        <v>742</v>
      </c>
      <c r="H586" s="1" t="s">
        <v>1362</v>
      </c>
      <c r="K586" s="5" t="s">
        <v>701</v>
      </c>
      <c r="L586" s="11" t="s">
        <v>1932</v>
      </c>
      <c r="M586" s="4">
        <v>2303</v>
      </c>
      <c r="N586" s="1" t="str">
        <f>+Tabla15[[#This Row],[NOMBRE DE LA CAUSA 2017]]</f>
        <v>NO RECONOCIMIENTO DE COSTO ACUMULADO DE ASCENSOS EN EL ESCALAFON DOCENTE</v>
      </c>
    </row>
    <row r="587" spans="1:14" ht="15" customHeight="1" x14ac:dyDescent="0.25">
      <c r="A587" s="1">
        <f>+Tabla15[[#This Row],[1]]</f>
        <v>585</v>
      </c>
      <c r="B587" s="1" t="s">
        <v>1933</v>
      </c>
      <c r="C587" s="1">
        <v>1</v>
      </c>
      <c r="D587" s="1">
        <f>+IF(Tabla15[[#This Row],[NOMBRE DE LA CAUSA 2018]]=0,0,1)</f>
        <v>1</v>
      </c>
      <c r="E587" s="1">
        <f>+E586+Tabla15[[#This Row],[NOMBRE DE LA CAUSA 2019]]</f>
        <v>585</v>
      </c>
      <c r="F587" s="1">
        <f>+Tabla15[[#This Row],[0]]*Tabla15[[#This Row],[NOMBRE DE LA CAUSA 2019]]</f>
        <v>585</v>
      </c>
      <c r="G587" s="6" t="s">
        <v>704</v>
      </c>
      <c r="J587" s="1" t="s">
        <v>705</v>
      </c>
      <c r="K587" s="1" t="s">
        <v>701</v>
      </c>
      <c r="L587" s="12" t="s">
        <v>1934</v>
      </c>
      <c r="M587" s="4">
        <v>785</v>
      </c>
      <c r="N587" s="1" t="str">
        <f>+Tabla15[[#This Row],[NOMBRE DE LA CAUSA 2017]]</f>
        <v>NO RECONOCIMIENTO DE CUOTA PARTE PENSIONAL</v>
      </c>
    </row>
    <row r="588" spans="1:14" ht="15" customHeight="1" x14ac:dyDescent="0.25">
      <c r="A588" s="1">
        <f>+Tabla15[[#This Row],[1]]</f>
        <v>586</v>
      </c>
      <c r="B588" s="1" t="s">
        <v>1935</v>
      </c>
      <c r="C588" s="1">
        <v>1</v>
      </c>
      <c r="D588" s="1">
        <f>+IF(Tabla15[[#This Row],[NOMBRE DE LA CAUSA 2018]]=0,0,1)</f>
        <v>1</v>
      </c>
      <c r="E588" s="1">
        <f>+E587+Tabla15[[#This Row],[NOMBRE DE LA CAUSA 2019]]</f>
        <v>586</v>
      </c>
      <c r="F588" s="1">
        <f>+Tabla15[[#This Row],[0]]*Tabla15[[#This Row],[NOMBRE DE LA CAUSA 2019]]</f>
        <v>586</v>
      </c>
      <c r="G588" s="6" t="s">
        <v>704</v>
      </c>
      <c r="H588" s="6"/>
      <c r="I588" s="6"/>
      <c r="J588" s="6" t="s">
        <v>705</v>
      </c>
      <c r="K588" s="6" t="s">
        <v>701</v>
      </c>
      <c r="L588" s="7" t="s">
        <v>1936</v>
      </c>
      <c r="M588" s="4">
        <v>470</v>
      </c>
      <c r="N588" s="1" t="str">
        <f>+Tabla15[[#This Row],[NOMBRE DE LA CAUSA 2017]]</f>
        <v>NO RECONOCIMIENTO DE DESCANSOS COMPENSATORIOS</v>
      </c>
    </row>
    <row r="589" spans="1:14" ht="15" customHeight="1" x14ac:dyDescent="0.25">
      <c r="A589" s="1">
        <f>+Tabla15[[#This Row],[1]]</f>
        <v>587</v>
      </c>
      <c r="B589" s="5" t="s">
        <v>1937</v>
      </c>
      <c r="C589" s="1">
        <v>1</v>
      </c>
      <c r="D589" s="1">
        <f>+IF(Tabla15[[#This Row],[NOMBRE DE LA CAUSA 2018]]=0,0,1)</f>
        <v>1</v>
      </c>
      <c r="E589" s="1">
        <f>+E588+Tabla15[[#This Row],[NOMBRE DE LA CAUSA 2019]]</f>
        <v>587</v>
      </c>
      <c r="F589" s="1">
        <f>+Tabla15[[#This Row],[0]]*Tabla15[[#This Row],[NOMBRE DE LA CAUSA 2019]]</f>
        <v>587</v>
      </c>
      <c r="G589" s="6" t="s">
        <v>704</v>
      </c>
      <c r="J589" s="1" t="s">
        <v>705</v>
      </c>
      <c r="K589" s="1" t="s">
        <v>701</v>
      </c>
      <c r="L589" s="11" t="s">
        <v>1938</v>
      </c>
      <c r="M589" s="4">
        <v>873</v>
      </c>
      <c r="N589" s="1" t="str">
        <f>+Tabla15[[#This Row],[NOMBRE DE LA CAUSA 2017]]</f>
        <v>NO RECONOCIMIENTO DE DEVOLUCION DE APORTES ENTRE ADMINISTRADORAS DEL SISTEMA DE SEGURIDAD SOCIAL INTEGRAL</v>
      </c>
    </row>
    <row r="590" spans="1:14" ht="15" customHeight="1" x14ac:dyDescent="0.25">
      <c r="A590" s="1">
        <f>+Tabla15[[#This Row],[1]]</f>
        <v>588</v>
      </c>
      <c r="B590" s="6" t="s">
        <v>1939</v>
      </c>
      <c r="C590" s="1">
        <v>1</v>
      </c>
      <c r="D590" s="1">
        <f>+IF(Tabla15[[#This Row],[NOMBRE DE LA CAUSA 2018]]=0,0,1)</f>
        <v>1</v>
      </c>
      <c r="E590" s="1">
        <f>+E589+Tabla15[[#This Row],[NOMBRE DE LA CAUSA 2019]]</f>
        <v>588</v>
      </c>
      <c r="F590" s="1">
        <f>+Tabla15[[#This Row],[0]]*Tabla15[[#This Row],[NOMBRE DE LA CAUSA 2019]]</f>
        <v>588</v>
      </c>
      <c r="G590" s="6" t="s">
        <v>742</v>
      </c>
      <c r="H590" s="6" t="s">
        <v>1367</v>
      </c>
      <c r="I590" s="6"/>
      <c r="J590" s="6"/>
      <c r="K590" s="6" t="s">
        <v>701</v>
      </c>
      <c r="L590" s="10" t="s">
        <v>1940</v>
      </c>
      <c r="M590" s="4">
        <v>2262</v>
      </c>
      <c r="N590" s="1" t="str">
        <f>+Tabla15[[#This Row],[NOMBRE DE LA CAUSA 2017]]</f>
        <v>NO RECONOCIMIENTO DE HONORARIOS</v>
      </c>
    </row>
    <row r="591" spans="1:14" ht="15" customHeight="1" x14ac:dyDescent="0.25">
      <c r="A591" s="1">
        <f>+Tabla15[[#This Row],[1]]</f>
        <v>589</v>
      </c>
      <c r="B591" s="6" t="s">
        <v>1941</v>
      </c>
      <c r="C591" s="1">
        <v>1</v>
      </c>
      <c r="D591" s="1">
        <f>+IF(Tabla15[[#This Row],[NOMBRE DE LA CAUSA 2018]]=0,0,1)</f>
        <v>1</v>
      </c>
      <c r="E591" s="1">
        <f>+E590+Tabla15[[#This Row],[NOMBRE DE LA CAUSA 2019]]</f>
        <v>589</v>
      </c>
      <c r="F591" s="1">
        <f>+Tabla15[[#This Row],[0]]*Tabla15[[#This Row],[NOMBRE DE LA CAUSA 2019]]</f>
        <v>589</v>
      </c>
      <c r="G591" s="6" t="s">
        <v>742</v>
      </c>
      <c r="H591" s="6" t="s">
        <v>1942</v>
      </c>
      <c r="I591" s="6"/>
      <c r="J591" s="6"/>
      <c r="K591" s="6" t="s">
        <v>701</v>
      </c>
      <c r="L591" s="1" t="s">
        <v>1943</v>
      </c>
      <c r="M591" s="4">
        <v>2214</v>
      </c>
      <c r="N591" s="1" t="str">
        <f>+Tabla15[[#This Row],[NOMBRE DE LA CAUSA 2017]]</f>
        <v>NO RECONOCIMIENTO DE INCREMENTO DE PENSION DE INVALIDEZ</v>
      </c>
    </row>
    <row r="592" spans="1:14" ht="15" customHeight="1" x14ac:dyDescent="0.25">
      <c r="A592" s="1">
        <f>+Tabla15[[#This Row],[1]]</f>
        <v>590</v>
      </c>
      <c r="B592" s="1" t="s">
        <v>1944</v>
      </c>
      <c r="C592" s="1">
        <v>1</v>
      </c>
      <c r="D592" s="1">
        <f>+IF(Tabla15[[#This Row],[NOMBRE DE LA CAUSA 2018]]=0,0,1)</f>
        <v>1</v>
      </c>
      <c r="E592" s="1">
        <f>+E591+Tabla15[[#This Row],[NOMBRE DE LA CAUSA 2019]]</f>
        <v>590</v>
      </c>
      <c r="F592" s="1">
        <f>+Tabla15[[#This Row],[0]]*Tabla15[[#This Row],[NOMBRE DE LA CAUSA 2019]]</f>
        <v>590</v>
      </c>
      <c r="G592" s="6" t="s">
        <v>742</v>
      </c>
      <c r="H592" s="1" t="s">
        <v>1942</v>
      </c>
      <c r="K592" s="1" t="s">
        <v>701</v>
      </c>
      <c r="L592" s="1" t="s">
        <v>1945</v>
      </c>
      <c r="M592" s="4">
        <v>2213</v>
      </c>
      <c r="N592" s="1" t="str">
        <f>+Tabla15[[#This Row],[NOMBRE DE LA CAUSA 2017]]</f>
        <v>NO RECONOCIMIENTO DE INCREMENTO DE PENSION DE VEJEZ</v>
      </c>
    </row>
    <row r="593" spans="1:14" ht="15" customHeight="1" x14ac:dyDescent="0.25">
      <c r="A593" s="1">
        <f>+Tabla15[[#This Row],[1]]</f>
        <v>591</v>
      </c>
      <c r="B593" s="8" t="s">
        <v>1946</v>
      </c>
      <c r="C593" s="1">
        <v>1</v>
      </c>
      <c r="D593" s="1">
        <f>+IF(Tabla15[[#This Row],[NOMBRE DE LA CAUSA 2018]]=0,0,1)</f>
        <v>1</v>
      </c>
      <c r="E593" s="1">
        <f>+E592+Tabla15[[#This Row],[NOMBRE DE LA CAUSA 2019]]</f>
        <v>591</v>
      </c>
      <c r="F593" s="1">
        <f>+Tabla15[[#This Row],[0]]*Tabla15[[#This Row],[NOMBRE DE LA CAUSA 2019]]</f>
        <v>591</v>
      </c>
      <c r="G593" s="6" t="s">
        <v>699</v>
      </c>
      <c r="H593" s="6"/>
      <c r="I593" s="6"/>
      <c r="J593" s="6"/>
      <c r="K593" s="8" t="s">
        <v>701</v>
      </c>
      <c r="L593" s="5" t="s">
        <v>1947</v>
      </c>
      <c r="M593" s="4">
        <v>2315</v>
      </c>
      <c r="N593" s="1" t="str">
        <f>+Tabla15[[#This Row],[NOMBRE DE LA CAUSA 2017]]</f>
        <v>NO RECONOCIMIENTO DE INDEMNIZACION POR DESPIDO SIN JUSTA CAUSA</v>
      </c>
    </row>
    <row r="594" spans="1:14" ht="15" customHeight="1" x14ac:dyDescent="0.25">
      <c r="A594" s="1">
        <f>+Tabla15[[#This Row],[1]]</f>
        <v>592</v>
      </c>
      <c r="B594" s="1" t="s">
        <v>1948</v>
      </c>
      <c r="C594" s="1">
        <v>1</v>
      </c>
      <c r="D594" s="1">
        <f>+IF(Tabla15[[#This Row],[NOMBRE DE LA CAUSA 2018]]=0,0,1)</f>
        <v>1</v>
      </c>
      <c r="E594" s="1">
        <f>+E593+Tabla15[[#This Row],[NOMBRE DE LA CAUSA 2019]]</f>
        <v>592</v>
      </c>
      <c r="F594" s="1">
        <f>+Tabla15[[#This Row],[0]]*Tabla15[[#This Row],[NOMBRE DE LA CAUSA 2019]]</f>
        <v>592</v>
      </c>
      <c r="G594" s="6" t="s">
        <v>704</v>
      </c>
      <c r="H594" s="6"/>
      <c r="I594" s="6"/>
      <c r="J594" s="6" t="s">
        <v>705</v>
      </c>
      <c r="K594" s="6" t="s">
        <v>701</v>
      </c>
      <c r="L594" s="7" t="s">
        <v>1949</v>
      </c>
      <c r="M594" s="4">
        <v>471</v>
      </c>
      <c r="N594" s="1" t="str">
        <f>+Tabla15[[#This Row],[NOMBRE DE LA CAUSA 2017]]</f>
        <v>NO RECONOCIMIENTO DE INDEMNIZACION POR DISMINUCION DE CAPACIDAD LABORAL</v>
      </c>
    </row>
    <row r="595" spans="1:14" ht="15" customHeight="1" x14ac:dyDescent="0.25">
      <c r="A595" s="1">
        <f>+Tabla15[[#This Row],[1]]</f>
        <v>593</v>
      </c>
      <c r="B595" s="6" t="s">
        <v>1950</v>
      </c>
      <c r="C595" s="1">
        <v>1</v>
      </c>
      <c r="D595" s="1">
        <f>+IF(Tabla15[[#This Row],[NOMBRE DE LA CAUSA 2018]]=0,0,1)</f>
        <v>1</v>
      </c>
      <c r="E595" s="1">
        <f>+E594+Tabla15[[#This Row],[NOMBRE DE LA CAUSA 2019]]</f>
        <v>593</v>
      </c>
      <c r="F595" s="1">
        <f>+Tabla15[[#This Row],[0]]*Tabla15[[#This Row],[NOMBRE DE LA CAUSA 2019]]</f>
        <v>593</v>
      </c>
      <c r="G595" s="6" t="s">
        <v>704</v>
      </c>
      <c r="H595" s="6"/>
      <c r="I595" s="6"/>
      <c r="J595" s="1" t="s">
        <v>705</v>
      </c>
      <c r="K595" s="1" t="s">
        <v>701</v>
      </c>
      <c r="L595" s="7" t="s">
        <v>1951</v>
      </c>
      <c r="M595" s="4">
        <v>479</v>
      </c>
      <c r="N595" s="1" t="str">
        <f>+Tabla15[[#This Row],[NOMBRE DE LA CAUSA 2017]]</f>
        <v>NO RECONOCIMIENTO DE INDEMNIZACION POR MUERTE EN ACCIDENTE DE TRABAJO</v>
      </c>
    </row>
    <row r="596" spans="1:14" ht="15" customHeight="1" x14ac:dyDescent="0.25">
      <c r="A596" s="1">
        <f>+Tabla15[[#This Row],[1]]</f>
        <v>594</v>
      </c>
      <c r="B596" s="8" t="s">
        <v>1952</v>
      </c>
      <c r="C596" s="1">
        <v>1</v>
      </c>
      <c r="D596" s="1">
        <f>+IF(Tabla15[[#This Row],[NOMBRE DE LA CAUSA 2018]]=0,0,1)</f>
        <v>1</v>
      </c>
      <c r="E596" s="1">
        <f>+E595+Tabla15[[#This Row],[NOMBRE DE LA CAUSA 2019]]</f>
        <v>594</v>
      </c>
      <c r="F596" s="1">
        <f>+Tabla15[[#This Row],[0]]*Tabla15[[#This Row],[NOMBRE DE LA CAUSA 2019]]</f>
        <v>594</v>
      </c>
      <c r="G596" s="6" t="s">
        <v>699</v>
      </c>
      <c r="H596" s="6"/>
      <c r="I596" s="8" t="s">
        <v>41</v>
      </c>
      <c r="J596" s="6"/>
      <c r="K596" s="8" t="s">
        <v>701</v>
      </c>
      <c r="L596" s="5" t="s">
        <v>1953</v>
      </c>
      <c r="M596" s="26">
        <v>2346</v>
      </c>
      <c r="N596" s="1" t="str">
        <f>+Tabla15[[#This Row],[NOMBRE DE LA CAUSA 2017]]</f>
        <v>NO RECONOCIMIENTO DE INDEMNIZACION SUSTITUTIVA DE PENSION DE SOBREVIVIENTES</v>
      </c>
    </row>
    <row r="597" spans="1:14" ht="15" customHeight="1" x14ac:dyDescent="0.25">
      <c r="A597" s="1">
        <f>+Tabla15[[#This Row],[1]]</f>
        <v>595</v>
      </c>
      <c r="B597" s="6" t="s">
        <v>1954</v>
      </c>
      <c r="C597" s="1">
        <v>1</v>
      </c>
      <c r="D597" s="1">
        <f>+IF(Tabla15[[#This Row],[NOMBRE DE LA CAUSA 2018]]=0,0,1)</f>
        <v>1</v>
      </c>
      <c r="E597" s="1">
        <f>+E596+Tabla15[[#This Row],[NOMBRE DE LA CAUSA 2019]]</f>
        <v>595</v>
      </c>
      <c r="F597" s="1">
        <f>+Tabla15[[#This Row],[0]]*Tabla15[[#This Row],[NOMBRE DE LA CAUSA 2019]]</f>
        <v>595</v>
      </c>
      <c r="G597" s="6" t="s">
        <v>704</v>
      </c>
      <c r="H597" s="6"/>
      <c r="I597" s="6"/>
      <c r="J597" s="6" t="s">
        <v>705</v>
      </c>
      <c r="K597" s="6" t="s">
        <v>701</v>
      </c>
      <c r="L597" s="5" t="s">
        <v>1955</v>
      </c>
      <c r="M597" s="4">
        <v>199</v>
      </c>
      <c r="N597" s="1" t="str">
        <f>+Tabla15[[#This Row],[NOMBRE DE LA CAUSA 2017]]</f>
        <v>NO RECONOCIMIENTO DE INDEMNIZACION SUSTITUTIVA DE PENSION DE VEJEZ</v>
      </c>
    </row>
    <row r="598" spans="1:14" ht="15" customHeight="1" x14ac:dyDescent="0.25">
      <c r="A598" s="1">
        <f>+Tabla15[[#This Row],[1]]</f>
        <v>596</v>
      </c>
      <c r="B598" s="1" t="s">
        <v>1956</v>
      </c>
      <c r="C598" s="1">
        <v>1</v>
      </c>
      <c r="D598" s="1">
        <f>+IF(Tabla15[[#This Row],[NOMBRE DE LA CAUSA 2018]]=0,0,1)</f>
        <v>1</v>
      </c>
      <c r="E598" s="1">
        <f>+E597+Tabla15[[#This Row],[NOMBRE DE LA CAUSA 2019]]</f>
        <v>596</v>
      </c>
      <c r="F598" s="1">
        <f>+Tabla15[[#This Row],[0]]*Tabla15[[#This Row],[NOMBRE DE LA CAUSA 2019]]</f>
        <v>596</v>
      </c>
      <c r="G598" s="6" t="s">
        <v>742</v>
      </c>
      <c r="H598" s="1" t="s">
        <v>1499</v>
      </c>
      <c r="K598" s="1" t="s">
        <v>701</v>
      </c>
      <c r="L598" s="12" t="s">
        <v>1957</v>
      </c>
      <c r="M598" s="4">
        <v>2238</v>
      </c>
      <c r="N598" s="1" t="str">
        <f>+Tabla15[[#This Row],[NOMBRE DE LA CAUSA 2017]]</f>
        <v>NO RECONOCIMIENTO DE INTERESES SOBRE AUXILIO DE CESANTIAS</v>
      </c>
    </row>
    <row r="599" spans="1:14" ht="15" customHeight="1" x14ac:dyDescent="0.25">
      <c r="A599" s="1">
        <f>+Tabla15[[#This Row],[1]]</f>
        <v>597</v>
      </c>
      <c r="B599" s="1" t="s">
        <v>1958</v>
      </c>
      <c r="C599" s="1">
        <v>1</v>
      </c>
      <c r="D599" s="1">
        <f>+IF(Tabla15[[#This Row],[NOMBRE DE LA CAUSA 2018]]=0,0,1)</f>
        <v>1</v>
      </c>
      <c r="E599" s="1">
        <f>+E598+Tabla15[[#This Row],[NOMBRE DE LA CAUSA 2019]]</f>
        <v>597</v>
      </c>
      <c r="F599" s="1">
        <f>+Tabla15[[#This Row],[0]]*Tabla15[[#This Row],[NOMBRE DE LA CAUSA 2019]]</f>
        <v>597</v>
      </c>
      <c r="G599" s="6" t="s">
        <v>704</v>
      </c>
      <c r="I599" s="6"/>
      <c r="J599" s="6" t="s">
        <v>705</v>
      </c>
      <c r="K599" s="6" t="s">
        <v>701</v>
      </c>
      <c r="L599" s="10" t="s">
        <v>1959</v>
      </c>
      <c r="M599" s="4">
        <v>645</v>
      </c>
      <c r="N599" s="1" t="str">
        <f>+Tabla15[[#This Row],[NOMBRE DE LA CAUSA 2017]]</f>
        <v>NO RECONOCIMIENTO DE LA BONIFICACION POR COMPENSACION</v>
      </c>
    </row>
    <row r="600" spans="1:14" ht="15" customHeight="1" x14ac:dyDescent="0.25">
      <c r="A600" s="1">
        <f>+Tabla15[[#This Row],[1]]</f>
        <v>598</v>
      </c>
      <c r="B600" s="1" t="s">
        <v>1960</v>
      </c>
      <c r="C600" s="1">
        <v>1</v>
      </c>
      <c r="D600" s="1">
        <f>+IF(Tabla15[[#This Row],[NOMBRE DE LA CAUSA 2018]]=0,0,1)</f>
        <v>1</v>
      </c>
      <c r="E600" s="1">
        <f>+E599+Tabla15[[#This Row],[NOMBRE DE LA CAUSA 2019]]</f>
        <v>598</v>
      </c>
      <c r="F600" s="1">
        <f>+Tabla15[[#This Row],[0]]*Tabla15[[#This Row],[NOMBRE DE LA CAUSA 2019]]</f>
        <v>598</v>
      </c>
      <c r="G600" s="6" t="s">
        <v>704</v>
      </c>
      <c r="I600" s="6"/>
      <c r="J600" s="6" t="s">
        <v>705</v>
      </c>
      <c r="K600" s="6" t="s">
        <v>701</v>
      </c>
      <c r="L600" s="7" t="s">
        <v>1961</v>
      </c>
      <c r="M600" s="4">
        <v>25</v>
      </c>
      <c r="N600" s="1" t="str">
        <f>+Tabla15[[#This Row],[NOMBRE DE LA CAUSA 2017]]</f>
        <v>NO RECONOCIMIENTO DE LA INDEXACION Y REAJUSTE DE LA ASIGNACION DE RETIRO</v>
      </c>
    </row>
    <row r="601" spans="1:14" ht="15" customHeight="1" x14ac:dyDescent="0.25">
      <c r="A601" s="1">
        <f>+Tabla15[[#This Row],[1]]</f>
        <v>599</v>
      </c>
      <c r="B601" s="1" t="s">
        <v>1962</v>
      </c>
      <c r="C601" s="1">
        <v>1</v>
      </c>
      <c r="D601" s="1">
        <f>+IF(Tabla15[[#This Row],[NOMBRE DE LA CAUSA 2018]]=0,0,1)</f>
        <v>1</v>
      </c>
      <c r="E601" s="1">
        <f>+E600+Tabla15[[#This Row],[NOMBRE DE LA CAUSA 2019]]</f>
        <v>599</v>
      </c>
      <c r="F601" s="1">
        <f>+Tabla15[[#This Row],[0]]*Tabla15[[#This Row],[NOMBRE DE LA CAUSA 2019]]</f>
        <v>599</v>
      </c>
      <c r="G601" s="6" t="s">
        <v>742</v>
      </c>
      <c r="H601" s="1" t="s">
        <v>1391</v>
      </c>
      <c r="K601" s="1" t="s">
        <v>701</v>
      </c>
      <c r="L601" s="1" t="s">
        <v>1963</v>
      </c>
      <c r="M601" s="4">
        <v>2226</v>
      </c>
      <c r="N601" s="1" t="str">
        <f>+Tabla15[[#This Row],[NOMBRE DE LA CAUSA 2017]]</f>
        <v>NO RECONOCIMIENTO DE LA INDEXACION Y REAJUSTE DE LA PENSION DE INVALIDEZ</v>
      </c>
    </row>
    <row r="602" spans="1:14" ht="15" customHeight="1" x14ac:dyDescent="0.25">
      <c r="A602" s="1">
        <f>+Tabla15[[#This Row],[1]]</f>
        <v>600</v>
      </c>
      <c r="B602" s="1" t="s">
        <v>1964</v>
      </c>
      <c r="C602" s="1">
        <v>1</v>
      </c>
      <c r="D602" s="1">
        <f>+IF(Tabla15[[#This Row],[NOMBRE DE LA CAUSA 2018]]=0,0,1)</f>
        <v>1</v>
      </c>
      <c r="E602" s="1">
        <f>+E601+Tabla15[[#This Row],[NOMBRE DE LA CAUSA 2019]]</f>
        <v>600</v>
      </c>
      <c r="F602" s="1">
        <f>+Tabla15[[#This Row],[0]]*Tabla15[[#This Row],[NOMBRE DE LA CAUSA 2019]]</f>
        <v>600</v>
      </c>
      <c r="G602" s="6" t="s">
        <v>742</v>
      </c>
      <c r="H602" s="6" t="s">
        <v>1391</v>
      </c>
      <c r="I602" s="6"/>
      <c r="J602" s="6"/>
      <c r="K602" s="6" t="s">
        <v>701</v>
      </c>
      <c r="L602" s="1" t="s">
        <v>1965</v>
      </c>
      <c r="M602" s="4">
        <v>2227</v>
      </c>
      <c r="N602" s="1" t="str">
        <f>+Tabla15[[#This Row],[NOMBRE DE LA CAUSA 2017]]</f>
        <v>NO RECONOCIMIENTO DE LA INDEXACION Y REAJUSTE DE LA PENSION DE SOBREVIVIENTE</v>
      </c>
    </row>
    <row r="603" spans="1:14" ht="15" customHeight="1" x14ac:dyDescent="0.25">
      <c r="A603" s="1">
        <f>+Tabla15[[#This Row],[1]]</f>
        <v>601</v>
      </c>
      <c r="B603" s="6" t="s">
        <v>1966</v>
      </c>
      <c r="C603" s="1">
        <v>1</v>
      </c>
      <c r="D603" s="1">
        <f>+IF(Tabla15[[#This Row],[NOMBRE DE LA CAUSA 2018]]=0,0,1)</f>
        <v>1</v>
      </c>
      <c r="E603" s="1">
        <f>+E602+Tabla15[[#This Row],[NOMBRE DE LA CAUSA 2019]]</f>
        <v>601</v>
      </c>
      <c r="F603" s="1">
        <f>+Tabla15[[#This Row],[0]]*Tabla15[[#This Row],[NOMBRE DE LA CAUSA 2019]]</f>
        <v>601</v>
      </c>
      <c r="G603" s="6" t="s">
        <v>742</v>
      </c>
      <c r="H603" s="1" t="s">
        <v>1391</v>
      </c>
      <c r="I603" s="6"/>
      <c r="J603" s="6"/>
      <c r="K603" s="6" t="s">
        <v>701</v>
      </c>
      <c r="L603" s="7" t="s">
        <v>1967</v>
      </c>
      <c r="M603" s="4">
        <v>2225</v>
      </c>
      <c r="N603" s="1" t="str">
        <f>+Tabla15[[#This Row],[NOMBRE DE LA CAUSA 2017]]</f>
        <v>NO RECONOCIMIENTO DE LA INDEXACION Y REAJUSTE DE LA PENSION DE VEJEZ</v>
      </c>
    </row>
    <row r="604" spans="1:14" ht="15" customHeight="1" x14ac:dyDescent="0.25">
      <c r="A604" s="1">
        <f>+Tabla15[[#This Row],[1]]</f>
        <v>602</v>
      </c>
      <c r="B604" s="5" t="s">
        <v>1968</v>
      </c>
      <c r="C604" s="1">
        <v>1</v>
      </c>
      <c r="D604" s="1">
        <f>+IF(Tabla15[[#This Row],[NOMBRE DE LA CAUSA 2018]]=0,0,1)</f>
        <v>1</v>
      </c>
      <c r="E604" s="1">
        <f>+E603+Tabla15[[#This Row],[NOMBRE DE LA CAUSA 2019]]</f>
        <v>602</v>
      </c>
      <c r="F604" s="1">
        <f>+Tabla15[[#This Row],[0]]*Tabla15[[#This Row],[NOMBRE DE LA CAUSA 2019]]</f>
        <v>602</v>
      </c>
      <c r="G604" s="6" t="s">
        <v>699</v>
      </c>
      <c r="I604" s="5" t="s">
        <v>41</v>
      </c>
      <c r="K604" s="5" t="s">
        <v>701</v>
      </c>
      <c r="L604" s="10" t="s">
        <v>1969</v>
      </c>
      <c r="M604" s="26">
        <v>2352</v>
      </c>
      <c r="N604" s="1" t="str">
        <f>+Tabla15[[#This Row],[NOMBRE DE LA CAUSA 2017]]</f>
        <v>NO RECONOCIMIENTO DE LA INDEXACION Y REAJUSTE DE PENSION SUSTITUTIVA</v>
      </c>
    </row>
    <row r="605" spans="1:14" ht="15" customHeight="1" x14ac:dyDescent="0.25">
      <c r="A605" s="1">
        <f>+Tabla15[[#This Row],[1]]</f>
        <v>603</v>
      </c>
      <c r="B605" s="8" t="s">
        <v>1970</v>
      </c>
      <c r="C605" s="1">
        <v>1</v>
      </c>
      <c r="D605" s="1">
        <f>+IF(Tabla15[[#This Row],[NOMBRE DE LA CAUSA 2018]]=0,0,1)</f>
        <v>1</v>
      </c>
      <c r="E605" s="1">
        <f>+E604+Tabla15[[#This Row],[NOMBRE DE LA CAUSA 2019]]</f>
        <v>603</v>
      </c>
      <c r="F605" s="1">
        <f>+Tabla15[[#This Row],[0]]*Tabla15[[#This Row],[NOMBRE DE LA CAUSA 2019]]</f>
        <v>603</v>
      </c>
      <c r="G605" s="8" t="s">
        <v>704</v>
      </c>
      <c r="I605" s="6"/>
      <c r="J605" s="6" t="s">
        <v>705</v>
      </c>
      <c r="K605" s="6" t="s">
        <v>701</v>
      </c>
      <c r="L605" s="10" t="s">
        <v>1971</v>
      </c>
      <c r="M605" s="4">
        <v>812</v>
      </c>
      <c r="N605" s="1" t="str">
        <f>+Tabla15[[#This Row],[NOMBRE DE LA CAUSA 2017]]</f>
        <v>NO RECONOCIMIENTO DE LOS TRES (3) MESES DE ALTA ESTABLECIDOS EN EL DECRETO 1214 DE 1990</v>
      </c>
    </row>
    <row r="606" spans="1:14" ht="15" customHeight="1" x14ac:dyDescent="0.25">
      <c r="A606" s="1">
        <f>+Tabla15[[#This Row],[1]]</f>
        <v>604</v>
      </c>
      <c r="B606" s="1" t="s">
        <v>1972</v>
      </c>
      <c r="C606" s="1">
        <v>1</v>
      </c>
      <c r="D606" s="1">
        <f>+IF(Tabla15[[#This Row],[NOMBRE DE LA CAUSA 2018]]=0,0,1)</f>
        <v>1</v>
      </c>
      <c r="E606" s="1">
        <f>+E605+Tabla15[[#This Row],[NOMBRE DE LA CAUSA 2019]]</f>
        <v>604</v>
      </c>
      <c r="F606" s="1">
        <f>+Tabla15[[#This Row],[0]]*Tabla15[[#This Row],[NOMBRE DE LA CAUSA 2019]]</f>
        <v>604</v>
      </c>
      <c r="G606" s="6" t="s">
        <v>742</v>
      </c>
      <c r="H606" s="1" t="s">
        <v>1370</v>
      </c>
      <c r="K606" s="1" t="s">
        <v>701</v>
      </c>
      <c r="L606" s="5" t="s">
        <v>1973</v>
      </c>
      <c r="M606" s="4">
        <v>2275</v>
      </c>
      <c r="N606" s="1" t="str">
        <f>+Tabla15[[#This Row],[NOMBRE DE LA CAUSA 2017]]</f>
        <v>NO RECONOCIMIENTO DE PAGO DE INCAPACIDAD MEDICA</v>
      </c>
    </row>
    <row r="607" spans="1:14" ht="15" customHeight="1" x14ac:dyDescent="0.25">
      <c r="A607" s="1">
        <f>+Tabla15[[#This Row],[1]]</f>
        <v>605</v>
      </c>
      <c r="B607" s="23" t="s">
        <v>1974</v>
      </c>
      <c r="C607" s="1">
        <v>1</v>
      </c>
      <c r="D607" s="1">
        <f>+IF(Tabla15[[#This Row],[NOMBRE DE LA CAUSA 2018]]=0,0,1)</f>
        <v>1</v>
      </c>
      <c r="E607" s="1">
        <f>+E606+Tabla15[[#This Row],[NOMBRE DE LA CAUSA 2019]]</f>
        <v>605</v>
      </c>
      <c r="F607" s="1">
        <f>+Tabla15[[#This Row],[0]]*Tabla15[[#This Row],[NOMBRE DE LA CAUSA 2019]]</f>
        <v>605</v>
      </c>
      <c r="G607" s="6" t="s">
        <v>704</v>
      </c>
      <c r="J607" s="1" t="s">
        <v>705</v>
      </c>
      <c r="K607" s="1" t="s">
        <v>701</v>
      </c>
      <c r="L607" s="1" t="s">
        <v>1975</v>
      </c>
      <c r="M607" s="4">
        <v>391</v>
      </c>
      <c r="N607" s="1" t="str">
        <f>+Tabla15[[#This Row],[NOMBRE DE LA CAUSA 2017]]</f>
        <v>NO RECONOCIMIENTO DE PENSION DE INVALIDEZ</v>
      </c>
    </row>
    <row r="608" spans="1:14" ht="15" customHeight="1" x14ac:dyDescent="0.25">
      <c r="A608" s="1">
        <f>+Tabla15[[#This Row],[1]]</f>
        <v>606</v>
      </c>
      <c r="B608" s="23" t="s">
        <v>1976</v>
      </c>
      <c r="C608" s="1">
        <v>1</v>
      </c>
      <c r="D608" s="1">
        <f>+IF(Tabla15[[#This Row],[NOMBRE DE LA CAUSA 2018]]=0,0,1)</f>
        <v>1</v>
      </c>
      <c r="E608" s="1">
        <f>+E607+Tabla15[[#This Row],[NOMBRE DE LA CAUSA 2019]]</f>
        <v>606</v>
      </c>
      <c r="F608" s="1">
        <f>+Tabla15[[#This Row],[0]]*Tabla15[[#This Row],[NOMBRE DE LA CAUSA 2019]]</f>
        <v>606</v>
      </c>
      <c r="G608" s="6" t="s">
        <v>704</v>
      </c>
      <c r="I608" s="6"/>
      <c r="J608" s="6" t="s">
        <v>705</v>
      </c>
      <c r="K608" s="6" t="s">
        <v>701</v>
      </c>
      <c r="L608" s="5" t="s">
        <v>1977</v>
      </c>
      <c r="M608" s="4">
        <v>484</v>
      </c>
      <c r="N608" s="1" t="str">
        <f>+Tabla15[[#This Row],[NOMBRE DE LA CAUSA 2017]]</f>
        <v>NO RECONOCIMIENTO DE PENSION DE SOBREVIVIENTE</v>
      </c>
    </row>
    <row r="609" spans="1:14" ht="15" customHeight="1" x14ac:dyDescent="0.25">
      <c r="A609" s="1">
        <f>+Tabla15[[#This Row],[1]]</f>
        <v>607</v>
      </c>
      <c r="B609" s="5" t="s">
        <v>1978</v>
      </c>
      <c r="C609" s="1">
        <v>1</v>
      </c>
      <c r="D609" s="1">
        <f>+IF(Tabla15[[#This Row],[NOMBRE DE LA CAUSA 2018]]=0,0,1)</f>
        <v>1</v>
      </c>
      <c r="E609" s="1">
        <f>+E608+Tabla15[[#This Row],[NOMBRE DE LA CAUSA 2019]]</f>
        <v>607</v>
      </c>
      <c r="F609" s="1">
        <f>+Tabla15[[#This Row],[0]]*Tabla15[[#This Row],[NOMBRE DE LA CAUSA 2019]]</f>
        <v>607</v>
      </c>
      <c r="G609" s="6" t="s">
        <v>704</v>
      </c>
      <c r="I609" s="6"/>
      <c r="J609" s="1" t="s">
        <v>705</v>
      </c>
      <c r="K609" s="1" t="s">
        <v>701</v>
      </c>
      <c r="L609" s="7" t="s">
        <v>1979</v>
      </c>
      <c r="M609" s="4">
        <v>21</v>
      </c>
      <c r="N609" s="1" t="str">
        <f>+Tabla15[[#This Row],[NOMBRE DE LA CAUSA 2017]]</f>
        <v>NO RECONOCIMIENTO DE PENSION DE VEJEZ</v>
      </c>
    </row>
    <row r="610" spans="1:14" ht="15" customHeight="1" x14ac:dyDescent="0.25">
      <c r="A610" s="1">
        <f>+Tabla15[[#This Row],[1]]</f>
        <v>608</v>
      </c>
      <c r="B610" s="6" t="s">
        <v>1980</v>
      </c>
      <c r="C610" s="1">
        <v>1</v>
      </c>
      <c r="D610" s="1">
        <f>+IF(Tabla15[[#This Row],[NOMBRE DE LA CAUSA 2018]]=0,0,1)</f>
        <v>1</v>
      </c>
      <c r="E610" s="1">
        <f>+E609+Tabla15[[#This Row],[NOMBRE DE LA CAUSA 2019]]</f>
        <v>608</v>
      </c>
      <c r="F610" s="1">
        <f>+Tabla15[[#This Row],[0]]*Tabla15[[#This Row],[NOMBRE DE LA CAUSA 2019]]</f>
        <v>608</v>
      </c>
      <c r="G610" s="6" t="s">
        <v>704</v>
      </c>
      <c r="I610" s="6"/>
      <c r="J610" s="6" t="s">
        <v>705</v>
      </c>
      <c r="K610" s="6" t="s">
        <v>701</v>
      </c>
      <c r="L610" s="7" t="s">
        <v>1981</v>
      </c>
      <c r="M610" s="4">
        <v>853</v>
      </c>
      <c r="N610" s="1" t="str">
        <f>+Tabla15[[#This Row],[NOMBRE DE LA CAUSA 2017]]</f>
        <v>NO RECONOCIMIENTO DE PENSION FAMILIAR</v>
      </c>
    </row>
    <row r="611" spans="1:14" ht="15" customHeight="1" x14ac:dyDescent="0.25">
      <c r="A611" s="1">
        <f>+Tabla15[[#This Row],[1]]</f>
        <v>609</v>
      </c>
      <c r="B611" s="5" t="s">
        <v>1982</v>
      </c>
      <c r="C611" s="1">
        <v>1</v>
      </c>
      <c r="D611" s="1">
        <f>+IF(Tabla15[[#This Row],[NOMBRE DE LA CAUSA 2018]]=0,0,1)</f>
        <v>1</v>
      </c>
      <c r="E611" s="1">
        <f>+E610+Tabla15[[#This Row],[NOMBRE DE LA CAUSA 2019]]</f>
        <v>609</v>
      </c>
      <c r="F611" s="1">
        <f>+Tabla15[[#This Row],[0]]*Tabla15[[#This Row],[NOMBRE DE LA CAUSA 2019]]</f>
        <v>609</v>
      </c>
      <c r="G611" s="8" t="s">
        <v>704</v>
      </c>
      <c r="I611" s="8" t="s">
        <v>1983</v>
      </c>
      <c r="J611" s="6" t="s">
        <v>705</v>
      </c>
      <c r="K611" s="6" t="s">
        <v>701</v>
      </c>
      <c r="L611" s="5" t="s">
        <v>1984</v>
      </c>
      <c r="M611" s="4">
        <v>39</v>
      </c>
      <c r="N611" s="1" t="str">
        <f>+Tabla15[[#This Row],[NOMBRE DE LA CAUSA 2017]]</f>
        <v>NO RECONOCIMIENTO DE PENSION SUSTITUTIVA</v>
      </c>
    </row>
    <row r="612" spans="1:14" ht="15" customHeight="1" x14ac:dyDescent="0.25">
      <c r="A612" s="1">
        <f>+Tabla15[[#This Row],[1]]</f>
        <v>610</v>
      </c>
      <c r="B612" s="6" t="s">
        <v>1985</v>
      </c>
      <c r="C612" s="1">
        <v>1</v>
      </c>
      <c r="D612" s="1">
        <f>+IF(Tabla15[[#This Row],[NOMBRE DE LA CAUSA 2018]]=0,0,1)</f>
        <v>1</v>
      </c>
      <c r="E612" s="1">
        <f>+E611+Tabla15[[#This Row],[NOMBRE DE LA CAUSA 2019]]</f>
        <v>610</v>
      </c>
      <c r="F612" s="1">
        <f>+Tabla15[[#This Row],[0]]*Tabla15[[#This Row],[NOMBRE DE LA CAUSA 2019]]</f>
        <v>610</v>
      </c>
      <c r="G612" s="6" t="s">
        <v>742</v>
      </c>
      <c r="H612" s="1" t="s">
        <v>1519</v>
      </c>
      <c r="I612" s="6"/>
      <c r="K612" s="1" t="s">
        <v>701</v>
      </c>
      <c r="L612" s="1" t="s">
        <v>1986</v>
      </c>
      <c r="M612" s="4">
        <v>2260</v>
      </c>
      <c r="N612" s="1" t="str">
        <f>+Tabla15[[#This Row],[NOMBRE DE LA CAUSA 2017]]</f>
        <v>NO RECONOCIMIENTO DE PRESTACIONES SOCIALES</v>
      </c>
    </row>
    <row r="613" spans="1:14" ht="15" customHeight="1" x14ac:dyDescent="0.25">
      <c r="A613" s="1">
        <f>+Tabla15[[#This Row],[1]]</f>
        <v>611</v>
      </c>
      <c r="B613" s="1" t="s">
        <v>1987</v>
      </c>
      <c r="C613" s="1">
        <v>1</v>
      </c>
      <c r="D613" s="1">
        <f>+IF(Tabla15[[#This Row],[NOMBRE DE LA CAUSA 2018]]=0,0,1)</f>
        <v>1</v>
      </c>
      <c r="E613" s="1">
        <f>+E612+Tabla15[[#This Row],[NOMBRE DE LA CAUSA 2019]]</f>
        <v>611</v>
      </c>
      <c r="F613" s="1">
        <f>+Tabla15[[#This Row],[0]]*Tabla15[[#This Row],[NOMBRE DE LA CAUSA 2019]]</f>
        <v>611</v>
      </c>
      <c r="G613" s="6" t="s">
        <v>704</v>
      </c>
      <c r="I613" s="6"/>
      <c r="J613" s="6" t="s">
        <v>705</v>
      </c>
      <c r="K613" s="6" t="s">
        <v>701</v>
      </c>
      <c r="L613" s="1" t="s">
        <v>1988</v>
      </c>
      <c r="M613" s="4">
        <v>32</v>
      </c>
      <c r="N613" s="1" t="str">
        <f>+Tabla15[[#This Row],[NOMBRE DE LA CAUSA 2017]]</f>
        <v>NO RECONOCIMIENTO DE PRIMA DE ACTIVIDAD</v>
      </c>
    </row>
    <row r="614" spans="1:14" ht="15" customHeight="1" x14ac:dyDescent="0.25">
      <c r="A614" s="1">
        <f>+Tabla15[[#This Row],[1]]</f>
        <v>612</v>
      </c>
      <c r="B614" s="6" t="s">
        <v>1989</v>
      </c>
      <c r="C614" s="1">
        <v>1</v>
      </c>
      <c r="D614" s="1">
        <f>+IF(Tabla15[[#This Row],[NOMBRE DE LA CAUSA 2018]]=0,0,1)</f>
        <v>1</v>
      </c>
      <c r="E614" s="1">
        <f>+E613+Tabla15[[#This Row],[NOMBRE DE LA CAUSA 2019]]</f>
        <v>612</v>
      </c>
      <c r="F614" s="1">
        <f>+Tabla15[[#This Row],[0]]*Tabla15[[#This Row],[NOMBRE DE LA CAUSA 2019]]</f>
        <v>612</v>
      </c>
      <c r="G614" s="6" t="s">
        <v>704</v>
      </c>
      <c r="I614" s="6"/>
      <c r="J614" s="6" t="s">
        <v>705</v>
      </c>
      <c r="K614" s="6" t="s">
        <v>701</v>
      </c>
      <c r="L614" s="1" t="s">
        <v>1990</v>
      </c>
      <c r="M614" s="4">
        <v>30</v>
      </c>
      <c r="N614" s="1" t="str">
        <f>+Tabla15[[#This Row],[NOMBRE DE LA CAUSA 2017]]</f>
        <v>NO RECONOCIMIENTO DE PRIMA DE ACTUALIZACION</v>
      </c>
    </row>
    <row r="615" spans="1:14" ht="15" customHeight="1" x14ac:dyDescent="0.25">
      <c r="A615" s="1">
        <f>+Tabla15[[#This Row],[1]]</f>
        <v>613</v>
      </c>
      <c r="B615" s="6" t="s">
        <v>1991</v>
      </c>
      <c r="C615" s="1">
        <v>1</v>
      </c>
      <c r="D615" s="1">
        <f>+IF(Tabla15[[#This Row],[NOMBRE DE LA CAUSA 2018]]=0,0,1)</f>
        <v>1</v>
      </c>
      <c r="E615" s="1">
        <f>+E614+Tabla15[[#This Row],[NOMBRE DE LA CAUSA 2019]]</f>
        <v>613</v>
      </c>
      <c r="F615" s="1">
        <f>+Tabla15[[#This Row],[0]]*Tabla15[[#This Row],[NOMBRE DE LA CAUSA 2019]]</f>
        <v>613</v>
      </c>
      <c r="G615" s="6" t="s">
        <v>704</v>
      </c>
      <c r="I615" s="6"/>
      <c r="J615" s="6" t="s">
        <v>705</v>
      </c>
      <c r="K615" s="6" t="s">
        <v>701</v>
      </c>
      <c r="L615" s="7" t="s">
        <v>1992</v>
      </c>
      <c r="M615" s="4">
        <v>487</v>
      </c>
      <c r="N615" s="1" t="str">
        <f>+Tabla15[[#This Row],[NOMBRE DE LA CAUSA 2017]]</f>
        <v>NO RECONOCIMIENTO DE PRIMA DE ANTIGUEDAD</v>
      </c>
    </row>
    <row r="616" spans="1:14" ht="15" customHeight="1" x14ac:dyDescent="0.25">
      <c r="A616" s="1">
        <f>+Tabla15[[#This Row],[1]]</f>
        <v>614</v>
      </c>
      <c r="B616" s="1" t="s">
        <v>1993</v>
      </c>
      <c r="C616" s="1">
        <v>1</v>
      </c>
      <c r="D616" s="1">
        <f>+IF(Tabla15[[#This Row],[NOMBRE DE LA CAUSA 2018]]=0,0,1)</f>
        <v>1</v>
      </c>
      <c r="E616" s="1">
        <f>+E615+Tabla15[[#This Row],[NOMBRE DE LA CAUSA 2019]]</f>
        <v>614</v>
      </c>
      <c r="F616" s="1">
        <f>+Tabla15[[#This Row],[0]]*Tabla15[[#This Row],[NOMBRE DE LA CAUSA 2019]]</f>
        <v>614</v>
      </c>
      <c r="G616" s="6" t="s">
        <v>742</v>
      </c>
      <c r="H616" s="1" t="s">
        <v>1423</v>
      </c>
      <c r="I616" s="6"/>
      <c r="J616" s="6"/>
      <c r="K616" s="6" t="s">
        <v>701</v>
      </c>
      <c r="L616" s="1" t="s">
        <v>1994</v>
      </c>
      <c r="M616" s="4">
        <v>2245</v>
      </c>
      <c r="N616" s="1" t="str">
        <f>+Tabla15[[#This Row],[NOMBRE DE LA CAUSA 2017]]</f>
        <v>NO RECONOCIMIENTO DE PRIMA DE SERVICIOS</v>
      </c>
    </row>
    <row r="617" spans="1:14" ht="15" customHeight="1" x14ac:dyDescent="0.25">
      <c r="A617" s="1">
        <f>+Tabla15[[#This Row],[1]]</f>
        <v>615</v>
      </c>
      <c r="B617" s="1" t="s">
        <v>1995</v>
      </c>
      <c r="C617" s="1">
        <v>1</v>
      </c>
      <c r="D617" s="1">
        <f>+IF(Tabla15[[#This Row],[NOMBRE DE LA CAUSA 2018]]=0,0,1)</f>
        <v>1</v>
      </c>
      <c r="E617" s="1">
        <f>+E616+Tabla15[[#This Row],[NOMBRE DE LA CAUSA 2019]]</f>
        <v>615</v>
      </c>
      <c r="F617" s="1">
        <f>+Tabla15[[#This Row],[0]]*Tabla15[[#This Row],[NOMBRE DE LA CAUSA 2019]]</f>
        <v>615</v>
      </c>
      <c r="G617" s="6" t="s">
        <v>704</v>
      </c>
      <c r="I617" s="6"/>
      <c r="J617" s="6" t="s">
        <v>705</v>
      </c>
      <c r="K617" s="6" t="s">
        <v>701</v>
      </c>
      <c r="L617" s="1" t="s">
        <v>1996</v>
      </c>
      <c r="M617" s="4">
        <v>33</v>
      </c>
      <c r="N617" s="1" t="str">
        <f>+Tabla15[[#This Row],[NOMBRE DE LA CAUSA 2017]]</f>
        <v>NO RECONOCIMIENTO DE PRIMA TECNICA</v>
      </c>
    </row>
    <row r="618" spans="1:14" ht="15" customHeight="1" x14ac:dyDescent="0.25">
      <c r="A618" s="1">
        <f>+Tabla15[[#This Row],[1]]</f>
        <v>616</v>
      </c>
      <c r="B618" s="6" t="s">
        <v>1997</v>
      </c>
      <c r="C618" s="1">
        <v>1</v>
      </c>
      <c r="D618" s="1">
        <f>+IF(Tabla15[[#This Row],[NOMBRE DE LA CAUSA 2018]]=0,0,1)</f>
        <v>1</v>
      </c>
      <c r="E618" s="1">
        <f>+E617+Tabla15[[#This Row],[NOMBRE DE LA CAUSA 2019]]</f>
        <v>616</v>
      </c>
      <c r="F618" s="1">
        <f>+Tabla15[[#This Row],[0]]*Tabla15[[#This Row],[NOMBRE DE LA CAUSA 2019]]</f>
        <v>616</v>
      </c>
      <c r="G618" s="6" t="s">
        <v>742</v>
      </c>
      <c r="H618" s="1" t="s">
        <v>1428</v>
      </c>
      <c r="I618" s="6"/>
      <c r="J618" s="6"/>
      <c r="K618" s="6" t="s">
        <v>701</v>
      </c>
      <c r="L618" s="1" t="s">
        <v>1998</v>
      </c>
      <c r="M618" s="4">
        <v>2231</v>
      </c>
      <c r="N618" s="1" t="str">
        <f>+Tabla15[[#This Row],[NOMBRE DE LA CAUSA 2017]]</f>
        <v>NO RECONOCIMIENTO DE REAJUSTE DE LA PENSION POR LEY 4 DE 1992</v>
      </c>
    </row>
    <row r="619" spans="1:14" ht="15" customHeight="1" x14ac:dyDescent="0.25">
      <c r="A619" s="1">
        <f>+Tabla15[[#This Row],[1]]</f>
        <v>617</v>
      </c>
      <c r="B619" s="1" t="s">
        <v>1999</v>
      </c>
      <c r="C619" s="1">
        <v>1</v>
      </c>
      <c r="D619" s="1">
        <f>+IF(Tabla15[[#This Row],[NOMBRE DE LA CAUSA 2018]]=0,0,1)</f>
        <v>1</v>
      </c>
      <c r="E619" s="1">
        <f>+E618+Tabla15[[#This Row],[NOMBRE DE LA CAUSA 2019]]</f>
        <v>617</v>
      </c>
      <c r="F619" s="1">
        <f>+Tabla15[[#This Row],[0]]*Tabla15[[#This Row],[NOMBRE DE LA CAUSA 2019]]</f>
        <v>617</v>
      </c>
      <c r="G619" s="6" t="s">
        <v>704</v>
      </c>
      <c r="J619" s="1" t="s">
        <v>705</v>
      </c>
      <c r="K619" s="1" t="s">
        <v>701</v>
      </c>
      <c r="L619" s="1" t="s">
        <v>2000</v>
      </c>
      <c r="M619" s="4">
        <v>468</v>
      </c>
      <c r="N619" s="1" t="str">
        <f>+Tabla15[[#This Row],[NOMBRE DE LA CAUSA 2017]]</f>
        <v>NO RECONOCIMIENTO DE REAJUSTE O NIVELACION SALARIAL</v>
      </c>
    </row>
    <row r="620" spans="1:14" ht="15" customHeight="1" x14ac:dyDescent="0.25">
      <c r="A620" s="1">
        <f>+Tabla15[[#This Row],[1]]</f>
        <v>618</v>
      </c>
      <c r="B620" s="8" t="s">
        <v>2001</v>
      </c>
      <c r="C620" s="1">
        <v>1</v>
      </c>
      <c r="D620" s="1">
        <f>+IF(Tabla15[[#This Row],[NOMBRE DE LA CAUSA 2018]]=0,0,1)</f>
        <v>1</v>
      </c>
      <c r="E620" s="1">
        <f>+E619+Tabla15[[#This Row],[NOMBRE DE LA CAUSA 2019]]</f>
        <v>618</v>
      </c>
      <c r="F620" s="1">
        <f>+Tabla15[[#This Row],[0]]*Tabla15[[#This Row],[NOMBRE DE LA CAUSA 2019]]</f>
        <v>618</v>
      </c>
      <c r="G620" s="8" t="s">
        <v>704</v>
      </c>
      <c r="H620" s="6"/>
      <c r="I620" s="6"/>
      <c r="J620" s="6" t="s">
        <v>705</v>
      </c>
      <c r="K620" s="6" t="s">
        <v>701</v>
      </c>
      <c r="L620" s="5" t="s">
        <v>2002</v>
      </c>
      <c r="M620" s="4">
        <v>713</v>
      </c>
      <c r="N620" s="1" t="str">
        <f>+Tabla15[[#This Row],[NOMBRE DE LA CAUSA 2017]]</f>
        <v>NO RECONOCIMIENTO DE REGALIAS</v>
      </c>
    </row>
    <row r="621" spans="1:14" ht="15" customHeight="1" x14ac:dyDescent="0.25">
      <c r="A621" s="1">
        <f>+Tabla15[[#This Row],[1]]</f>
        <v>619</v>
      </c>
      <c r="B621" s="6" t="s">
        <v>2003</v>
      </c>
      <c r="C621" s="1">
        <v>1</v>
      </c>
      <c r="D621" s="1">
        <f>+IF(Tabla15[[#This Row],[NOMBRE DE LA CAUSA 2018]]=0,0,1)</f>
        <v>1</v>
      </c>
      <c r="E621" s="1">
        <f>+E620+Tabla15[[#This Row],[NOMBRE DE LA CAUSA 2019]]</f>
        <v>619</v>
      </c>
      <c r="F621" s="1">
        <f>+Tabla15[[#This Row],[0]]*Tabla15[[#This Row],[NOMBRE DE LA CAUSA 2019]]</f>
        <v>619</v>
      </c>
      <c r="G621" s="6" t="s">
        <v>742</v>
      </c>
      <c r="H621" s="1" t="s">
        <v>2004</v>
      </c>
      <c r="I621" s="6"/>
      <c r="J621" s="6"/>
      <c r="K621" s="6" t="s">
        <v>701</v>
      </c>
      <c r="L621" s="1" t="s">
        <v>2005</v>
      </c>
      <c r="M621" s="4">
        <v>2220</v>
      </c>
      <c r="N621" s="1" t="str">
        <f>+Tabla15[[#This Row],[NOMBRE DE LA CAUSA 2017]]</f>
        <v>NO RECONOCIMIENTO DE RETROACTIVO DE PENSION DE INVALIDEZ</v>
      </c>
    </row>
    <row r="622" spans="1:14" ht="15" customHeight="1" x14ac:dyDescent="0.25">
      <c r="A622" s="1">
        <f>+Tabla15[[#This Row],[1]]</f>
        <v>620</v>
      </c>
      <c r="B622" s="8" t="s">
        <v>2006</v>
      </c>
      <c r="C622" s="1">
        <v>1</v>
      </c>
      <c r="D622" s="1">
        <f>+IF(Tabla15[[#This Row],[NOMBRE DE LA CAUSA 2018]]=0,0,1)</f>
        <v>1</v>
      </c>
      <c r="E622" s="1">
        <f>+E621+Tabla15[[#This Row],[NOMBRE DE LA CAUSA 2019]]</f>
        <v>620</v>
      </c>
      <c r="F622" s="1">
        <f>+Tabla15[[#This Row],[0]]*Tabla15[[#This Row],[NOMBRE DE LA CAUSA 2019]]</f>
        <v>620</v>
      </c>
      <c r="G622" s="6" t="s">
        <v>699</v>
      </c>
      <c r="I622" s="8" t="s">
        <v>41</v>
      </c>
      <c r="J622" s="6"/>
      <c r="K622" s="8" t="s">
        <v>701</v>
      </c>
      <c r="L622" s="5" t="s">
        <v>2007</v>
      </c>
      <c r="M622" s="26">
        <v>2349</v>
      </c>
      <c r="N622" s="1" t="str">
        <f>+Tabla15[[#This Row],[NOMBRE DE LA CAUSA 2017]]</f>
        <v>NO RECONOCIMIENTO DE RETROACTIVO DE PENSION DE SOBREVIVIENTE</v>
      </c>
    </row>
    <row r="623" spans="1:14" ht="15" customHeight="1" x14ac:dyDescent="0.25">
      <c r="A623" s="1">
        <f>+Tabla15[[#This Row],[1]]</f>
        <v>621</v>
      </c>
      <c r="B623" s="1" t="s">
        <v>2008</v>
      </c>
      <c r="C623" s="1">
        <v>1</v>
      </c>
      <c r="D623" s="1">
        <f>+IF(Tabla15[[#This Row],[NOMBRE DE LA CAUSA 2018]]=0,0,1)</f>
        <v>1</v>
      </c>
      <c r="E623" s="1">
        <f>+E622+Tabla15[[#This Row],[NOMBRE DE LA CAUSA 2019]]</f>
        <v>621</v>
      </c>
      <c r="F623" s="1">
        <f>+Tabla15[[#This Row],[0]]*Tabla15[[#This Row],[NOMBRE DE LA CAUSA 2019]]</f>
        <v>621</v>
      </c>
      <c r="G623" s="6" t="s">
        <v>742</v>
      </c>
      <c r="H623" s="1" t="s">
        <v>2004</v>
      </c>
      <c r="K623" s="1" t="s">
        <v>701</v>
      </c>
      <c r="L623" s="1" t="s">
        <v>2009</v>
      </c>
      <c r="M623" s="4">
        <v>2219</v>
      </c>
      <c r="N623" s="1" t="str">
        <f>+Tabla15[[#This Row],[NOMBRE DE LA CAUSA 2017]]</f>
        <v>NO RECONOCIMIENTO DE RETROACTIVO DE PENSION DE VEJEZ</v>
      </c>
    </row>
    <row r="624" spans="1:14" ht="15" customHeight="1" x14ac:dyDescent="0.25">
      <c r="A624" s="1">
        <f>+Tabla15[[#This Row],[1]]</f>
        <v>622</v>
      </c>
      <c r="B624" s="8" t="s">
        <v>2010</v>
      </c>
      <c r="C624" s="1">
        <v>1</v>
      </c>
      <c r="D624" s="1">
        <f>+IF(Tabla15[[#This Row],[NOMBRE DE LA CAUSA 2018]]=0,0,1)</f>
        <v>1</v>
      </c>
      <c r="E624" s="1">
        <f>+E623+Tabla15[[#This Row],[NOMBRE DE LA CAUSA 2019]]</f>
        <v>622</v>
      </c>
      <c r="F624" s="1">
        <f>+Tabla15[[#This Row],[0]]*Tabla15[[#This Row],[NOMBRE DE LA CAUSA 2019]]</f>
        <v>622</v>
      </c>
      <c r="G624" s="6" t="s">
        <v>699</v>
      </c>
      <c r="H624" s="6"/>
      <c r="I624" s="8" t="s">
        <v>41</v>
      </c>
      <c r="J624" s="6"/>
      <c r="K624" s="8" t="s">
        <v>701</v>
      </c>
      <c r="L624" s="5" t="s">
        <v>2011</v>
      </c>
      <c r="M624" s="26">
        <v>2354</v>
      </c>
      <c r="N624" s="1" t="str">
        <f>+Tabla15[[#This Row],[NOMBRE DE LA CAUSA 2017]]</f>
        <v>NO RECONOCIMIENTO DE RETROACTIVO DE PENSION SUSTITUTIVA</v>
      </c>
    </row>
    <row r="625" spans="1:14" ht="15" customHeight="1" x14ac:dyDescent="0.25">
      <c r="A625" s="1">
        <f>+Tabla15[[#This Row],[1]]</f>
        <v>623</v>
      </c>
      <c r="B625" s="1" t="s">
        <v>2012</v>
      </c>
      <c r="C625" s="1">
        <v>1</v>
      </c>
      <c r="D625" s="1">
        <f>+IF(Tabla15[[#This Row],[NOMBRE DE LA CAUSA 2018]]=0,0,1)</f>
        <v>1</v>
      </c>
      <c r="E625" s="1">
        <f>+E624+Tabla15[[#This Row],[NOMBRE DE LA CAUSA 2019]]</f>
        <v>623</v>
      </c>
      <c r="F625" s="1">
        <f>+Tabla15[[#This Row],[0]]*Tabla15[[#This Row],[NOMBRE DE LA CAUSA 2019]]</f>
        <v>623</v>
      </c>
      <c r="G625" s="6" t="s">
        <v>742</v>
      </c>
      <c r="H625" s="1" t="s">
        <v>1445</v>
      </c>
      <c r="K625" s="1" t="s">
        <v>701</v>
      </c>
      <c r="L625" s="1" t="s">
        <v>2013</v>
      </c>
      <c r="M625" s="4">
        <v>2257</v>
      </c>
      <c r="N625" s="1" t="str">
        <f>+Tabla15[[#This Row],[NOMBRE DE LA CAUSA 2017]]</f>
        <v>NO RECONOCIMIENTO DE SUBSIDIO DE VIVIENDA</v>
      </c>
    </row>
    <row r="626" spans="1:14" ht="15" customHeight="1" x14ac:dyDescent="0.25">
      <c r="A626" s="1">
        <f>+Tabla15[[#This Row],[1]]</f>
        <v>624</v>
      </c>
      <c r="B626" s="6" t="s">
        <v>2014</v>
      </c>
      <c r="C626" s="1">
        <v>1</v>
      </c>
      <c r="D626" s="1">
        <f>+IF(Tabla15[[#This Row],[NOMBRE DE LA CAUSA 2018]]=0,0,1)</f>
        <v>1</v>
      </c>
      <c r="E626" s="1">
        <f>+E625+Tabla15[[#This Row],[NOMBRE DE LA CAUSA 2019]]</f>
        <v>624</v>
      </c>
      <c r="F626" s="1">
        <f>+Tabla15[[#This Row],[0]]*Tabla15[[#This Row],[NOMBRE DE LA CAUSA 2019]]</f>
        <v>624</v>
      </c>
      <c r="G626" s="6" t="s">
        <v>704</v>
      </c>
      <c r="H626" s="6"/>
      <c r="I626" s="6"/>
      <c r="J626" s="6" t="s">
        <v>705</v>
      </c>
      <c r="K626" s="6" t="s">
        <v>701</v>
      </c>
      <c r="L626" s="5" t="s">
        <v>2015</v>
      </c>
      <c r="M626" s="4">
        <v>388</v>
      </c>
      <c r="N626" s="1" t="str">
        <f>+Tabla15[[#This Row],[NOMBRE DE LA CAUSA 2017]]</f>
        <v>NO RECONOCIMIENTO DE SUBSIDIO FAMILIAR</v>
      </c>
    </row>
    <row r="627" spans="1:14" ht="15" customHeight="1" x14ac:dyDescent="0.25">
      <c r="A627" s="1">
        <f>+Tabla15[[#This Row],[1]]</f>
        <v>625</v>
      </c>
      <c r="B627" s="6" t="s">
        <v>2016</v>
      </c>
      <c r="C627" s="1">
        <v>1</v>
      </c>
      <c r="D627" s="1">
        <f>+IF(Tabla15[[#This Row],[NOMBRE DE LA CAUSA 2018]]=0,0,1)</f>
        <v>1</v>
      </c>
      <c r="E627" s="1">
        <f>+E626+Tabla15[[#This Row],[NOMBRE DE LA CAUSA 2019]]</f>
        <v>625</v>
      </c>
      <c r="F627" s="1">
        <f>+Tabla15[[#This Row],[0]]*Tabla15[[#This Row],[NOMBRE DE LA CAUSA 2019]]</f>
        <v>625</v>
      </c>
      <c r="G627" s="6" t="s">
        <v>704</v>
      </c>
      <c r="H627" s="6"/>
      <c r="I627" s="6"/>
      <c r="J627" s="6" t="s">
        <v>705</v>
      </c>
      <c r="K627" s="6" t="s">
        <v>701</v>
      </c>
      <c r="L627" s="1" t="s">
        <v>2017</v>
      </c>
      <c r="M627" s="4">
        <v>790</v>
      </c>
      <c r="N627" s="1" t="str">
        <f>+Tabla15[[#This Row],[NOMBRE DE LA CAUSA 2017]]</f>
        <v>NO RECONOCIMIENTO DE SUSTITUCION DE LA ASIGNACION DE RETIRO</v>
      </c>
    </row>
    <row r="628" spans="1:14" ht="15" customHeight="1" x14ac:dyDescent="0.25">
      <c r="A628" s="1">
        <f>+Tabla15[[#This Row],[1]]</f>
        <v>626</v>
      </c>
      <c r="B628" s="5" t="s">
        <v>2018</v>
      </c>
      <c r="C628" s="1">
        <v>1</v>
      </c>
      <c r="D628" s="1">
        <f>+IF(Tabla15[[#This Row],[NOMBRE DE LA CAUSA 2018]]=0,0,1)</f>
        <v>1</v>
      </c>
      <c r="E628" s="1">
        <f>+E627+Tabla15[[#This Row],[NOMBRE DE LA CAUSA 2019]]</f>
        <v>626</v>
      </c>
      <c r="F628" s="1">
        <f>+Tabla15[[#This Row],[0]]*Tabla15[[#This Row],[NOMBRE DE LA CAUSA 2019]]</f>
        <v>626</v>
      </c>
      <c r="G628" s="8" t="s">
        <v>704</v>
      </c>
      <c r="I628" s="6"/>
      <c r="J628" s="1" t="s">
        <v>705</v>
      </c>
      <c r="K628" s="1" t="s">
        <v>701</v>
      </c>
      <c r="L628" s="5" t="s">
        <v>2019</v>
      </c>
      <c r="M628" s="4">
        <v>814</v>
      </c>
      <c r="N628" s="1" t="str">
        <f>+Tabla15[[#This Row],[NOMBRE DE LA CAUSA 2017]]</f>
        <v>NO RECONOCIMIENTO DE TIEMPO DOBLE DE SERVICIO PRESTADO EN ESTADO DE CONMOCION INTERIOR O DE GUERRA INTERNACIONAL</v>
      </c>
    </row>
    <row r="629" spans="1:14" ht="15" customHeight="1" x14ac:dyDescent="0.25">
      <c r="A629" s="1">
        <f>+Tabla15[[#This Row],[1]]</f>
        <v>627</v>
      </c>
      <c r="B629" s="1" t="s">
        <v>2020</v>
      </c>
      <c r="C629" s="1">
        <v>1</v>
      </c>
      <c r="D629" s="1">
        <f>+IF(Tabla15[[#This Row],[NOMBRE DE LA CAUSA 2018]]=0,0,1)</f>
        <v>1</v>
      </c>
      <c r="E629" s="1">
        <f>+E628+Tabla15[[#This Row],[NOMBRE DE LA CAUSA 2019]]</f>
        <v>627</v>
      </c>
      <c r="F629" s="1">
        <f>+Tabla15[[#This Row],[0]]*Tabla15[[#This Row],[NOMBRE DE LA CAUSA 2019]]</f>
        <v>627</v>
      </c>
      <c r="G629" s="6" t="s">
        <v>704</v>
      </c>
      <c r="I629" s="6"/>
      <c r="J629" s="6" t="s">
        <v>705</v>
      </c>
      <c r="K629" s="6" t="s">
        <v>701</v>
      </c>
      <c r="L629" s="7" t="s">
        <v>2021</v>
      </c>
      <c r="M629" s="4">
        <v>475</v>
      </c>
      <c r="N629" s="1" t="str">
        <f>+Tabla15[[#This Row],[NOMBRE DE LA CAUSA 2017]]</f>
        <v>NO RECONOCIMIENTO DE VIATICOS</v>
      </c>
    </row>
    <row r="630" spans="1:14" ht="15" customHeight="1" x14ac:dyDescent="0.25">
      <c r="A630" s="1">
        <f>+Tabla15[[#This Row],[1]]</f>
        <v>628</v>
      </c>
      <c r="B630" s="21" t="s">
        <v>2022</v>
      </c>
      <c r="C630" s="1">
        <v>1</v>
      </c>
      <c r="D630" s="1">
        <f>+IF(Tabla15[[#This Row],[NOMBRE DE LA CAUSA 2018]]=0,0,1)</f>
        <v>1</v>
      </c>
      <c r="E630" s="1">
        <f>+E629+Tabla15[[#This Row],[NOMBRE DE LA CAUSA 2019]]</f>
        <v>628</v>
      </c>
      <c r="F630" s="1">
        <f>+Tabla15[[#This Row],[0]]*Tabla15[[#This Row],[NOMBRE DE LA CAUSA 2019]]</f>
        <v>628</v>
      </c>
      <c r="G630" s="6" t="s">
        <v>699</v>
      </c>
      <c r="I630" s="8" t="s">
        <v>2023</v>
      </c>
      <c r="J630" s="6"/>
      <c r="K630" s="8" t="s">
        <v>701</v>
      </c>
      <c r="L630" s="10" t="s">
        <v>2024</v>
      </c>
      <c r="M630" s="4">
        <v>2337</v>
      </c>
      <c r="N630" s="1" t="str">
        <f>+Tabla15[[#This Row],[NOMBRE DE LA CAUSA 2017]]</f>
        <v>NO RECONOCIMIENTO DEL 20% DE INCREMENTO DE ASIGNACION SALARIAL MENSUAL PARA SOLDADOS PROFESIONALES SEGUN DECRETO 1794 DE 2000</v>
      </c>
    </row>
    <row r="631" spans="1:14" ht="15" customHeight="1" x14ac:dyDescent="0.25">
      <c r="A631" s="1">
        <f>+Tabla15[[#This Row],[1]]</f>
        <v>629</v>
      </c>
      <c r="B631" s="6" t="s">
        <v>2025</v>
      </c>
      <c r="C631" s="1">
        <v>1</v>
      </c>
      <c r="D631" s="1">
        <f>+IF(Tabla15[[#This Row],[NOMBRE DE LA CAUSA 2018]]=0,0,1)</f>
        <v>1</v>
      </c>
      <c r="E631" s="1">
        <f>+E630+Tabla15[[#This Row],[NOMBRE DE LA CAUSA 2019]]</f>
        <v>629</v>
      </c>
      <c r="F631" s="1">
        <f>+Tabla15[[#This Row],[0]]*Tabla15[[#This Row],[NOMBRE DE LA CAUSA 2019]]</f>
        <v>629</v>
      </c>
      <c r="G631" s="6" t="s">
        <v>742</v>
      </c>
      <c r="H631" s="6" t="s">
        <v>1550</v>
      </c>
      <c r="I631" s="6"/>
      <c r="J631" s="6"/>
      <c r="K631" s="6" t="s">
        <v>701</v>
      </c>
      <c r="L631" s="10" t="s">
        <v>2026</v>
      </c>
      <c r="M631" s="4">
        <v>2236</v>
      </c>
      <c r="N631" s="1" t="str">
        <f>+Tabla15[[#This Row],[NOMBRE DE LA CAUSA 2017]]</f>
        <v>NO RECONOCIMIENTO DEL AUXILIO DE CESANTIAS</v>
      </c>
    </row>
    <row r="632" spans="1:14" ht="15" customHeight="1" x14ac:dyDescent="0.25">
      <c r="A632" s="1">
        <f>+Tabla15[[#This Row],[1]]</f>
        <v>630</v>
      </c>
      <c r="B632" s="6" t="s">
        <v>2027</v>
      </c>
      <c r="C632" s="1">
        <v>1</v>
      </c>
      <c r="D632" s="1">
        <f>+IF(Tabla15[[#This Row],[NOMBRE DE LA CAUSA 2018]]=0,0,1)</f>
        <v>1</v>
      </c>
      <c r="E632" s="1">
        <f>+E631+Tabla15[[#This Row],[NOMBRE DE LA CAUSA 2019]]</f>
        <v>630</v>
      </c>
      <c r="F632" s="1">
        <f>+Tabla15[[#This Row],[0]]*Tabla15[[#This Row],[NOMBRE DE LA CAUSA 2019]]</f>
        <v>630</v>
      </c>
      <c r="G632" s="6" t="s">
        <v>704</v>
      </c>
      <c r="H632" s="6"/>
      <c r="I632" s="6"/>
      <c r="J632" s="6" t="s">
        <v>705</v>
      </c>
      <c r="K632" s="6" t="s">
        <v>701</v>
      </c>
      <c r="L632" s="10" t="s">
        <v>2028</v>
      </c>
      <c r="M632" s="4">
        <v>214</v>
      </c>
      <c r="N632" s="1" t="str">
        <f>+Tabla15[[#This Row],[NOMBRE DE LA CAUSA 2017]]</f>
        <v>NO RECONOCIMIENTO DEL AUXILIO FUNERARIO</v>
      </c>
    </row>
    <row r="633" spans="1:14" ht="15" customHeight="1" x14ac:dyDescent="0.25">
      <c r="A633" s="1">
        <f>+Tabla15[[#This Row],[1]]</f>
        <v>631</v>
      </c>
      <c r="B633" s="8" t="s">
        <v>2029</v>
      </c>
      <c r="C633" s="1">
        <v>1</v>
      </c>
      <c r="D633" s="1">
        <f>+IF(Tabla15[[#This Row],[NOMBRE DE LA CAUSA 2018]]=0,0,1)</f>
        <v>1</v>
      </c>
      <c r="E633" s="1">
        <f>+E632+Tabla15[[#This Row],[NOMBRE DE LA CAUSA 2019]]</f>
        <v>631</v>
      </c>
      <c r="F633" s="1">
        <f>+Tabla15[[#This Row],[0]]*Tabla15[[#This Row],[NOMBRE DE LA CAUSA 2019]]</f>
        <v>631</v>
      </c>
      <c r="G633" s="8" t="s">
        <v>704</v>
      </c>
      <c r="H633" s="6"/>
      <c r="I633" s="6"/>
      <c r="J633" s="6" t="s">
        <v>705</v>
      </c>
      <c r="K633" s="6" t="s">
        <v>701</v>
      </c>
      <c r="L633" s="10" t="s">
        <v>2030</v>
      </c>
      <c r="M633" s="4">
        <v>832</v>
      </c>
      <c r="N633" s="1" t="str">
        <f>+Tabla15[[#This Row],[NOMBRE DE LA CAUSA 2017]]</f>
        <v>NO RECONOCIMIENTO DEL INCENTIVO A LA CAPITALIZACION RURAL ESTABLECIDO EN LA LEY 101 DE 1993</v>
      </c>
    </row>
    <row r="634" spans="1:14" ht="15" customHeight="1" x14ac:dyDescent="0.25">
      <c r="A634" s="1">
        <f>+Tabla15[[#This Row],[1]]</f>
        <v>632</v>
      </c>
      <c r="B634" s="6" t="s">
        <v>2031</v>
      </c>
      <c r="C634" s="1">
        <v>1</v>
      </c>
      <c r="D634" s="1">
        <f>+IF(Tabla15[[#This Row],[NOMBRE DE LA CAUSA 2018]]=0,0,1)</f>
        <v>1</v>
      </c>
      <c r="E634" s="1">
        <f>+E633+Tabla15[[#This Row],[NOMBRE DE LA CAUSA 2019]]</f>
        <v>632</v>
      </c>
      <c r="F634" s="1">
        <f>+Tabla15[[#This Row],[0]]*Tabla15[[#This Row],[NOMBRE DE LA CAUSA 2019]]</f>
        <v>632</v>
      </c>
      <c r="G634" s="6" t="s">
        <v>704</v>
      </c>
      <c r="H634" s="6"/>
      <c r="I634" s="6"/>
      <c r="J634" s="6" t="s">
        <v>705</v>
      </c>
      <c r="K634" s="6" t="s">
        <v>701</v>
      </c>
      <c r="L634" s="7" t="s">
        <v>2032</v>
      </c>
      <c r="M634" s="4">
        <v>502</v>
      </c>
      <c r="N634" s="1" t="str">
        <f>+Tabla15[[#This Row],[NOMBRE DE LA CAUSA 2017]]</f>
        <v>NO RECONOCIMIENTO DEL SUBSIDIO NOTARIAL</v>
      </c>
    </row>
    <row r="635" spans="1:14" ht="15" customHeight="1" x14ac:dyDescent="0.25">
      <c r="A635" s="1">
        <f>+Tabla15[[#This Row],[1]]</f>
        <v>633</v>
      </c>
      <c r="B635" s="6" t="s">
        <v>2033</v>
      </c>
      <c r="C635" s="1">
        <v>1</v>
      </c>
      <c r="D635" s="1">
        <f>+IF(Tabla15[[#This Row],[NOMBRE DE LA CAUSA 2018]]=0,0,1)</f>
        <v>1</v>
      </c>
      <c r="E635" s="1">
        <f>+E634+Tabla15[[#This Row],[NOMBRE DE LA CAUSA 2019]]</f>
        <v>633</v>
      </c>
      <c r="F635" s="1">
        <f>+Tabla15[[#This Row],[0]]*Tabla15[[#This Row],[NOMBRE DE LA CAUSA 2019]]</f>
        <v>633</v>
      </c>
      <c r="G635" s="6" t="s">
        <v>704</v>
      </c>
      <c r="H635" s="6"/>
      <c r="I635" s="6"/>
      <c r="J635" s="6" t="s">
        <v>705</v>
      </c>
      <c r="K635" s="6" t="s">
        <v>701</v>
      </c>
      <c r="L635" s="10" t="s">
        <v>2034</v>
      </c>
      <c r="M635" s="4">
        <v>490</v>
      </c>
      <c r="N635" s="1" t="str">
        <f>+Tabla15[[#This Row],[NOMBRE DE LA CAUSA 2017]]</f>
        <v>NO RECONOCIMIENTO DEL TIEMPO DE SERVICIO MILITAR OBLIGATORIO</v>
      </c>
    </row>
    <row r="636" spans="1:14" ht="15" customHeight="1" x14ac:dyDescent="0.25">
      <c r="A636" s="1">
        <f>+Tabla15[[#This Row],[1]]</f>
        <v>634</v>
      </c>
      <c r="B636" s="6" t="s">
        <v>2035</v>
      </c>
      <c r="C636" s="1">
        <v>1</v>
      </c>
      <c r="D636" s="1">
        <f>+IF(Tabla15[[#This Row],[NOMBRE DE LA CAUSA 2018]]=0,0,1)</f>
        <v>1</v>
      </c>
      <c r="E636" s="1">
        <f>+E635+Tabla15[[#This Row],[NOMBRE DE LA CAUSA 2019]]</f>
        <v>634</v>
      </c>
      <c r="F636" s="1">
        <f>+Tabla15[[#This Row],[0]]*Tabla15[[#This Row],[NOMBRE DE LA CAUSA 2019]]</f>
        <v>634</v>
      </c>
      <c r="G636" s="6" t="s">
        <v>704</v>
      </c>
      <c r="H636" s="6"/>
      <c r="I636" s="6"/>
      <c r="J636" s="6" t="s">
        <v>705</v>
      </c>
      <c r="K636" s="6" t="s">
        <v>701</v>
      </c>
      <c r="L636" s="10" t="s">
        <v>2036</v>
      </c>
      <c r="M636" s="4">
        <v>513</v>
      </c>
      <c r="N636" s="1" t="str">
        <f>+Tabla15[[#This Row],[NOMBRE DE LA CAUSA 2017]]</f>
        <v>NO RECONOCIMIENTO EN DERECHO DE SUBSIDIOS A LOS USUARIOS DE SERVICIOS PUBLICOS DOMICILIARIOS</v>
      </c>
    </row>
    <row r="637" spans="1:14" ht="15" customHeight="1" x14ac:dyDescent="0.25">
      <c r="A637" s="1">
        <f>+Tabla15[[#This Row],[1]]</f>
        <v>635</v>
      </c>
      <c r="B637" s="6" t="s">
        <v>2037</v>
      </c>
      <c r="C637" s="1">
        <v>1</v>
      </c>
      <c r="D637" s="1">
        <f>+IF(Tabla15[[#This Row],[NOMBRE DE LA CAUSA 2018]]=0,0,1)</f>
        <v>1</v>
      </c>
      <c r="E637" s="1">
        <f>+E636+Tabla15[[#This Row],[NOMBRE DE LA CAUSA 2019]]</f>
        <v>635</v>
      </c>
      <c r="F637" s="1">
        <f>+Tabla15[[#This Row],[0]]*Tabla15[[#This Row],[NOMBRE DE LA CAUSA 2019]]</f>
        <v>635</v>
      </c>
      <c r="G637" s="6" t="s">
        <v>704</v>
      </c>
      <c r="H637" s="6"/>
      <c r="I637" s="6"/>
      <c r="J637" s="6" t="s">
        <v>705</v>
      </c>
      <c r="K637" s="6" t="s">
        <v>701</v>
      </c>
      <c r="L637" s="7" t="s">
        <v>2038</v>
      </c>
      <c r="M637" s="4">
        <v>193</v>
      </c>
      <c r="N637" s="1" t="str">
        <f>+Tabla15[[#This Row],[NOMBRE DE LA CAUSA 2017]]</f>
        <v>NO RESTITUCION DE BIEN INMUEBLE ARRENDADO</v>
      </c>
    </row>
    <row r="638" spans="1:14" x14ac:dyDescent="0.25">
      <c r="A638" s="1">
        <f>+Tabla15[[#This Row],[1]]</f>
        <v>636</v>
      </c>
      <c r="B638" s="5" t="s">
        <v>2039</v>
      </c>
      <c r="C638" s="1">
        <v>1</v>
      </c>
      <c r="D638" s="1">
        <f>+IF(Tabla15[[#This Row],[NOMBRE DE LA CAUSA 2018]]=0,0,1)</f>
        <v>1</v>
      </c>
      <c r="E638" s="1">
        <f>+E637+Tabla15[[#This Row],[NOMBRE DE LA CAUSA 2019]]</f>
        <v>636</v>
      </c>
      <c r="F638" s="1">
        <f>+Tabla15[[#This Row],[0]]*Tabla15[[#This Row],[NOMBRE DE LA CAUSA 2019]]</f>
        <v>636</v>
      </c>
      <c r="G638" s="8" t="s">
        <v>704</v>
      </c>
      <c r="H638" s="6"/>
      <c r="I638" s="6"/>
      <c r="J638" s="1" t="s">
        <v>705</v>
      </c>
      <c r="K638" s="1" t="s">
        <v>701</v>
      </c>
      <c r="L638" s="5" t="s">
        <v>2040</v>
      </c>
      <c r="M638" s="4">
        <v>837</v>
      </c>
      <c r="N638" s="1" t="str">
        <f>+Tabla15[[#This Row],[NOMBRE DE LA CAUSA 2017]]</f>
        <v>NO SUSCRIPCION DE CONTRATO DE CONCESION PORTUARIA</v>
      </c>
    </row>
    <row r="639" spans="1:14" x14ac:dyDescent="0.25">
      <c r="A639" s="1">
        <f>+Tabla15[[#This Row],[1]]</f>
        <v>637</v>
      </c>
      <c r="B639" s="1" t="s">
        <v>2041</v>
      </c>
      <c r="C639" s="1">
        <v>1</v>
      </c>
      <c r="D639" s="1">
        <f>+IF(Tabla15[[#This Row],[NOMBRE DE LA CAUSA 2018]]=0,0,1)</f>
        <v>1</v>
      </c>
      <c r="E639" s="1">
        <f>+E638+Tabla15[[#This Row],[NOMBRE DE LA CAUSA 2019]]</f>
        <v>637</v>
      </c>
      <c r="F639" s="1">
        <f>+Tabla15[[#This Row],[0]]*Tabla15[[#This Row],[NOMBRE DE LA CAUSA 2019]]</f>
        <v>637</v>
      </c>
      <c r="G639" s="6" t="s">
        <v>742</v>
      </c>
      <c r="H639" s="6" t="s">
        <v>2042</v>
      </c>
      <c r="I639" s="6"/>
      <c r="K639" s="1" t="s">
        <v>701</v>
      </c>
      <c r="L639" s="1" t="s">
        <v>2043</v>
      </c>
      <c r="M639" s="4">
        <v>2038</v>
      </c>
      <c r="N639" s="1" t="str">
        <f>+Tabla15[[#This Row],[NOMBRE DE LA CAUSA 2017]]</f>
        <v>NULIDAD ABSOLUTA DEL CONTRATO ESTATAL</v>
      </c>
    </row>
    <row r="640" spans="1:14" x14ac:dyDescent="0.25">
      <c r="A640" s="1">
        <f>+Tabla15[[#This Row],[1]]</f>
        <v>638</v>
      </c>
      <c r="B640" s="1" t="s">
        <v>2044</v>
      </c>
      <c r="C640" s="1">
        <v>1</v>
      </c>
      <c r="D640" s="1">
        <f>+IF(Tabla15[[#This Row],[NOMBRE DE LA CAUSA 2018]]=0,0,1)</f>
        <v>1</v>
      </c>
      <c r="E640" s="1">
        <f>+E639+Tabla15[[#This Row],[NOMBRE DE LA CAUSA 2019]]</f>
        <v>638</v>
      </c>
      <c r="F640" s="1">
        <f>+Tabla15[[#This Row],[0]]*Tabla15[[#This Row],[NOMBRE DE LA CAUSA 2019]]</f>
        <v>638</v>
      </c>
      <c r="G640" s="6" t="s">
        <v>742</v>
      </c>
      <c r="H640" s="6" t="s">
        <v>2042</v>
      </c>
      <c r="I640" s="6"/>
      <c r="J640" s="6"/>
      <c r="K640" s="6" t="s">
        <v>701</v>
      </c>
      <c r="L640" s="1" t="s">
        <v>2045</v>
      </c>
      <c r="M640" s="4">
        <v>2039</v>
      </c>
      <c r="N640" s="1" t="str">
        <f>+Tabla15[[#This Row],[NOMBRE DE LA CAUSA 2017]]</f>
        <v>NULIDAD RELATIVA DEL CONTRATO ESTATAL</v>
      </c>
    </row>
    <row r="641" spans="1:14" x14ac:dyDescent="0.25">
      <c r="A641" s="1">
        <f>+Tabla15[[#This Row],[1]]</f>
        <v>639</v>
      </c>
      <c r="B641" s="1" t="s">
        <v>2046</v>
      </c>
      <c r="C641" s="1">
        <v>1</v>
      </c>
      <c r="D641" s="1">
        <f>+IF(Tabla15[[#This Row],[NOMBRE DE LA CAUSA 2018]]=0,0,1)</f>
        <v>1</v>
      </c>
      <c r="E641" s="1">
        <f>+E640+Tabla15[[#This Row],[NOMBRE DE LA CAUSA 2019]]</f>
        <v>639</v>
      </c>
      <c r="F641" s="1">
        <f>+Tabla15[[#This Row],[0]]*Tabla15[[#This Row],[NOMBRE DE LA CAUSA 2019]]</f>
        <v>639</v>
      </c>
      <c r="G641" s="6" t="s">
        <v>742</v>
      </c>
      <c r="H641" s="6" t="s">
        <v>2047</v>
      </c>
      <c r="I641" s="6"/>
      <c r="K641" s="1" t="s">
        <v>701</v>
      </c>
      <c r="L641" s="1" t="s">
        <v>2048</v>
      </c>
      <c r="M641" s="4">
        <v>2150</v>
      </c>
      <c r="N641" s="1" t="str">
        <f>+Tabla15[[#This Row],[NOMBRE DE LA CAUSA 2017]]</f>
        <v>OCUPACION PERMANENTE DE INMUEBLE</v>
      </c>
    </row>
    <row r="642" spans="1:14" x14ac:dyDescent="0.25">
      <c r="A642" s="1">
        <f>+Tabla15[[#This Row],[1]]</f>
        <v>640</v>
      </c>
      <c r="B642" s="1" t="s">
        <v>2049</v>
      </c>
      <c r="C642" s="1">
        <v>1</v>
      </c>
      <c r="D642" s="1">
        <f>+IF(Tabla15[[#This Row],[NOMBRE DE LA CAUSA 2018]]=0,0,1)</f>
        <v>1</v>
      </c>
      <c r="E642" s="1">
        <f>+E641+Tabla15[[#This Row],[NOMBRE DE LA CAUSA 2019]]</f>
        <v>640</v>
      </c>
      <c r="F642" s="1">
        <f>+Tabla15[[#This Row],[0]]*Tabla15[[#This Row],[NOMBRE DE LA CAUSA 2019]]</f>
        <v>640</v>
      </c>
      <c r="G642" s="6" t="s">
        <v>742</v>
      </c>
      <c r="H642" s="6" t="s">
        <v>2047</v>
      </c>
      <c r="K642" s="1" t="s">
        <v>701</v>
      </c>
      <c r="L642" s="1" t="s">
        <v>2050</v>
      </c>
      <c r="M642" s="4">
        <v>2149</v>
      </c>
      <c r="N642" s="1" t="str">
        <f>+Tabla15[[#This Row],[NOMBRE DE LA CAUSA 2017]]</f>
        <v>OCUPACION TEMPORAL DE INMUEBLE</v>
      </c>
    </row>
    <row r="643" spans="1:14" x14ac:dyDescent="0.25">
      <c r="A643" s="1">
        <f>+Tabla15[[#This Row],[1]]</f>
        <v>641</v>
      </c>
      <c r="B643" s="1" t="s">
        <v>2051</v>
      </c>
      <c r="C643" s="1">
        <v>1</v>
      </c>
      <c r="D643" s="1">
        <f>+IF(Tabla15[[#This Row],[NOMBRE DE LA CAUSA 2018]]=0,0,1)</f>
        <v>1</v>
      </c>
      <c r="E643" s="1">
        <f>+E642+Tabla15[[#This Row],[NOMBRE DE LA CAUSA 2019]]</f>
        <v>641</v>
      </c>
      <c r="F643" s="1">
        <f>+Tabla15[[#This Row],[0]]*Tabla15[[#This Row],[NOMBRE DE LA CAUSA 2019]]</f>
        <v>641</v>
      </c>
      <c r="G643" s="6" t="s">
        <v>704</v>
      </c>
      <c r="H643" s="6"/>
      <c r="I643" s="6"/>
      <c r="J643" s="6" t="s">
        <v>705</v>
      </c>
      <c r="K643" s="6" t="s">
        <v>701</v>
      </c>
      <c r="L643" s="1" t="s">
        <v>2052</v>
      </c>
      <c r="M643" s="4">
        <v>186</v>
      </c>
      <c r="N643" s="1" t="str">
        <f>+Tabla15[[#This Row],[NOMBRE DE LA CAUSA 2017]]</f>
        <v>OMISION DE ASISTENCIA HUMANITARIA</v>
      </c>
    </row>
    <row r="644" spans="1:14" x14ac:dyDescent="0.25">
      <c r="A644" s="1">
        <f>+Tabla15[[#This Row],[1]]</f>
        <v>642</v>
      </c>
      <c r="B644" s="6" t="s">
        <v>2053</v>
      </c>
      <c r="C644" s="1">
        <v>1</v>
      </c>
      <c r="D644" s="1">
        <f>+IF(Tabla15[[#This Row],[NOMBRE DE LA CAUSA 2018]]=0,0,1)</f>
        <v>1</v>
      </c>
      <c r="E644" s="1">
        <f>+E643+Tabla15[[#This Row],[NOMBRE DE LA CAUSA 2019]]</f>
        <v>642</v>
      </c>
      <c r="F644" s="1">
        <f>+Tabla15[[#This Row],[0]]*Tabla15[[#This Row],[NOMBRE DE LA CAUSA 2019]]</f>
        <v>642</v>
      </c>
      <c r="G644" s="8" t="s">
        <v>704</v>
      </c>
      <c r="J644" s="1" t="s">
        <v>705</v>
      </c>
      <c r="K644" s="1" t="s">
        <v>701</v>
      </c>
      <c r="L644" s="7" t="s">
        <v>2054</v>
      </c>
      <c r="M644" s="4">
        <v>512</v>
      </c>
      <c r="N644" s="1" t="str">
        <f>+Tabla15[[#This Row],[NOMBRE DE LA CAUSA 2017]]</f>
        <v>OMISION DE LAS NORMAS DE SALUD OCUPACIONAL</v>
      </c>
    </row>
    <row r="645" spans="1:14" x14ac:dyDescent="0.25">
      <c r="A645" s="1">
        <f>+Tabla15[[#This Row],[1]]</f>
        <v>643</v>
      </c>
      <c r="B645" s="5" t="s">
        <v>2055</v>
      </c>
      <c r="C645" s="1">
        <v>1</v>
      </c>
      <c r="D645" s="1">
        <f>+IF(Tabla15[[#This Row],[NOMBRE DE LA CAUSA 2018]]=0,0,1)</f>
        <v>1</v>
      </c>
      <c r="E645" s="1">
        <f>+E644+Tabla15[[#This Row],[NOMBRE DE LA CAUSA 2019]]</f>
        <v>643</v>
      </c>
      <c r="F645" s="1">
        <f>+Tabla15[[#This Row],[0]]*Tabla15[[#This Row],[NOMBRE DE LA CAUSA 2019]]</f>
        <v>643</v>
      </c>
      <c r="G645" s="8" t="s">
        <v>704</v>
      </c>
      <c r="I645" s="5" t="s">
        <v>499</v>
      </c>
      <c r="J645" s="1" t="s">
        <v>705</v>
      </c>
      <c r="K645" s="1" t="s">
        <v>701</v>
      </c>
      <c r="L645" s="10" t="s">
        <v>2056</v>
      </c>
      <c r="M645" s="4">
        <v>1966</v>
      </c>
      <c r="N645" s="1" t="str">
        <f>+Tabla15[[#This Row],[NOMBRE DE LA CAUSA 2017]]</f>
        <v>OMISION EN LA DEVOLUCION OPORTUNA DE TRIBUTOS ADUANEROS PAGADOS EN EXCESO</v>
      </c>
    </row>
    <row r="646" spans="1:14" x14ac:dyDescent="0.25">
      <c r="A646" s="1">
        <f>+Tabla15[[#This Row],[1]]</f>
        <v>644</v>
      </c>
      <c r="B646" s="6" t="s">
        <v>2057</v>
      </c>
      <c r="C646" s="1">
        <v>1</v>
      </c>
      <c r="D646" s="1">
        <f>+IF(Tabla15[[#This Row],[NOMBRE DE LA CAUSA 2018]]=0,0,1)</f>
        <v>1</v>
      </c>
      <c r="E646" s="1">
        <f>+E645+Tabla15[[#This Row],[NOMBRE DE LA CAUSA 2019]]</f>
        <v>644</v>
      </c>
      <c r="F646" s="1">
        <f>+Tabla15[[#This Row],[0]]*Tabla15[[#This Row],[NOMBRE DE LA CAUSA 2019]]</f>
        <v>644</v>
      </c>
      <c r="G646" s="6" t="s">
        <v>704</v>
      </c>
      <c r="H646" s="6"/>
      <c r="I646" s="6"/>
      <c r="J646" s="6" t="s">
        <v>705</v>
      </c>
      <c r="K646" s="6" t="s">
        <v>701</v>
      </c>
      <c r="L646" s="7" t="s">
        <v>2058</v>
      </c>
      <c r="M646" s="4">
        <v>809</v>
      </c>
      <c r="N646" s="1" t="str">
        <f>+Tabla15[[#This Row],[NOMBRE DE LA CAUSA 2017]]</f>
        <v>OMISION EN LAS FUNCIONES DE INSPECCION, VIGILANCIA Y CONTROL</v>
      </c>
    </row>
    <row r="647" spans="1:14" x14ac:dyDescent="0.25">
      <c r="A647" s="1">
        <f>+Tabla15[[#This Row],[1]]</f>
        <v>645</v>
      </c>
      <c r="B647" s="6" t="s">
        <v>2059</v>
      </c>
      <c r="C647" s="1">
        <v>1</v>
      </c>
      <c r="D647" s="1">
        <f>+IF(Tabla15[[#This Row],[NOMBRE DE LA CAUSA 2018]]=0,0,1)</f>
        <v>1</v>
      </c>
      <c r="E647" s="1">
        <f>+E646+Tabla15[[#This Row],[NOMBRE DE LA CAUSA 2019]]</f>
        <v>645</v>
      </c>
      <c r="F647" s="1">
        <f>+Tabla15[[#This Row],[0]]*Tabla15[[#This Row],[NOMBRE DE LA CAUSA 2019]]</f>
        <v>645</v>
      </c>
      <c r="G647" s="6" t="s">
        <v>704</v>
      </c>
      <c r="H647" s="6"/>
      <c r="I647" s="6"/>
      <c r="J647" s="6" t="s">
        <v>705</v>
      </c>
      <c r="K647" s="6" t="s">
        <v>701</v>
      </c>
      <c r="L647" s="7" t="s">
        <v>2060</v>
      </c>
      <c r="M647" s="4">
        <v>760</v>
      </c>
      <c r="N647" s="1" t="str">
        <f>+Tabla15[[#This Row],[NOMBRE DE LA CAUSA 2017]]</f>
        <v>PAGO DE CONDENA O CONCILIACION POR ACTUACION DOLOSA O GRAVEMENTE CULPOSA DE SERVIDOR O EX SERVIDOR PUBLICO O PARTICULAR EN EJERCICIO DE FUNCIONES PUBLICAS</v>
      </c>
    </row>
    <row r="648" spans="1:14" x14ac:dyDescent="0.25">
      <c r="A648" s="1">
        <f>+Tabla15[[#This Row],[1]]</f>
        <v>646</v>
      </c>
      <c r="B648" s="6" t="s">
        <v>2061</v>
      </c>
      <c r="C648" s="1">
        <v>1</v>
      </c>
      <c r="D648" s="1">
        <f>+IF(Tabla15[[#This Row],[NOMBRE DE LA CAUSA 2018]]=0,0,1)</f>
        <v>1</v>
      </c>
      <c r="E648" s="1">
        <f>+E647+Tabla15[[#This Row],[NOMBRE DE LA CAUSA 2019]]</f>
        <v>646</v>
      </c>
      <c r="F648" s="1">
        <f>+Tabla15[[#This Row],[0]]*Tabla15[[#This Row],[NOMBRE DE LA CAUSA 2019]]</f>
        <v>646</v>
      </c>
      <c r="G648" s="6" t="s">
        <v>704</v>
      </c>
      <c r="H648" s="6"/>
      <c r="I648" s="6"/>
      <c r="J648" s="6" t="s">
        <v>705</v>
      </c>
      <c r="K648" s="6" t="s">
        <v>701</v>
      </c>
      <c r="L648" s="7" t="s">
        <v>2062</v>
      </c>
      <c r="M648" s="4">
        <v>1981</v>
      </c>
      <c r="N648" s="1" t="str">
        <f>+Tabla15[[#This Row],[NOMBRE DE LA CAUSA 2017]]</f>
        <v>PERDIDA DE POSESION O TENENCIA DE BIEN</v>
      </c>
    </row>
    <row r="649" spans="1:14" x14ac:dyDescent="0.25">
      <c r="A649" s="1">
        <f>+Tabla15[[#This Row],[1]]</f>
        <v>647</v>
      </c>
      <c r="B649" s="6" t="s">
        <v>2063</v>
      </c>
      <c r="C649" s="1">
        <v>1</v>
      </c>
      <c r="D649" s="1">
        <f>+IF(Tabla15[[#This Row],[NOMBRE DE LA CAUSA 2018]]=0,0,1)</f>
        <v>1</v>
      </c>
      <c r="E649" s="1">
        <f>+E648+Tabla15[[#This Row],[NOMBRE DE LA CAUSA 2019]]</f>
        <v>647</v>
      </c>
      <c r="F649" s="1">
        <f>+Tabla15[[#This Row],[0]]*Tabla15[[#This Row],[NOMBRE DE LA CAUSA 2019]]</f>
        <v>647</v>
      </c>
      <c r="G649" s="6" t="s">
        <v>699</v>
      </c>
      <c r="H649" s="6"/>
      <c r="I649" s="6"/>
      <c r="J649" s="6"/>
      <c r="K649" s="6" t="s">
        <v>701</v>
      </c>
      <c r="L649" s="7" t="s">
        <v>2064</v>
      </c>
      <c r="M649" s="4">
        <v>2202</v>
      </c>
      <c r="N649" s="1" t="str">
        <f>+Tabla15[[#This Row],[NOMBRE DE LA CAUSA 2017]]</f>
        <v>PERDIDA O DAÑOS A BIENES EMBARGADOS O SECUESTRADOS</v>
      </c>
    </row>
    <row r="650" spans="1:14" x14ac:dyDescent="0.25">
      <c r="A650" s="1">
        <f>+Tabla15[[#This Row],[1]]</f>
        <v>648</v>
      </c>
      <c r="B650" s="6" t="s">
        <v>2065</v>
      </c>
      <c r="C650" s="1">
        <v>1</v>
      </c>
      <c r="D650" s="1">
        <f>+IF(Tabla15[[#This Row],[NOMBRE DE LA CAUSA 2018]]=0,0,1)</f>
        <v>1</v>
      </c>
      <c r="E650" s="1">
        <f>+E649+Tabla15[[#This Row],[NOMBRE DE LA CAUSA 2019]]</f>
        <v>648</v>
      </c>
      <c r="F650" s="1">
        <f>+Tabla15[[#This Row],[0]]*Tabla15[[#This Row],[NOMBRE DE LA CAUSA 2019]]</f>
        <v>648</v>
      </c>
      <c r="G650" s="6" t="s">
        <v>704</v>
      </c>
      <c r="H650" s="6"/>
      <c r="I650" s="6"/>
      <c r="J650" s="6" t="s">
        <v>705</v>
      </c>
      <c r="K650" s="6" t="s">
        <v>701</v>
      </c>
      <c r="L650" s="7" t="s">
        <v>2066</v>
      </c>
      <c r="M650" s="4">
        <v>351</v>
      </c>
      <c r="N650" s="1" t="str">
        <f>+Tabla15[[#This Row],[NOMBRE DE LA CAUSA 2017]]</f>
        <v>PERDIDA O DAÑOS A BIENES INCAUTADOS U OCUPADOS EN PROCESOS PENALES</v>
      </c>
    </row>
    <row r="651" spans="1:14" x14ac:dyDescent="0.25">
      <c r="A651" s="1">
        <f>+Tabla15[[#This Row],[1]]</f>
        <v>649</v>
      </c>
      <c r="B651" s="6" t="s">
        <v>2067</v>
      </c>
      <c r="C651" s="1">
        <v>1</v>
      </c>
      <c r="D651" s="1">
        <f>+IF(Tabla15[[#This Row],[NOMBRE DE LA CAUSA 2018]]=0,0,1)</f>
        <v>1</v>
      </c>
      <c r="E651" s="1">
        <f>+E650+Tabla15[[#This Row],[NOMBRE DE LA CAUSA 2019]]</f>
        <v>649</v>
      </c>
      <c r="F651" s="1">
        <f>+Tabla15[[#This Row],[0]]*Tabla15[[#This Row],[NOMBRE DE LA CAUSA 2019]]</f>
        <v>649</v>
      </c>
      <c r="G651" s="6" t="s">
        <v>704</v>
      </c>
      <c r="H651" s="6"/>
      <c r="I651" s="6"/>
      <c r="J651" s="6" t="s">
        <v>705</v>
      </c>
      <c r="K651" s="6" t="s">
        <v>701</v>
      </c>
      <c r="L651" s="7" t="s">
        <v>2068</v>
      </c>
      <c r="M651" s="4">
        <v>275</v>
      </c>
      <c r="N651" s="1" t="str">
        <f>+Tabla15[[#This Row],[NOMBRE DE LA CAUSA 2017]]</f>
        <v>PERDIDA O DESTRUCCION DE TITULO VALOR</v>
      </c>
    </row>
    <row r="652" spans="1:14" x14ac:dyDescent="0.25">
      <c r="A652" s="1">
        <f>+Tabla15[[#This Row],[1]]</f>
        <v>650</v>
      </c>
      <c r="B652" s="6" t="s">
        <v>2069</v>
      </c>
      <c r="C652" s="1">
        <v>1</v>
      </c>
      <c r="D652" s="1">
        <f>+IF(Tabla15[[#This Row],[NOMBRE DE LA CAUSA 2018]]=0,0,1)</f>
        <v>1</v>
      </c>
      <c r="E652" s="1">
        <f>+E651+Tabla15[[#This Row],[NOMBRE DE LA CAUSA 2019]]</f>
        <v>650</v>
      </c>
      <c r="F652" s="1">
        <f>+Tabla15[[#This Row],[0]]*Tabla15[[#This Row],[NOMBRE DE LA CAUSA 2019]]</f>
        <v>650</v>
      </c>
      <c r="G652" s="6" t="s">
        <v>704</v>
      </c>
      <c r="H652" s="6"/>
      <c r="I652" s="6"/>
      <c r="J652" s="6" t="s">
        <v>705</v>
      </c>
      <c r="K652" s="6" t="s">
        <v>701</v>
      </c>
      <c r="L652" s="10" t="s">
        <v>2070</v>
      </c>
      <c r="M652" s="4">
        <v>242</v>
      </c>
      <c r="N652" s="1" t="str">
        <f>+Tabla15[[#This Row],[NOMBRE DE LA CAUSA 2017]]</f>
        <v>PERJUICIOS OCASIONADOS POR ACTAS DE JUNTA DE SOCIOS</v>
      </c>
    </row>
    <row r="653" spans="1:14" x14ac:dyDescent="0.25">
      <c r="A653" s="1">
        <f>+Tabla15[[#This Row],[1]]</f>
        <v>651</v>
      </c>
      <c r="B653" s="8" t="s">
        <v>2071</v>
      </c>
      <c r="C653" s="1">
        <v>1</v>
      </c>
      <c r="D653" s="1">
        <f>+IF(Tabla15[[#This Row],[NOMBRE DE LA CAUSA 2018]]=0,0,1)</f>
        <v>1</v>
      </c>
      <c r="E653" s="1">
        <f>+E652+Tabla15[[#This Row],[NOMBRE DE LA CAUSA 2019]]</f>
        <v>651</v>
      </c>
      <c r="F653" s="1">
        <f>+Tabla15[[#This Row],[0]]*Tabla15[[#This Row],[NOMBRE DE LA CAUSA 2019]]</f>
        <v>651</v>
      </c>
      <c r="G653" s="8" t="s">
        <v>704</v>
      </c>
      <c r="H653" s="6"/>
      <c r="I653" s="6"/>
      <c r="J653" s="6" t="s">
        <v>705</v>
      </c>
      <c r="K653" s="6" t="s">
        <v>701</v>
      </c>
      <c r="L653" s="10" t="s">
        <v>2072</v>
      </c>
      <c r="M653" s="4">
        <v>2005</v>
      </c>
      <c r="N653" s="1" t="str">
        <f>+Tabla15[[#This Row],[NOMBRE DE LA CAUSA 2017]]</f>
        <v>PERJUICIOS OCASIONADOS POR DECLARATORIA DE ZONA DE RESERVA FORESTAL</v>
      </c>
    </row>
    <row r="654" spans="1:14" x14ac:dyDescent="0.25">
      <c r="A654" s="1">
        <f>+Tabla15[[#This Row],[1]]</f>
        <v>652</v>
      </c>
      <c r="B654" s="6" t="s">
        <v>2073</v>
      </c>
      <c r="C654" s="1">
        <v>1</v>
      </c>
      <c r="D654" s="1">
        <f>+IF(Tabla15[[#This Row],[NOMBRE DE LA CAUSA 2018]]=0,0,1)</f>
        <v>1</v>
      </c>
      <c r="E654" s="1">
        <f>+E653+Tabla15[[#This Row],[NOMBRE DE LA CAUSA 2019]]</f>
        <v>652</v>
      </c>
      <c r="F654" s="1">
        <f>+Tabla15[[#This Row],[0]]*Tabla15[[#This Row],[NOMBRE DE LA CAUSA 2019]]</f>
        <v>652</v>
      </c>
      <c r="G654" s="6" t="s">
        <v>704</v>
      </c>
      <c r="H654" s="6"/>
      <c r="I654" s="6"/>
      <c r="J654" s="6" t="s">
        <v>705</v>
      </c>
      <c r="K654" s="6" t="s">
        <v>701</v>
      </c>
      <c r="L654" s="10" t="s">
        <v>2074</v>
      </c>
      <c r="M654" s="4">
        <v>811</v>
      </c>
      <c r="N654" s="1" t="str">
        <f>+Tabla15[[#This Row],[NOMBRE DE LA CAUSA 2017]]</f>
        <v>PERJUICIOS OCASIONADOS POR INSTAURAR UN PROCESO JUDICIAL INFUNDADO</v>
      </c>
    </row>
    <row r="655" spans="1:14" x14ac:dyDescent="0.25">
      <c r="A655" s="1">
        <f>+Tabla15[[#This Row],[1]]</f>
        <v>653</v>
      </c>
      <c r="B655" s="8" t="s">
        <v>2075</v>
      </c>
      <c r="C655" s="1">
        <v>1</v>
      </c>
      <c r="D655" s="1">
        <f>+IF(Tabla15[[#This Row],[NOMBRE DE LA CAUSA 2018]]=0,0,1)</f>
        <v>1</v>
      </c>
      <c r="E655" s="1">
        <f>+E654+Tabla15[[#This Row],[NOMBRE DE LA CAUSA 2019]]</f>
        <v>653</v>
      </c>
      <c r="F655" s="1">
        <f>+Tabla15[[#This Row],[0]]*Tabla15[[#This Row],[NOMBRE DE LA CAUSA 2019]]</f>
        <v>653</v>
      </c>
      <c r="G655" s="8" t="s">
        <v>704</v>
      </c>
      <c r="H655" s="6"/>
      <c r="I655" s="6"/>
      <c r="J655" s="6" t="s">
        <v>705</v>
      </c>
      <c r="K655" s="6" t="s">
        <v>701</v>
      </c>
      <c r="L655" s="10" t="s">
        <v>2076</v>
      </c>
      <c r="M655" s="4">
        <v>833</v>
      </c>
      <c r="N655" s="1" t="str">
        <f>+Tabla15[[#This Row],[NOMBRE DE LA CAUSA 2017]]</f>
        <v>PERJUICIOS OCASIONADOS POR NO EXPEDICION DE DOCUMENTO</v>
      </c>
    </row>
    <row r="656" spans="1:14" x14ac:dyDescent="0.25">
      <c r="A656" s="1">
        <f>+Tabla15[[#This Row],[1]]</f>
        <v>654</v>
      </c>
      <c r="B656" s="8" t="s">
        <v>2077</v>
      </c>
      <c r="C656" s="1">
        <v>1</v>
      </c>
      <c r="D656" s="1">
        <f>+IF(Tabla15[[#This Row],[NOMBRE DE LA CAUSA 2018]]=0,0,1)</f>
        <v>1</v>
      </c>
      <c r="E656" s="1">
        <f>+E655+Tabla15[[#This Row],[NOMBRE DE LA CAUSA 2019]]</f>
        <v>654</v>
      </c>
      <c r="F656" s="1">
        <f>+Tabla15[[#This Row],[0]]*Tabla15[[#This Row],[NOMBRE DE LA CAUSA 2019]]</f>
        <v>654</v>
      </c>
      <c r="G656" s="6" t="s">
        <v>704</v>
      </c>
      <c r="H656" s="6"/>
      <c r="I656" s="6"/>
      <c r="J656" s="6" t="s">
        <v>705</v>
      </c>
      <c r="K656" s="6" t="s">
        <v>701</v>
      </c>
      <c r="L656" s="10" t="s">
        <v>2078</v>
      </c>
      <c r="M656" s="4">
        <v>217</v>
      </c>
      <c r="N656" s="1" t="str">
        <f>+Tabla15[[#This Row],[NOMBRE DE LA CAUSA 2017]]</f>
        <v>PERJUICIOS OCASIONADOS POR REESTRUCTURACION Y LIQUIDACION DE ENTIDADES DE DERECHO PRIVADO</v>
      </c>
    </row>
    <row r="657" spans="1:14" x14ac:dyDescent="0.25">
      <c r="A657" s="1">
        <f>+Tabla15[[#This Row],[1]]</f>
        <v>655</v>
      </c>
      <c r="B657" s="1" t="s">
        <v>2079</v>
      </c>
      <c r="C657" s="1">
        <v>1</v>
      </c>
      <c r="D657" s="1">
        <f>+IF(Tabla15[[#This Row],[NOMBRE DE LA CAUSA 2018]]=0,0,1)</f>
        <v>1</v>
      </c>
      <c r="E657" s="1">
        <f>+E656+Tabla15[[#This Row],[NOMBRE DE LA CAUSA 2019]]</f>
        <v>655</v>
      </c>
      <c r="F657" s="1">
        <f>+Tabla15[[#This Row],[0]]*Tabla15[[#This Row],[NOMBRE DE LA CAUSA 2019]]</f>
        <v>655</v>
      </c>
      <c r="G657" s="6" t="s">
        <v>704</v>
      </c>
      <c r="H657" s="6"/>
      <c r="I657" s="6"/>
      <c r="J657" s="6" t="s">
        <v>705</v>
      </c>
      <c r="K657" s="6" t="s">
        <v>701</v>
      </c>
      <c r="L657" s="7" t="s">
        <v>2080</v>
      </c>
      <c r="M657" s="4">
        <v>223</v>
      </c>
      <c r="N657" s="1" t="str">
        <f>+Tabla15[[#This Row],[NOMBRE DE LA CAUSA 2017]]</f>
        <v>PERTURBACION A LA POSESION</v>
      </c>
    </row>
    <row r="658" spans="1:14" x14ac:dyDescent="0.25">
      <c r="A658" s="1">
        <f>+Tabla15[[#This Row],[1]]</f>
        <v>656</v>
      </c>
      <c r="B658" s="1" t="s">
        <v>2081</v>
      </c>
      <c r="C658" s="1">
        <v>1</v>
      </c>
      <c r="D658" s="1">
        <f>+IF(Tabla15[[#This Row],[NOMBRE DE LA CAUSA 2018]]=0,0,1)</f>
        <v>1</v>
      </c>
      <c r="E658" s="1">
        <f>+E657+Tabla15[[#This Row],[NOMBRE DE LA CAUSA 2019]]</f>
        <v>656</v>
      </c>
      <c r="F658" s="1">
        <f>+Tabla15[[#This Row],[0]]*Tabla15[[#This Row],[NOMBRE DE LA CAUSA 2019]]</f>
        <v>656</v>
      </c>
      <c r="G658" s="6" t="s">
        <v>704</v>
      </c>
      <c r="H658" s="6"/>
      <c r="I658" s="6"/>
      <c r="J658" s="6" t="s">
        <v>705</v>
      </c>
      <c r="K658" s="6" t="s">
        <v>701</v>
      </c>
      <c r="L658" s="7" t="s">
        <v>2082</v>
      </c>
      <c r="M658" s="4">
        <v>426</v>
      </c>
      <c r="N658" s="1" t="str">
        <f>+Tabla15[[#This Row],[NOMBRE DE LA CAUSA 2017]]</f>
        <v>PRESCRIPCION ADQUISITIVA DE DOMINIO</v>
      </c>
    </row>
    <row r="659" spans="1:14" x14ac:dyDescent="0.25">
      <c r="A659" s="1">
        <f>+Tabla15[[#This Row],[1]]</f>
        <v>657</v>
      </c>
      <c r="B659" s="1" t="s">
        <v>2083</v>
      </c>
      <c r="C659" s="1">
        <v>1</v>
      </c>
      <c r="D659" s="1">
        <f>+IF(Tabla15[[#This Row],[NOMBRE DE LA CAUSA 2018]]=0,0,1)</f>
        <v>1</v>
      </c>
      <c r="E659" s="1">
        <f>+E658+Tabla15[[#This Row],[NOMBRE DE LA CAUSA 2019]]</f>
        <v>657</v>
      </c>
      <c r="F659" s="1">
        <f>+Tabla15[[#This Row],[0]]*Tabla15[[#This Row],[NOMBRE DE LA CAUSA 2019]]</f>
        <v>657</v>
      </c>
      <c r="G659" s="6" t="s">
        <v>704</v>
      </c>
      <c r="H659" s="6"/>
      <c r="I659" s="6"/>
      <c r="J659" s="6" t="s">
        <v>705</v>
      </c>
      <c r="K659" s="6" t="s">
        <v>701</v>
      </c>
      <c r="L659" s="7" t="s">
        <v>2084</v>
      </c>
      <c r="M659" s="4">
        <v>827</v>
      </c>
      <c r="N659" s="1" t="str">
        <f>+Tabla15[[#This Row],[NOMBRE DE LA CAUSA 2017]]</f>
        <v>PRESTACION INADECUADA DEL SERVICIO CATASTRAL</v>
      </c>
    </row>
    <row r="660" spans="1:14" x14ac:dyDescent="0.25">
      <c r="A660" s="1">
        <f>+Tabla15[[#This Row],[1]]</f>
        <v>658</v>
      </c>
      <c r="B660" t="s">
        <v>2085</v>
      </c>
      <c r="C660" s="1">
        <v>1</v>
      </c>
      <c r="D660" s="1">
        <f>+IF(Tabla15[[#This Row],[NOMBRE DE LA CAUSA 2018]]=0,0,1)</f>
        <v>1</v>
      </c>
      <c r="E660" s="1">
        <f>+E659+Tabla15[[#This Row],[NOMBRE DE LA CAUSA 2019]]</f>
        <v>658</v>
      </c>
      <c r="F660" s="1">
        <f>+Tabla15[[#This Row],[0]]*Tabla15[[#This Row],[NOMBRE DE LA CAUSA 2019]]</f>
        <v>658</v>
      </c>
      <c r="G660" s="6" t="s">
        <v>704</v>
      </c>
      <c r="H660" s="6"/>
      <c r="I660" s="6"/>
      <c r="J660" s="6" t="s">
        <v>705</v>
      </c>
      <c r="K660" s="6" t="s">
        <v>701</v>
      </c>
      <c r="L660" s="7" t="s">
        <v>2086</v>
      </c>
      <c r="M660" s="4">
        <v>292</v>
      </c>
      <c r="N660" s="1" t="str">
        <f>+Tabla15[[#This Row],[NOMBRE DE LA CAUSA 2017]]</f>
        <v>PRESTACION INADECUADA DEL SERVICIO NOTARIAL Y REGISTRAL</v>
      </c>
    </row>
    <row r="661" spans="1:14" x14ac:dyDescent="0.25">
      <c r="A661" s="1">
        <f>+Tabla15[[#This Row],[1]]</f>
        <v>659</v>
      </c>
      <c r="B661" s="1" t="s">
        <v>2087</v>
      </c>
      <c r="C661" s="1">
        <v>1</v>
      </c>
      <c r="D661" s="1">
        <f>+IF(Tabla15[[#This Row],[NOMBRE DE LA CAUSA 2018]]=0,0,1)</f>
        <v>1</v>
      </c>
      <c r="E661" s="1">
        <f>+E660+Tabla15[[#This Row],[NOMBRE DE LA CAUSA 2019]]</f>
        <v>659</v>
      </c>
      <c r="F661" s="1">
        <f>+Tabla15[[#This Row],[0]]*Tabla15[[#This Row],[NOMBRE DE LA CAUSA 2019]]</f>
        <v>659</v>
      </c>
      <c r="G661" s="6" t="s">
        <v>704</v>
      </c>
      <c r="H661" s="6"/>
      <c r="I661" s="8"/>
      <c r="J661" s="6" t="s">
        <v>705</v>
      </c>
      <c r="K661" s="6" t="s">
        <v>701</v>
      </c>
      <c r="L661" s="7" t="s">
        <v>2088</v>
      </c>
      <c r="M661" s="4">
        <v>311</v>
      </c>
      <c r="N661" s="1" t="str">
        <f>+Tabla15[[#This Row],[NOMBRE DE LA CAUSA 2017]]</f>
        <v>PRIVACION DE LA LIBERTAD SIN QUE MEDIE MEDIDA DE ASEGURAMIENTO</v>
      </c>
    </row>
    <row r="662" spans="1:14" x14ac:dyDescent="0.25">
      <c r="A662" s="1">
        <f>+Tabla15[[#This Row],[1]]</f>
        <v>660</v>
      </c>
      <c r="B662" s="6" t="s">
        <v>2089</v>
      </c>
      <c r="C662" s="1">
        <v>1</v>
      </c>
      <c r="D662" s="1">
        <f>+IF(Tabla15[[#This Row],[NOMBRE DE LA CAUSA 2018]]=0,0,1)</f>
        <v>1</v>
      </c>
      <c r="E662" s="1">
        <f>+E661+Tabla15[[#This Row],[NOMBRE DE LA CAUSA 2019]]</f>
        <v>660</v>
      </c>
      <c r="F662" s="1">
        <f>+Tabla15[[#This Row],[0]]*Tabla15[[#This Row],[NOMBRE DE LA CAUSA 2019]]</f>
        <v>660</v>
      </c>
      <c r="G662" s="6" t="s">
        <v>704</v>
      </c>
      <c r="H662" s="6"/>
      <c r="I662" s="6"/>
      <c r="J662" s="6" t="s">
        <v>705</v>
      </c>
      <c r="K662" s="6" t="s">
        <v>701</v>
      </c>
      <c r="L662" s="7" t="s">
        <v>2090</v>
      </c>
      <c r="M662" s="23">
        <v>191</v>
      </c>
      <c r="N662" s="1" t="str">
        <f>+Tabla15[[#This Row],[NOMBRE DE LA CAUSA 2017]]</f>
        <v>PRIVACION INJUSTA DE LA LIBERTAD</v>
      </c>
    </row>
    <row r="663" spans="1:14" x14ac:dyDescent="0.25">
      <c r="A663" s="1">
        <f>+Tabla15[[#This Row],[1]]</f>
        <v>661</v>
      </c>
      <c r="B663" s="6" t="s">
        <v>2091</v>
      </c>
      <c r="C663" s="1">
        <v>1</v>
      </c>
      <c r="D663" s="1">
        <f>+IF(Tabla15[[#This Row],[NOMBRE DE LA CAUSA 2018]]=0,0,1)</f>
        <v>1</v>
      </c>
      <c r="E663" s="1">
        <f>+E662+Tabla15[[#This Row],[NOMBRE DE LA CAUSA 2019]]</f>
        <v>661</v>
      </c>
      <c r="F663" s="1">
        <f>+Tabla15[[#This Row],[0]]*Tabla15[[#This Row],[NOMBRE DE LA CAUSA 2019]]</f>
        <v>661</v>
      </c>
      <c r="G663" s="6" t="s">
        <v>699</v>
      </c>
      <c r="H663" s="6"/>
      <c r="I663" s="6"/>
      <c r="J663" s="6" t="s">
        <v>705</v>
      </c>
      <c r="K663" s="6" t="s">
        <v>701</v>
      </c>
      <c r="L663" s="7" t="s">
        <v>2092</v>
      </c>
      <c r="M663" s="23">
        <v>2025</v>
      </c>
      <c r="N663" s="1" t="str">
        <f>+Tabla15[[#This Row],[NOMBRE DE LA CAUSA 2017]]</f>
        <v>RECLAMACIONES SOBRE ASPECTOS SIN SALVEDADES EN EL ACTA DE LIQUIDACION</v>
      </c>
    </row>
    <row r="664" spans="1:14" x14ac:dyDescent="0.25">
      <c r="A664" s="1">
        <f>+Tabla15[[#This Row],[1]]</f>
        <v>662</v>
      </c>
      <c r="B664" s="6" t="s">
        <v>2093</v>
      </c>
      <c r="C664" s="1">
        <v>1</v>
      </c>
      <c r="D664" s="1">
        <f>+IF(Tabla15[[#This Row],[NOMBRE DE LA CAUSA 2018]]=0,0,1)</f>
        <v>1</v>
      </c>
      <c r="E664" s="1">
        <f>+E663+Tabla15[[#This Row],[NOMBRE DE LA CAUSA 2019]]</f>
        <v>662</v>
      </c>
      <c r="F664" s="1">
        <f>+Tabla15[[#This Row],[0]]*Tabla15[[#This Row],[NOMBRE DE LA CAUSA 2019]]</f>
        <v>662</v>
      </c>
      <c r="G664" s="6" t="s">
        <v>699</v>
      </c>
      <c r="H664" s="6"/>
      <c r="I664" s="6"/>
      <c r="J664" s="6"/>
      <c r="K664" s="6" t="s">
        <v>701</v>
      </c>
      <c r="L664" s="7" t="s">
        <v>2094</v>
      </c>
      <c r="M664" s="23">
        <v>2033</v>
      </c>
      <c r="N664" s="1" t="str">
        <f>+Tabla15[[#This Row],[NOMBRE DE LA CAUSA 2017]]</f>
        <v>REDUCCION DE LA CLAUSULA PENAL POR INCUMPLIMIENTO PARCIAL</v>
      </c>
    </row>
    <row r="665" spans="1:14" x14ac:dyDescent="0.25">
      <c r="A665" s="1">
        <f>+Tabla15[[#This Row],[1]]</f>
        <v>663</v>
      </c>
      <c r="B665" s="6" t="s">
        <v>2095</v>
      </c>
      <c r="C665" s="1">
        <v>1</v>
      </c>
      <c r="D665" s="1">
        <f>+IF(Tabla15[[#This Row],[NOMBRE DE LA CAUSA 2018]]=0,0,1)</f>
        <v>1</v>
      </c>
      <c r="E665" s="1">
        <f>+E664+Tabla15[[#This Row],[NOMBRE DE LA CAUSA 2019]]</f>
        <v>663</v>
      </c>
      <c r="F665" s="1">
        <f>+Tabla15[[#This Row],[0]]*Tabla15[[#This Row],[NOMBRE DE LA CAUSA 2019]]</f>
        <v>663</v>
      </c>
      <c r="G665" s="8" t="s">
        <v>704</v>
      </c>
      <c r="H665" s="6"/>
      <c r="I665" s="6"/>
      <c r="J665" s="6" t="s">
        <v>705</v>
      </c>
      <c r="K665" s="6" t="s">
        <v>701</v>
      </c>
      <c r="L665" s="10" t="s">
        <v>2096</v>
      </c>
      <c r="M665" s="23">
        <v>857</v>
      </c>
      <c r="N665" s="1" t="str">
        <f>+Tabla15[[#This Row],[NOMBRE DE LA CAUSA 2017]]</f>
        <v>RETENCION DE CUOTAS SINDICALES</v>
      </c>
    </row>
    <row r="666" spans="1:14" x14ac:dyDescent="0.25">
      <c r="A666" s="1">
        <f>+Tabla15[[#This Row],[1]]</f>
        <v>664</v>
      </c>
      <c r="B666" s="6" t="s">
        <v>2097</v>
      </c>
      <c r="C666" s="1">
        <v>1</v>
      </c>
      <c r="D666" s="1">
        <f>+IF(Tabla15[[#This Row],[NOMBRE DE LA CAUSA 2018]]=0,0,1)</f>
        <v>1</v>
      </c>
      <c r="E666" s="1">
        <f>+E665+Tabla15[[#This Row],[NOMBRE DE LA CAUSA 2019]]</f>
        <v>664</v>
      </c>
      <c r="F666" s="1">
        <f>+Tabla15[[#This Row],[0]]*Tabla15[[#This Row],[NOMBRE DE LA CAUSA 2019]]</f>
        <v>664</v>
      </c>
      <c r="G666" s="6" t="s">
        <v>704</v>
      </c>
      <c r="H666" s="6"/>
      <c r="I666" s="6"/>
      <c r="J666" s="6" t="s">
        <v>705</v>
      </c>
      <c r="K666" s="6" t="s">
        <v>701</v>
      </c>
      <c r="L666" s="7" t="s">
        <v>2098</v>
      </c>
      <c r="M666" s="23">
        <v>456</v>
      </c>
      <c r="N666" s="1" t="str">
        <f>+Tabla15[[#This Row],[NOMBRE DE LA CAUSA 2017]]</f>
        <v>RETENCION ILEGAL DE BIENES</v>
      </c>
    </row>
    <row r="667" spans="1:14" x14ac:dyDescent="0.25">
      <c r="A667" s="1">
        <f>+Tabla15[[#This Row],[1]]</f>
        <v>665</v>
      </c>
      <c r="B667" s="6" t="s">
        <v>2099</v>
      </c>
      <c r="C667" s="1">
        <v>1</v>
      </c>
      <c r="D667" s="1">
        <f>+IF(Tabla15[[#This Row],[NOMBRE DE LA CAUSA 2018]]=0,0,1)</f>
        <v>1</v>
      </c>
      <c r="E667" s="1">
        <f>+E666+Tabla15[[#This Row],[NOMBRE DE LA CAUSA 2019]]</f>
        <v>665</v>
      </c>
      <c r="F667" s="1">
        <f>+Tabla15[[#This Row],[0]]*Tabla15[[#This Row],[NOMBRE DE LA CAUSA 2019]]</f>
        <v>665</v>
      </c>
      <c r="G667" s="6" t="s">
        <v>704</v>
      </c>
      <c r="H667" s="6"/>
      <c r="I667" s="6"/>
      <c r="J667" s="6" t="s">
        <v>705</v>
      </c>
      <c r="K667" s="6" t="s">
        <v>701</v>
      </c>
      <c r="L667" s="7" t="s">
        <v>2100</v>
      </c>
      <c r="M667" s="23">
        <v>366</v>
      </c>
      <c r="N667" s="1" t="str">
        <f>+Tabla15[[#This Row],[NOMBRE DE LA CAUSA 2017]]</f>
        <v>RETIRO ILEGAL DE ALUMNO DE ESCUELA DE FORMACION MILITAR</v>
      </c>
    </row>
    <row r="668" spans="1:14" x14ac:dyDescent="0.25">
      <c r="A668" s="1">
        <f>+Tabla15[[#This Row],[1]]</f>
        <v>666</v>
      </c>
      <c r="B668" s="8" t="s">
        <v>2101</v>
      </c>
      <c r="C668" s="1">
        <v>1</v>
      </c>
      <c r="D668" s="1">
        <f>+IF(Tabla15[[#This Row],[NOMBRE DE LA CAUSA 2018]]=0,0,1)</f>
        <v>1</v>
      </c>
      <c r="E668" s="1">
        <f>+E667+Tabla15[[#This Row],[NOMBRE DE LA CAUSA 2019]]</f>
        <v>666</v>
      </c>
      <c r="F668" s="1">
        <f>+Tabla15[[#This Row],[0]]*Tabla15[[#This Row],[NOMBRE DE LA CAUSA 2019]]</f>
        <v>666</v>
      </c>
      <c r="G668" s="8" t="s">
        <v>704</v>
      </c>
      <c r="H668" s="6"/>
      <c r="I668" s="6"/>
      <c r="J668" s="6" t="s">
        <v>705</v>
      </c>
      <c r="K668" s="6" t="s">
        <v>701</v>
      </c>
      <c r="L668" s="10" t="s">
        <v>2102</v>
      </c>
      <c r="M668" s="23">
        <v>858</v>
      </c>
      <c r="N668" s="1" t="str">
        <f>+Tabla15[[#This Row],[NOMBRE DE LA CAUSA 2017]]</f>
        <v>REVOCATORIA DE LICENCIA DE FUNCIONAMIENTO</v>
      </c>
    </row>
    <row r="669" spans="1:14" x14ac:dyDescent="0.25">
      <c r="A669" s="1">
        <f>+Tabla15[[#This Row],[1]]</f>
        <v>667</v>
      </c>
      <c r="B669" s="8" t="s">
        <v>2103</v>
      </c>
      <c r="C669" s="1">
        <v>1</v>
      </c>
      <c r="D669" s="1">
        <f>+IF(Tabla15[[#This Row],[NOMBRE DE LA CAUSA 2018]]=0,0,1)</f>
        <v>1</v>
      </c>
      <c r="E669" s="1">
        <f>+E668+Tabla15[[#This Row],[NOMBRE DE LA CAUSA 2019]]</f>
        <v>667</v>
      </c>
      <c r="F669" s="1">
        <f>+Tabla15[[#This Row],[0]]*Tabla15[[#This Row],[NOMBRE DE LA CAUSA 2019]]</f>
        <v>667</v>
      </c>
      <c r="G669" s="6" t="s">
        <v>742</v>
      </c>
      <c r="H669" s="6" t="s">
        <v>1921</v>
      </c>
      <c r="I669" s="6"/>
      <c r="J669" s="6"/>
      <c r="K669" s="8" t="s">
        <v>701</v>
      </c>
      <c r="L669" s="10" t="s">
        <v>2104</v>
      </c>
      <c r="M669" s="23">
        <v>2288</v>
      </c>
      <c r="N669" s="1" t="str">
        <f>+Tabla15[[#This Row],[NOMBRE DE LA CAUSA 2017]]</f>
        <v>REVOCATORIA DE LICENCIAS AMBIENTALES</v>
      </c>
    </row>
    <row r="670" spans="1:14" x14ac:dyDescent="0.25">
      <c r="A670" s="1">
        <f>+Tabla15[[#This Row],[1]]</f>
        <v>668</v>
      </c>
      <c r="B670" s="6" t="s">
        <v>2105</v>
      </c>
      <c r="C670" s="1">
        <v>1</v>
      </c>
      <c r="D670" s="1">
        <f>+IF(Tabla15[[#This Row],[NOMBRE DE LA CAUSA 2018]]=0,0,1)</f>
        <v>1</v>
      </c>
      <c r="E670" s="1">
        <f>+E669+Tabla15[[#This Row],[NOMBRE DE LA CAUSA 2019]]</f>
        <v>668</v>
      </c>
      <c r="F670" s="1">
        <f>+Tabla15[[#This Row],[0]]*Tabla15[[#This Row],[NOMBRE DE LA CAUSA 2019]]</f>
        <v>668</v>
      </c>
      <c r="G670" s="6" t="s">
        <v>742</v>
      </c>
      <c r="H670" s="1" t="s">
        <v>2106</v>
      </c>
      <c r="I670" s="6"/>
      <c r="K670" s="6" t="s">
        <v>701</v>
      </c>
      <c r="L670" s="7" t="s">
        <v>2107</v>
      </c>
      <c r="M670" s="23">
        <v>2085</v>
      </c>
      <c r="N670" s="1" t="str">
        <f>+Tabla15[[#This Row],[NOMBRE DE LA CAUSA 2017]]</f>
        <v>SECUESTRO DE CIVIL</v>
      </c>
    </row>
    <row r="671" spans="1:14" x14ac:dyDescent="0.25">
      <c r="A671" s="1">
        <f>+Tabla15[[#This Row],[1]]</f>
        <v>669</v>
      </c>
      <c r="B671" s="6" t="s">
        <v>2108</v>
      </c>
      <c r="C671" s="1">
        <v>1</v>
      </c>
      <c r="D671" s="1">
        <f>+IF(Tabla15[[#This Row],[NOMBRE DE LA CAUSA 2018]]=0,0,1)</f>
        <v>1</v>
      </c>
      <c r="E671" s="1">
        <f>+E670+Tabla15[[#This Row],[NOMBRE DE LA CAUSA 2019]]</f>
        <v>669</v>
      </c>
      <c r="F671" s="1">
        <f>+Tabla15[[#This Row],[0]]*Tabla15[[#This Row],[NOMBRE DE LA CAUSA 2019]]</f>
        <v>669</v>
      </c>
      <c r="G671" s="6" t="s">
        <v>742</v>
      </c>
      <c r="H671" s="1" t="s">
        <v>2106</v>
      </c>
      <c r="I671" s="6"/>
      <c r="K671" s="6" t="s">
        <v>701</v>
      </c>
      <c r="L671" s="7" t="s">
        <v>2109</v>
      </c>
      <c r="M671" s="23">
        <v>2071</v>
      </c>
      <c r="N671" s="1" t="str">
        <f>+Tabla15[[#This Row],[NOMBRE DE LA CAUSA 2017]]</f>
        <v>SECUESTRO DE CONSCRIPTO</v>
      </c>
    </row>
    <row r="672" spans="1:14" x14ac:dyDescent="0.25">
      <c r="A672" s="1">
        <f>+Tabla15[[#This Row],[1]]</f>
        <v>670</v>
      </c>
      <c r="B672" s="6" t="s">
        <v>2110</v>
      </c>
      <c r="C672" s="1">
        <v>1</v>
      </c>
      <c r="D672" s="1">
        <f>+IF(Tabla15[[#This Row],[NOMBRE DE LA CAUSA 2018]]=0,0,1)</f>
        <v>1</v>
      </c>
      <c r="E672" s="1">
        <f>+E671+Tabla15[[#This Row],[NOMBRE DE LA CAUSA 2019]]</f>
        <v>670</v>
      </c>
      <c r="F672" s="1">
        <f>+Tabla15[[#This Row],[0]]*Tabla15[[#This Row],[NOMBRE DE LA CAUSA 2019]]</f>
        <v>670</v>
      </c>
      <c r="G672" s="6" t="s">
        <v>742</v>
      </c>
      <c r="H672" s="1" t="s">
        <v>2106</v>
      </c>
      <c r="I672" s="6"/>
      <c r="K672" s="6" t="s">
        <v>701</v>
      </c>
      <c r="L672" s="7" t="s">
        <v>2111</v>
      </c>
      <c r="M672" s="23">
        <v>2083</v>
      </c>
      <c r="N672" s="1" t="str">
        <f>+Tabla15[[#This Row],[NOMBRE DE LA CAUSA 2017]]</f>
        <v>SECUESTRO DE MIEMBRO VOLUNTARIO DE LA FUERZA PUBLICA</v>
      </c>
    </row>
    <row r="673" spans="1:14" x14ac:dyDescent="0.25">
      <c r="A673" s="1">
        <f>+Tabla15[[#This Row],[1]]</f>
        <v>671</v>
      </c>
      <c r="B673" s="6" t="s">
        <v>2112</v>
      </c>
      <c r="C673" s="1">
        <v>1</v>
      </c>
      <c r="D673" s="1">
        <f>+IF(Tabla15[[#This Row],[NOMBRE DE LA CAUSA 2018]]=0,0,1)</f>
        <v>1</v>
      </c>
      <c r="E673" s="1">
        <f>+E672+Tabla15[[#This Row],[NOMBRE DE LA CAUSA 2019]]</f>
        <v>671</v>
      </c>
      <c r="F673" s="1">
        <f>+Tabla15[[#This Row],[0]]*Tabla15[[#This Row],[NOMBRE DE LA CAUSA 2019]]</f>
        <v>671</v>
      </c>
      <c r="G673" s="6" t="s">
        <v>704</v>
      </c>
      <c r="I673" s="6"/>
      <c r="J673" s="1" t="s">
        <v>705</v>
      </c>
      <c r="K673" s="6" t="s">
        <v>701</v>
      </c>
      <c r="L673" s="7" t="s">
        <v>2113</v>
      </c>
      <c r="M673" s="23">
        <v>219</v>
      </c>
      <c r="N673" s="1" t="str">
        <f>+Tabla15[[#This Row],[NOMBRE DE LA CAUSA 2017]]</f>
        <v>SIMULACION</v>
      </c>
    </row>
    <row r="674" spans="1:14" x14ac:dyDescent="0.25">
      <c r="A674" s="1">
        <f>+Tabla15[[#This Row],[1]]</f>
        <v>672</v>
      </c>
      <c r="B674" s="6" t="s">
        <v>2114</v>
      </c>
      <c r="C674" s="1">
        <v>1</v>
      </c>
      <c r="D674" s="1">
        <f>+IF(Tabla15[[#This Row],[NOMBRE DE LA CAUSA 2018]]=0,0,1)</f>
        <v>1</v>
      </c>
      <c r="E674" s="1">
        <f>+E673+Tabla15[[#This Row],[NOMBRE DE LA CAUSA 2019]]</f>
        <v>672</v>
      </c>
      <c r="F674" s="1">
        <f>+Tabla15[[#This Row],[0]]*Tabla15[[#This Row],[NOMBRE DE LA CAUSA 2019]]</f>
        <v>672</v>
      </c>
      <c r="G674" s="6" t="s">
        <v>704</v>
      </c>
      <c r="I674" s="6"/>
      <c r="J674" s="1" t="s">
        <v>705</v>
      </c>
      <c r="K674" s="6" t="s">
        <v>701</v>
      </c>
      <c r="L674" s="7" t="s">
        <v>2115</v>
      </c>
      <c r="M674" s="23">
        <v>420</v>
      </c>
      <c r="N674" s="1" t="str">
        <f>+Tabla15[[#This Row],[NOMBRE DE LA CAUSA 2017]]</f>
        <v>SOLICITUD DE LA DIVISION MATERIAL DE BIEN INMUEBLE</v>
      </c>
    </row>
    <row r="675" spans="1:14" x14ac:dyDescent="0.25">
      <c r="A675" s="1">
        <f>+Tabla15[[#This Row],[1]]</f>
        <v>673</v>
      </c>
      <c r="B675" s="8" t="s">
        <v>2116</v>
      </c>
      <c r="C675" s="1">
        <v>1</v>
      </c>
      <c r="D675" s="1">
        <f>+IF(Tabla15[[#This Row],[NOMBRE DE LA CAUSA 2018]]=0,0,1)</f>
        <v>1</v>
      </c>
      <c r="E675" s="1">
        <f>+E674+Tabla15[[#This Row],[NOMBRE DE LA CAUSA 2019]]</f>
        <v>673</v>
      </c>
      <c r="F675" s="1">
        <f>+Tabla15[[#This Row],[0]]*Tabla15[[#This Row],[NOMBRE DE LA CAUSA 2019]]</f>
        <v>673</v>
      </c>
      <c r="G675" s="8" t="s">
        <v>704</v>
      </c>
      <c r="I675" s="6"/>
      <c r="J675" s="1" t="s">
        <v>705</v>
      </c>
      <c r="K675" s="6" t="s">
        <v>701</v>
      </c>
      <c r="L675" s="10" t="s">
        <v>2117</v>
      </c>
      <c r="M675" s="23">
        <v>2020</v>
      </c>
      <c r="N675" s="1" t="str">
        <f>+Tabla15[[#This Row],[NOMBRE DE LA CAUSA 2017]]</f>
        <v>SUBROGACION DE LOS DERECHOS DEL ASEGURADO POR RESPONSABILIDAD EN SINIESTRO</v>
      </c>
    </row>
    <row r="676" spans="1:14" x14ac:dyDescent="0.25">
      <c r="A676" s="1">
        <f>+Tabla15[[#This Row],[1]]</f>
        <v>674</v>
      </c>
      <c r="B676" s="8" t="s">
        <v>2118</v>
      </c>
      <c r="C676" s="1">
        <v>1</v>
      </c>
      <c r="D676" s="1">
        <f>+IF(Tabla15[[#This Row],[NOMBRE DE LA CAUSA 2018]]=0,0,1)</f>
        <v>1</v>
      </c>
      <c r="E676" s="1">
        <f>+E675+Tabla15[[#This Row],[NOMBRE DE LA CAUSA 2019]]</f>
        <v>674</v>
      </c>
      <c r="F676" s="1">
        <f>+Tabla15[[#This Row],[0]]*Tabla15[[#This Row],[NOMBRE DE LA CAUSA 2019]]</f>
        <v>674</v>
      </c>
      <c r="G676" s="6" t="s">
        <v>699</v>
      </c>
      <c r="I676" s="6"/>
      <c r="K676" s="8" t="s">
        <v>701</v>
      </c>
      <c r="L676" s="10" t="s">
        <v>2119</v>
      </c>
      <c r="M676" s="23">
        <v>2290</v>
      </c>
      <c r="N676" s="1" t="str">
        <f>+Tabla15[[#This Row],[NOMBRE DE LA CAUSA 2017]]</f>
        <v>SUSPENSION DE LICENCIA DE FUNCIONAMIENTO</v>
      </c>
    </row>
    <row r="677" spans="1:14" x14ac:dyDescent="0.25">
      <c r="A677" s="1">
        <f>+Tabla15[[#This Row],[1]]</f>
        <v>675</v>
      </c>
      <c r="B677" s="8" t="s">
        <v>2120</v>
      </c>
      <c r="C677" s="1">
        <v>1</v>
      </c>
      <c r="D677" s="1">
        <f>+IF(Tabla15[[#This Row],[NOMBRE DE LA CAUSA 2018]]=0,0,1)</f>
        <v>1</v>
      </c>
      <c r="E677" s="1">
        <f>+E676+Tabla15[[#This Row],[NOMBRE DE LA CAUSA 2019]]</f>
        <v>675</v>
      </c>
      <c r="F677" s="1">
        <f>+Tabla15[[#This Row],[0]]*Tabla15[[#This Row],[NOMBRE DE LA CAUSA 2019]]</f>
        <v>675</v>
      </c>
      <c r="G677" s="6" t="s">
        <v>742</v>
      </c>
      <c r="H677" s="1" t="s">
        <v>1921</v>
      </c>
      <c r="I677" s="6"/>
      <c r="K677" s="8" t="s">
        <v>701</v>
      </c>
      <c r="L677" s="10" t="s">
        <v>2121</v>
      </c>
      <c r="M677" s="23">
        <v>2289</v>
      </c>
      <c r="N677" s="1" t="str">
        <f>+Tabla15[[#This Row],[NOMBRE DE LA CAUSA 2017]]</f>
        <v>SUSPENSION DE LICENCIAS AMBIENTALES</v>
      </c>
    </row>
    <row r="678" spans="1:14" x14ac:dyDescent="0.25">
      <c r="A678" s="1">
        <f>+Tabla15[[#This Row],[1]]</f>
        <v>676</v>
      </c>
      <c r="B678" s="6" t="s">
        <v>2122</v>
      </c>
      <c r="C678" s="1">
        <v>1</v>
      </c>
      <c r="D678" s="1">
        <f>+IF(Tabla15[[#This Row],[NOMBRE DE LA CAUSA 2018]]=0,0,1)</f>
        <v>1</v>
      </c>
      <c r="E678" s="1">
        <f>+E677+Tabla15[[#This Row],[NOMBRE DE LA CAUSA 2019]]</f>
        <v>676</v>
      </c>
      <c r="F678" s="1">
        <f>+Tabla15[[#This Row],[0]]*Tabla15[[#This Row],[NOMBRE DE LA CAUSA 2019]]</f>
        <v>676</v>
      </c>
      <c r="G678" s="8" t="s">
        <v>704</v>
      </c>
      <c r="I678" s="6"/>
      <c r="J678" s="1" t="s">
        <v>705</v>
      </c>
      <c r="K678" s="6" t="s">
        <v>701</v>
      </c>
      <c r="L678" s="10" t="s">
        <v>2123</v>
      </c>
      <c r="M678" s="23">
        <v>504</v>
      </c>
      <c r="N678" s="1" t="str">
        <f>+Tabla15[[#This Row],[NOMBRE DE LA CAUSA 2017]]</f>
        <v>SUSTITUCION PATRONAL</v>
      </c>
    </row>
    <row r="679" spans="1:14" x14ac:dyDescent="0.25">
      <c r="A679" s="1">
        <f>+Tabla15[[#This Row],[1]]</f>
        <v>677</v>
      </c>
      <c r="B679" s="8" t="s">
        <v>2124</v>
      </c>
      <c r="C679" s="1">
        <v>1</v>
      </c>
      <c r="D679" s="1">
        <f>+IF(Tabla15[[#This Row],[NOMBRE DE LA CAUSA 2018]]=0,0,1)</f>
        <v>1</v>
      </c>
      <c r="E679" s="1">
        <f>+E678+Tabla15[[#This Row],[NOMBRE DE LA CAUSA 2019]]</f>
        <v>677</v>
      </c>
      <c r="F679" s="1">
        <f>+Tabla15[[#This Row],[0]]*Tabla15[[#This Row],[NOMBRE DE LA CAUSA 2019]]</f>
        <v>677</v>
      </c>
      <c r="G679" s="6" t="s">
        <v>699</v>
      </c>
      <c r="I679" s="8" t="s">
        <v>1080</v>
      </c>
      <c r="K679" s="8" t="s">
        <v>701</v>
      </c>
      <c r="L679" s="10" t="s">
        <v>2125</v>
      </c>
      <c r="M679" s="16">
        <v>2339</v>
      </c>
      <c r="N679" s="1" t="str">
        <f>+Tabla15[[#This Row],[NOMBRE DE LA CAUSA 2017]]</f>
        <v>TRANSMISION FORZOSA DEL DERECHO REAL DE DOMINIO PRIVADO SOBRE UN BIEN A FAVOR DEL ESTADO - EXPROPIACION JUDICIAL</v>
      </c>
    </row>
    <row r="680" spans="1:14" x14ac:dyDescent="0.25">
      <c r="A680" s="1">
        <f>+Tabla15[[#This Row],[1]]</f>
        <v>678</v>
      </c>
      <c r="B680" s="8" t="s">
        <v>2126</v>
      </c>
      <c r="C680" s="1">
        <v>1</v>
      </c>
      <c r="D680" s="1">
        <f>+IF(Tabla15[[#This Row],[NOMBRE DE LA CAUSA 2018]]=0,0,1)</f>
        <v>1</v>
      </c>
      <c r="E680" s="1">
        <f>+E679+Tabla15[[#This Row],[NOMBRE DE LA CAUSA 2019]]</f>
        <v>678</v>
      </c>
      <c r="F680" s="1">
        <f>+Tabla15[[#This Row],[0]]*Tabla15[[#This Row],[NOMBRE DE LA CAUSA 2019]]</f>
        <v>678</v>
      </c>
      <c r="G680" s="8" t="s">
        <v>704</v>
      </c>
      <c r="I680" s="6"/>
      <c r="J680" s="1" t="s">
        <v>705</v>
      </c>
      <c r="K680" s="6" t="s">
        <v>701</v>
      </c>
      <c r="L680" s="10" t="s">
        <v>2127</v>
      </c>
      <c r="M680" s="23">
        <v>2000</v>
      </c>
      <c r="N680" s="1" t="str">
        <f>+Tabla15[[#This Row],[NOMBRE DE LA CAUSA 2017]]</f>
        <v>VIA DE HECHO DE LA ADMINISTRACION</v>
      </c>
    </row>
    <row r="681" spans="1:14" x14ac:dyDescent="0.25">
      <c r="A681" s="1">
        <f>+Tabla15[[#This Row],[1]]</f>
        <v>679</v>
      </c>
      <c r="B681" s="6" t="s">
        <v>2128</v>
      </c>
      <c r="C681" s="1">
        <v>1</v>
      </c>
      <c r="D681" s="1">
        <f>+IF(Tabla15[[#This Row],[NOMBRE DE LA CAUSA 2018]]=0,0,1)</f>
        <v>1</v>
      </c>
      <c r="E681" s="1">
        <f>+E680+Tabla15[[#This Row],[NOMBRE DE LA CAUSA 2019]]</f>
        <v>679</v>
      </c>
      <c r="F681" s="1">
        <f>+Tabla15[[#This Row],[0]]*Tabla15[[#This Row],[NOMBRE DE LA CAUSA 2019]]</f>
        <v>679</v>
      </c>
      <c r="G681" s="6" t="s">
        <v>704</v>
      </c>
      <c r="I681" s="6"/>
      <c r="J681" s="1" t="s">
        <v>705</v>
      </c>
      <c r="K681" s="6" t="s">
        <v>701</v>
      </c>
      <c r="L681" s="7" t="s">
        <v>2129</v>
      </c>
      <c r="M681" s="23">
        <v>296</v>
      </c>
      <c r="N681" s="1" t="str">
        <f>+Tabla15[[#This Row],[NOMBRE DE LA CAUSA 2017]]</f>
        <v>VIOLACION A LA PROTECCION DE DATOS PERSONALES</v>
      </c>
    </row>
    <row r="682" spans="1:14" x14ac:dyDescent="0.25">
      <c r="A682" s="1">
        <f>+Tabla15[[#This Row],[1]]</f>
        <v>680</v>
      </c>
      <c r="B682" s="6" t="s">
        <v>2130</v>
      </c>
      <c r="C682" s="1">
        <v>1</v>
      </c>
      <c r="D682" s="1">
        <f>+IF(Tabla15[[#This Row],[NOMBRE DE LA CAUSA 2018]]=0,0,1)</f>
        <v>1</v>
      </c>
      <c r="E682" s="1">
        <f>+E681+Tabla15[[#This Row],[NOMBRE DE LA CAUSA 2019]]</f>
        <v>680</v>
      </c>
      <c r="F682" s="1">
        <f>+Tabla15[[#This Row],[0]]*Tabla15[[#This Row],[NOMBRE DE LA CAUSA 2019]]</f>
        <v>680</v>
      </c>
      <c r="G682" s="6" t="s">
        <v>704</v>
      </c>
      <c r="I682" s="6"/>
      <c r="J682" s="1" t="s">
        <v>705</v>
      </c>
      <c r="K682" s="6" t="s">
        <v>701</v>
      </c>
      <c r="L682" s="7" t="s">
        <v>2131</v>
      </c>
      <c r="M682" s="23">
        <v>56</v>
      </c>
      <c r="N682" s="1" t="str">
        <f>+Tabla15[[#This Row],[NOMBRE DE LA CAUSA 2017]]</f>
        <v>VIOLACION AL DEBIDO PROCESO ADMINISTRATIVO</v>
      </c>
    </row>
    <row r="683" spans="1:14" x14ac:dyDescent="0.25">
      <c r="A683" s="1">
        <f>+Tabla15[[#This Row],[1]]</f>
        <v>681</v>
      </c>
      <c r="B683" s="6" t="s">
        <v>2132</v>
      </c>
      <c r="C683" s="1">
        <v>1</v>
      </c>
      <c r="D683" s="1">
        <f>+IF(Tabla15[[#This Row],[NOMBRE DE LA CAUSA 2018]]=0,0,1)</f>
        <v>1</v>
      </c>
      <c r="E683" s="1">
        <f>+E682+Tabla15[[#This Row],[NOMBRE DE LA CAUSA 2019]]</f>
        <v>681</v>
      </c>
      <c r="F683" s="1">
        <f>+Tabla15[[#This Row],[0]]*Tabla15[[#This Row],[NOMBRE DE LA CAUSA 2019]]</f>
        <v>681</v>
      </c>
      <c r="G683" s="6" t="s">
        <v>704</v>
      </c>
      <c r="I683" s="6"/>
      <c r="J683" s="1" t="s">
        <v>705</v>
      </c>
      <c r="K683" s="6" t="s">
        <v>701</v>
      </c>
      <c r="L683" s="7" t="s">
        <v>2133</v>
      </c>
      <c r="M683" s="23">
        <v>290</v>
      </c>
      <c r="N683" s="1" t="str">
        <f>+Tabla15[[#This Row],[NOMBRE DE LA CAUSA 2017]]</f>
        <v>VIOLACION AL DERECHO DE POSTULACION A UN CARGO DE ELECCION POPULAR</v>
      </c>
    </row>
    <row r="684" spans="1:14" x14ac:dyDescent="0.25">
      <c r="A684" s="1">
        <f>+Tabla15[[#This Row],[1]]</f>
        <v>682</v>
      </c>
      <c r="B684" s="6" t="s">
        <v>2134</v>
      </c>
      <c r="C684" s="1">
        <v>1</v>
      </c>
      <c r="D684" s="1">
        <f>+IF(Tabla15[[#This Row],[NOMBRE DE LA CAUSA 2018]]=0,0,1)</f>
        <v>1</v>
      </c>
      <c r="E684" s="1">
        <f>+E683+Tabla15[[#This Row],[NOMBRE DE LA CAUSA 2019]]</f>
        <v>682</v>
      </c>
      <c r="F684" s="1">
        <f>+Tabla15[[#This Row],[0]]*Tabla15[[#This Row],[NOMBRE DE LA CAUSA 2019]]</f>
        <v>682</v>
      </c>
      <c r="G684" s="6" t="s">
        <v>704</v>
      </c>
      <c r="I684" s="6"/>
      <c r="J684" s="1" t="s">
        <v>705</v>
      </c>
      <c r="K684" s="6" t="s">
        <v>701</v>
      </c>
      <c r="L684" s="7" t="s">
        <v>2135</v>
      </c>
      <c r="M684" s="23">
        <v>231</v>
      </c>
      <c r="N684" s="1" t="str">
        <f>+Tabla15[[#This Row],[NOMBRE DE LA CAUSA 2017]]</f>
        <v>VIOLACION AL REGIMEN JURIDICO DE DERECHOS DE AUTOR</v>
      </c>
    </row>
    <row r="685" spans="1:14" x14ac:dyDescent="0.25">
      <c r="A685" s="1">
        <f>+Tabla15[[#This Row],[1]]</f>
        <v>683</v>
      </c>
      <c r="B685" s="6" t="s">
        <v>2136</v>
      </c>
      <c r="C685" s="1">
        <v>1</v>
      </c>
      <c r="D685" s="1">
        <f>+IF(Tabla15[[#This Row],[NOMBRE DE LA CAUSA 2018]]=0,0,1)</f>
        <v>1</v>
      </c>
      <c r="E685" s="1">
        <f>+E684+Tabla15[[#This Row],[NOMBRE DE LA CAUSA 2019]]</f>
        <v>683</v>
      </c>
      <c r="F685" s="1">
        <f>+Tabla15[[#This Row],[0]]*Tabla15[[#This Row],[NOMBRE DE LA CAUSA 2019]]</f>
        <v>683</v>
      </c>
      <c r="G685" s="6" t="s">
        <v>704</v>
      </c>
      <c r="I685" s="6"/>
      <c r="J685" s="1" t="s">
        <v>705</v>
      </c>
      <c r="K685" s="6" t="s">
        <v>701</v>
      </c>
      <c r="L685" s="7" t="s">
        <v>2137</v>
      </c>
      <c r="M685" s="23">
        <v>235</v>
      </c>
      <c r="N685" s="1" t="str">
        <f>+Tabla15[[#This Row],[NOMBRE DE LA CAUSA 2017]]</f>
        <v>VIOLACION AL REGIMEN JURIDICO DE PROPIEDAD INDUSTRIAL</v>
      </c>
    </row>
    <row r="686" spans="1:14" x14ac:dyDescent="0.25">
      <c r="A686" s="1">
        <f>+Tabla15[[#This Row],[1]]</f>
        <v>684</v>
      </c>
      <c r="B686" s="8" t="s">
        <v>2138</v>
      </c>
      <c r="C686" s="1">
        <v>1</v>
      </c>
      <c r="D686" s="1">
        <f>+IF(Tabla15[[#This Row],[NOMBRE DE LA CAUSA 2018]]=0,0,1)</f>
        <v>1</v>
      </c>
      <c r="E686" s="1">
        <f>+E685+Tabla15[[#This Row],[NOMBRE DE LA CAUSA 2019]]</f>
        <v>684</v>
      </c>
      <c r="F686" s="1">
        <f>+Tabla15[[#This Row],[0]]*Tabla15[[#This Row],[NOMBRE DE LA CAUSA 2019]]</f>
        <v>684</v>
      </c>
      <c r="G686" s="8" t="s">
        <v>704</v>
      </c>
      <c r="I686" s="6"/>
      <c r="J686" s="1" t="s">
        <v>705</v>
      </c>
      <c r="K686" s="6" t="s">
        <v>701</v>
      </c>
      <c r="L686" s="10" t="s">
        <v>2139</v>
      </c>
      <c r="M686" s="23">
        <v>1878</v>
      </c>
      <c r="N686" s="1" t="str">
        <f>+Tabla15[[#This Row],[NOMBRE DE LA CAUSA 2017]]</f>
        <v>VIOLACION AL REGIMEN LEGAL DE INHABILIDADES E INCOMPATIBILIDADES PARA ACCEDER A CARGO DE ELECCION POPULAR</v>
      </c>
    </row>
    <row r="687" spans="1:14" x14ac:dyDescent="0.25">
      <c r="A687" s="1">
        <f>+Tabla15[[#This Row],[1]]</f>
        <v>685</v>
      </c>
      <c r="B687" s="6" t="s">
        <v>2140</v>
      </c>
      <c r="C687" s="1">
        <v>1</v>
      </c>
      <c r="D687" s="1">
        <f>+IF(Tabla15[[#This Row],[NOMBRE DE LA CAUSA 2018]]=0,0,1)</f>
        <v>1</v>
      </c>
      <c r="E687" s="1">
        <f>+E686+Tabla15[[#This Row],[NOMBRE DE LA CAUSA 2019]]</f>
        <v>685</v>
      </c>
      <c r="F687" s="1">
        <f>+Tabla15[[#This Row],[0]]*Tabla15[[#This Row],[NOMBRE DE LA CAUSA 2019]]</f>
        <v>685</v>
      </c>
      <c r="G687" s="6" t="s">
        <v>704</v>
      </c>
      <c r="I687" s="6"/>
      <c r="J687" s="1" t="s">
        <v>705</v>
      </c>
      <c r="K687" s="6" t="s">
        <v>701</v>
      </c>
      <c r="L687" s="7" t="s">
        <v>2141</v>
      </c>
      <c r="M687" s="23">
        <v>159</v>
      </c>
      <c r="N687" s="1" t="str">
        <f>+Tabla15[[#This Row],[NOMBRE DE LA CAUSA 2017]]</f>
        <v>VIOLACION O AMENAZA A LA LIBRE COMPETENCIA ECONOMICA</v>
      </c>
    </row>
    <row r="688" spans="1:14" x14ac:dyDescent="0.25">
      <c r="A688" s="1">
        <f>+Tabla15[[#This Row],[1]]</f>
        <v>686</v>
      </c>
      <c r="B688" s="6" t="s">
        <v>2142</v>
      </c>
      <c r="C688" s="1">
        <v>1</v>
      </c>
      <c r="D688" s="1">
        <f>+IF(Tabla15[[#This Row],[NOMBRE DE LA CAUSA 2018]]=0,0,1)</f>
        <v>1</v>
      </c>
      <c r="E688" s="1">
        <f>+E687+Tabla15[[#This Row],[NOMBRE DE LA CAUSA 2019]]</f>
        <v>686</v>
      </c>
      <c r="F688" s="1">
        <f>+Tabla15[[#This Row],[0]]*Tabla15[[#This Row],[NOMBRE DE LA CAUSA 2019]]</f>
        <v>686</v>
      </c>
      <c r="G688" s="6" t="s">
        <v>704</v>
      </c>
      <c r="I688" s="6"/>
      <c r="J688" s="1" t="s">
        <v>705</v>
      </c>
      <c r="K688" s="6" t="s">
        <v>701</v>
      </c>
      <c r="L688" s="7" t="s">
        <v>2143</v>
      </c>
      <c r="M688" s="23">
        <v>161</v>
      </c>
      <c r="N688" s="1" t="str">
        <f>+Tabla15[[#This Row],[NOMBRE DE LA CAUSA 2017]]</f>
        <v>VIOLACION O AMENAZA A LA MORALIDAD ADMINISTRATIVA</v>
      </c>
    </row>
    <row r="689" spans="1:14" x14ac:dyDescent="0.25">
      <c r="A689" s="1">
        <f>+Tabla15[[#This Row],[1]]</f>
        <v>687</v>
      </c>
      <c r="B689" s="6" t="s">
        <v>2144</v>
      </c>
      <c r="C689" s="1">
        <v>1</v>
      </c>
      <c r="D689" s="1">
        <f>+IF(Tabla15[[#This Row],[NOMBRE DE LA CAUSA 2018]]=0,0,1)</f>
        <v>1</v>
      </c>
      <c r="E689" s="1">
        <f>+E688+Tabla15[[#This Row],[NOMBRE DE LA CAUSA 2019]]</f>
        <v>687</v>
      </c>
      <c r="F689" s="1">
        <f>+Tabla15[[#This Row],[0]]*Tabla15[[#This Row],[NOMBRE DE LA CAUSA 2019]]</f>
        <v>687</v>
      </c>
      <c r="G689" s="6" t="s">
        <v>704</v>
      </c>
      <c r="I689" s="6"/>
      <c r="J689" s="1" t="s">
        <v>705</v>
      </c>
      <c r="K689" s="6" t="s">
        <v>701</v>
      </c>
      <c r="L689" s="7" t="s">
        <v>2145</v>
      </c>
      <c r="M689" s="23">
        <v>179</v>
      </c>
      <c r="N689" s="1" t="str">
        <f>+Tabla15[[#This Row],[NOMBRE DE LA CAUSA 2017]]</f>
        <v>VIOLACION O AMENAZA A LA SEGURIDAD Y SALUBRIDAD PUBLICAS</v>
      </c>
    </row>
    <row r="690" spans="1:14" x14ac:dyDescent="0.25">
      <c r="A690" s="1">
        <f>+Tabla15[[#This Row],[1]]</f>
        <v>688</v>
      </c>
      <c r="B690" s="6" t="s">
        <v>2146</v>
      </c>
      <c r="C690" s="1">
        <v>1</v>
      </c>
      <c r="D690" s="1">
        <f>+IF(Tabla15[[#This Row],[NOMBRE DE LA CAUSA 2018]]=0,0,1)</f>
        <v>1</v>
      </c>
      <c r="E690" s="1">
        <f>+E689+Tabla15[[#This Row],[NOMBRE DE LA CAUSA 2019]]</f>
        <v>688</v>
      </c>
      <c r="F690" s="1">
        <f>+Tabla15[[#This Row],[0]]*Tabla15[[#This Row],[NOMBRE DE LA CAUSA 2019]]</f>
        <v>688</v>
      </c>
      <c r="G690" s="6" t="s">
        <v>704</v>
      </c>
      <c r="I690" s="6"/>
      <c r="J690" s="1" t="s">
        <v>705</v>
      </c>
      <c r="K690" s="6" t="s">
        <v>701</v>
      </c>
      <c r="L690" s="7" t="s">
        <v>2147</v>
      </c>
      <c r="M690" s="23">
        <v>260</v>
      </c>
      <c r="N690" s="1" t="str">
        <f>+Tabla15[[#This Row],[NOMBRE DE LA CAUSA 2017]]</f>
        <v>VIOLACION O AMENAZA A LOS DERECHOS DE LOS CONSUMIDORES Y USUARIOS</v>
      </c>
    </row>
    <row r="691" spans="1:14" x14ac:dyDescent="0.25">
      <c r="A691" s="1">
        <f>+Tabla15[[#This Row],[1]]</f>
        <v>689</v>
      </c>
      <c r="B691" s="6" t="s">
        <v>2148</v>
      </c>
      <c r="C691" s="1">
        <v>1</v>
      </c>
      <c r="D691" s="1">
        <f>+IF(Tabla15[[#This Row],[NOMBRE DE LA CAUSA 2018]]=0,0,1)</f>
        <v>1</v>
      </c>
      <c r="E691" s="1">
        <f>+E690+Tabla15[[#This Row],[NOMBRE DE LA CAUSA 2019]]</f>
        <v>689</v>
      </c>
      <c r="F691" s="1">
        <f>+Tabla15[[#This Row],[0]]*Tabla15[[#This Row],[NOMBRE DE LA CAUSA 2019]]</f>
        <v>689</v>
      </c>
      <c r="G691" s="6" t="s">
        <v>704</v>
      </c>
      <c r="I691" s="6"/>
      <c r="J691" s="1" t="s">
        <v>705</v>
      </c>
      <c r="K691" s="6" t="s">
        <v>701</v>
      </c>
      <c r="L691" s="7" t="s">
        <v>2149</v>
      </c>
      <c r="M691" s="23">
        <v>1978</v>
      </c>
      <c r="N691" s="1" t="str">
        <f>+Tabla15[[#This Row],[NOMBRE DE LA CAUSA 2017]]</f>
        <v>VIOLACION O AMENAZA AL GOCE DE UN AMBIENTE SANO</v>
      </c>
    </row>
    <row r="692" spans="1:14" x14ac:dyDescent="0.25">
      <c r="A692" s="1">
        <f>+Tabla15[[#This Row],[1]]</f>
        <v>690</v>
      </c>
      <c r="B692" s="6" t="s">
        <v>2150</v>
      </c>
      <c r="C692" s="1">
        <v>1</v>
      </c>
      <c r="D692" s="1">
        <f>+IF(Tabla15[[#This Row],[NOMBRE DE LA CAUSA 2018]]=0,0,1)</f>
        <v>1</v>
      </c>
      <c r="E692" s="1">
        <f>+E691+Tabla15[[#This Row],[NOMBRE DE LA CAUSA 2019]]</f>
        <v>690</v>
      </c>
      <c r="F692" s="1">
        <f>+Tabla15[[#This Row],[0]]*Tabla15[[#This Row],[NOMBRE DE LA CAUSA 2019]]</f>
        <v>690</v>
      </c>
      <c r="G692" s="6" t="s">
        <v>704</v>
      </c>
      <c r="I692" s="6"/>
      <c r="J692" s="1" t="s">
        <v>705</v>
      </c>
      <c r="K692" s="6" t="s">
        <v>701</v>
      </c>
      <c r="L692" s="7" t="s">
        <v>2151</v>
      </c>
      <c r="M692" s="23">
        <v>368</v>
      </c>
      <c r="N692" s="1" t="str">
        <f>+Tabla15[[#This Row],[NOMBRE DE LA CAUSA 2017]]</f>
        <v>VIOLACION O AMENAZA AL GOCE DEL ESPACIO PUBLICO Y A LA UTILIZACION Y DEFENSA DE BIENES DE USO PUBLICO</v>
      </c>
    </row>
    <row r="693" spans="1:14" x14ac:dyDescent="0.25">
      <c r="A693" s="1">
        <f>+Tabla15[[#This Row],[1]]</f>
        <v>691</v>
      </c>
      <c r="B693" s="6" t="s">
        <v>2152</v>
      </c>
      <c r="C693" s="1">
        <v>1</v>
      </c>
      <c r="D693" s="1">
        <f>+IF(Tabla15[[#This Row],[NOMBRE DE LA CAUSA 2018]]=0,0,1)</f>
        <v>1</v>
      </c>
      <c r="E693" s="1">
        <f>+E692+Tabla15[[#This Row],[NOMBRE DE LA CAUSA 2019]]</f>
        <v>691</v>
      </c>
      <c r="F693" s="1">
        <f>+Tabla15[[#This Row],[0]]*Tabla15[[#This Row],[NOMBRE DE LA CAUSA 2019]]</f>
        <v>691</v>
      </c>
      <c r="G693" s="6" t="s">
        <v>704</v>
      </c>
      <c r="I693" s="6"/>
      <c r="J693" s="1" t="s">
        <v>705</v>
      </c>
      <c r="K693" s="6" t="s">
        <v>701</v>
      </c>
      <c r="L693" s="7" t="s">
        <v>2153</v>
      </c>
      <c r="M693" s="23">
        <v>373</v>
      </c>
      <c r="N693" s="1" t="str">
        <f>+Tabla15[[#This Row],[NOMBRE DE LA CAUSA 2017]]</f>
        <v>VIOLACION O AMENAZA AL PATRIMONIO CULTURAL DE LA NACION</v>
      </c>
    </row>
    <row r="694" spans="1:14" x14ac:dyDescent="0.25">
      <c r="A694" s="1">
        <f>+Tabla15[[#This Row],[1]]</f>
        <v>692</v>
      </c>
      <c r="B694" s="6" t="s">
        <v>2154</v>
      </c>
      <c r="C694" s="1">
        <v>1</v>
      </c>
      <c r="D694" s="1">
        <f>+IF(Tabla15[[#This Row],[NOMBRE DE LA CAUSA 2018]]=0,0,1)</f>
        <v>1</v>
      </c>
      <c r="E694" s="1">
        <f>+E693+Tabla15[[#This Row],[NOMBRE DE LA CAUSA 2019]]</f>
        <v>692</v>
      </c>
      <c r="F694" s="1">
        <f>+Tabla15[[#This Row],[0]]*Tabla15[[#This Row],[NOMBRE DE LA CAUSA 2019]]</f>
        <v>692</v>
      </c>
      <c r="G694" s="6" t="s">
        <v>704</v>
      </c>
      <c r="I694" s="6"/>
      <c r="J694" s="1" t="s">
        <v>705</v>
      </c>
      <c r="K694" s="6" t="s">
        <v>701</v>
      </c>
      <c r="L694" s="7" t="s">
        <v>2155</v>
      </c>
      <c r="M694" s="23">
        <v>169</v>
      </c>
      <c r="N694" s="1" t="str">
        <f>+Tabla15[[#This Row],[NOMBRE DE LA CAUSA 2017]]</f>
        <v>VIOLACION O AMENAZA AL PATRIMONIO PUBLICO</v>
      </c>
    </row>
    <row r="695" spans="1:14" x14ac:dyDescent="0.25">
      <c r="A695" s="1">
        <f>+Tabla15[[#This Row],[1]]</f>
        <v>693</v>
      </c>
      <c r="B695" s="6" t="s">
        <v>2156</v>
      </c>
      <c r="C695" s="1">
        <v>1</v>
      </c>
      <c r="D695" s="1">
        <f>+IF(Tabla15[[#This Row],[NOMBRE DE LA CAUSA 2018]]=0,0,1)</f>
        <v>1</v>
      </c>
      <c r="E695" s="1">
        <f>+E694+Tabla15[[#This Row],[NOMBRE DE LA CAUSA 2019]]</f>
        <v>693</v>
      </c>
      <c r="F695" s="1">
        <f>+Tabla15[[#This Row],[0]]*Tabla15[[#This Row],[NOMBRE DE LA CAUSA 2019]]</f>
        <v>693</v>
      </c>
      <c r="G695" s="6" t="s">
        <v>704</v>
      </c>
      <c r="H695" s="6"/>
      <c r="I695" s="6"/>
      <c r="J695" s="6" t="s">
        <v>705</v>
      </c>
      <c r="K695" s="6" t="s">
        <v>701</v>
      </c>
      <c r="L695" s="7" t="s">
        <v>2157</v>
      </c>
      <c r="M695" s="23">
        <v>842</v>
      </c>
      <c r="N695" s="1" t="str">
        <f>+Tabla15[[#This Row],[NOMBRE DE LA CAUSA 2017]]</f>
        <v>VOCACION HEREDITARIA DE BIENES</v>
      </c>
    </row>
    <row r="698" spans="1:14" x14ac:dyDescent="0.25">
      <c r="B698" s="1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C904BD7E9630F4E8467D7D73BA43EDE" ma:contentTypeVersion="14" ma:contentTypeDescription="Crear nuevo documento." ma:contentTypeScope="" ma:versionID="1fd84a1ce3b881a30ce9632c77537ca9">
  <xsd:schema xmlns:xsd="http://www.w3.org/2001/XMLSchema" xmlns:xs="http://www.w3.org/2001/XMLSchema" xmlns:p="http://schemas.microsoft.com/office/2006/metadata/properties" xmlns:ns3="053b370d-e140-4404-9a62-c9d55c795d05" xmlns:ns4="cc7fe55d-20c5-46d2-88e3-d9aab3c96734" targetNamespace="http://schemas.microsoft.com/office/2006/metadata/properties" ma:root="true" ma:fieldsID="3c4e649b0f25c06adf7b0f0dd3d70bc2" ns3:_="" ns4:_="">
    <xsd:import namespace="053b370d-e140-4404-9a62-c9d55c795d05"/>
    <xsd:import namespace="cc7fe55d-20c5-46d2-88e3-d9aab3c9673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b370d-e140-4404-9a62-c9d55c795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fe55d-20c5-46d2-88e3-d9aab3c9673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B6B2E8-899A-4C3F-A24A-4758A86A8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b370d-e140-4404-9a62-c9d55c795d05"/>
    <ds:schemaRef ds:uri="cc7fe55d-20c5-46d2-88e3-d9aab3c96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358E1E-2FDF-4AF1-B0CE-FBCB95467F1B}">
  <ds:schemaRefs>
    <ds:schemaRef ds:uri="http://schemas.microsoft.com/sharepoint/v3/contenttype/forms"/>
  </ds:schemaRefs>
</ds:datastoreItem>
</file>

<file path=customXml/itemProps3.xml><?xml version="1.0" encoding="utf-8"?>
<ds:datastoreItem xmlns:ds="http://schemas.openxmlformats.org/officeDocument/2006/customXml" ds:itemID="{AE54AD85-86D4-4181-AFAE-058C149811AA}">
  <ds:schemaRefs>
    <ds:schemaRef ds:uri="http://purl.org/dc/dcmitype/"/>
    <ds:schemaRef ds:uri="http://schemas.microsoft.com/office/2006/documentManagement/types"/>
    <ds:schemaRef ds:uri="http://schemas.microsoft.com/office/2006/metadata/properties"/>
    <ds:schemaRef ds:uri="cc7fe55d-20c5-46d2-88e3-d9aab3c96734"/>
    <ds:schemaRef ds:uri="http://purl.org/dc/terms/"/>
    <ds:schemaRef ds:uri="http://www.w3.org/XML/1998/namespace"/>
    <ds:schemaRef ds:uri="http://purl.org/dc/elements/1.1/"/>
    <ds:schemaRef ds:uri="http://schemas.openxmlformats.org/package/2006/metadata/core-properties"/>
    <ds:schemaRef ds:uri="http://schemas.microsoft.com/office/infopath/2007/PartnerControls"/>
    <ds:schemaRef ds:uri="053b370d-e140-4404-9a62-c9d55c795d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3</vt:i4>
      </vt:variant>
    </vt:vector>
  </HeadingPairs>
  <TitlesOfParts>
    <vt:vector size="39" baseType="lpstr">
      <vt:lpstr>LISTAS</vt:lpstr>
      <vt:lpstr>ENTIDADES</vt:lpstr>
      <vt:lpstr>PORTADA</vt:lpstr>
      <vt:lpstr>ANTES DE EMPEZAR</vt:lpstr>
      <vt:lpstr>CICLO PDA</vt:lpstr>
      <vt:lpstr>LINEAMIENTOS</vt:lpstr>
      <vt:lpstr>FORMULACIÓN</vt:lpstr>
      <vt:lpstr>PLAN DE ACCIÓN</vt:lpstr>
      <vt:lpstr>PLAN DE ACCIÓN SIN LISTADO</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EJECUCIÓN DE LA MEDIDA</vt:lpstr>
      <vt:lpstr>EJECUCIÓN DE LA MEDIDA (2)</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CAUSAS</vt:lpstr>
      <vt:lpstr>'EJECUCIÓN DE LA MEDIDA (2)'!ENTIDADES</vt:lpstr>
      <vt:lpstr>'PLAN DE ACCIÓN SIN LISTADO'!ENTIDADES</vt:lpstr>
      <vt:lpstr>ENTIDADES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Sandoval Oviedo</dc:creator>
  <cp:keywords/>
  <dc:description/>
  <cp:lastModifiedBy>Adriana Callejas Acevedo</cp:lastModifiedBy>
  <cp:revision/>
  <dcterms:created xsi:type="dcterms:W3CDTF">2019-04-08T20:16:01Z</dcterms:created>
  <dcterms:modified xsi:type="dcterms:W3CDTF">2024-02-02T12:52:30Z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0x0101007C904BD7E9630F4E8467D7D73BA43EDE</vt:lpwstr>
  </property>
</Properties>
</file>