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mzornosa\Desktop\PENDIENTES 2024\Declaracion aplicabilidad\"/>
    </mc:Choice>
  </mc:AlternateContent>
  <xr:revisionPtr revIDLastSave="0" documentId="13_ncr:1_{E74D0054-C4D7-46BD-9F21-0BEA7A2109D5}" xr6:coauthVersionLast="47" xr6:coauthVersionMax="47" xr10:uidLastSave="{00000000-0000-0000-0000-000000000000}"/>
  <bookViews>
    <workbookView xWindow="255" yWindow="870" windowWidth="24855" windowHeight="13845" tabRatio="788" activeTab="1" xr2:uid="{00000000-000D-0000-FFFF-FFFF00000000}"/>
  </bookViews>
  <sheets>
    <sheet name="C CAMBIO" sheetId="19" r:id="rId1"/>
    <sheet name="PORTADA" sheetId="14" r:id="rId2"/>
    <sheet name="ESCALA DE EVALUACION" sheetId="2" r:id="rId3"/>
    <sheet name="LEVANTAMIENTO DE INFO." sheetId="3" r:id="rId4"/>
    <sheet name="AREAS INVOLUCRADAS" sheetId="4" r:id="rId5"/>
    <sheet name="ADMINISTRATIVAS" sheetId="5" r:id="rId6"/>
    <sheet name="TECNICAS" sheetId="6" r:id="rId7"/>
    <sheet name="SoA" sheetId="11" state="hidden" r:id="rId8"/>
    <sheet name="PHVA" sheetId="10" r:id="rId9"/>
    <sheet name="MADUREZ" sheetId="8" r:id="rId10"/>
    <sheet name="CIBER" sheetId="9" r:id="rId11"/>
    <sheet name="DECL APLICAB" sheetId="13" r:id="rId12"/>
    <sheet name="Graficas" sheetId="17" r:id="rId13"/>
    <sheet name="MANUAL" sheetId="16" r:id="rId14"/>
  </sheets>
  <definedNames>
    <definedName name="_xlnm._FilterDatabase" localSheetId="5" hidden="1">ADMINISTRATIVAS!$B$11:$M$76</definedName>
    <definedName name="_xlnm._FilterDatabase" localSheetId="11" hidden="1">'DECL APLICAB'!$B$3:$K$166</definedName>
  </definedNames>
  <calcPr calcId="191029"/>
  <pivotCaches>
    <pivotCache cacheId="0" r:id="rId15"/>
    <pivotCache cacheId="1"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3" i="13" l="1"/>
  <c r="J144" i="13"/>
  <c r="J145" i="13"/>
  <c r="J146" i="13"/>
  <c r="J147" i="13"/>
  <c r="J148" i="13"/>
  <c r="J142" i="13"/>
  <c r="J139" i="13"/>
  <c r="J138" i="13"/>
  <c r="J136" i="13"/>
  <c r="J135" i="13"/>
  <c r="J134" i="13"/>
  <c r="J11" i="13"/>
  <c r="J12" i="13"/>
  <c r="J13" i="13"/>
  <c r="J14" i="13"/>
  <c r="J10" i="13"/>
  <c r="H10" i="13"/>
  <c r="E10" i="13"/>
  <c r="K110" i="6"/>
  <c r="K109" i="6"/>
  <c r="K106" i="6"/>
  <c r="K96" i="6"/>
  <c r="K92" i="6"/>
  <c r="K85" i="6"/>
  <c r="K81" i="6"/>
  <c r="K77" i="6"/>
  <c r="K74" i="6"/>
  <c r="K72" i="6"/>
  <c r="K67" i="6"/>
  <c r="K65" i="6"/>
  <c r="K63" i="6"/>
  <c r="K58" i="6"/>
  <c r="K46" i="6"/>
  <c r="K39" i="6"/>
  <c r="K38" i="6" s="1"/>
  <c r="K34" i="6"/>
  <c r="K33" i="6" s="1"/>
  <c r="K26" i="6"/>
  <c r="K24" i="6"/>
  <c r="K17" i="6"/>
  <c r="K14" i="6"/>
  <c r="L74" i="5"/>
  <c r="L69" i="5"/>
  <c r="L63" i="5"/>
  <c r="L62" i="5" s="1"/>
  <c r="L59" i="5"/>
  <c r="L55" i="5"/>
  <c r="L49" i="5"/>
  <c r="L45" i="5"/>
  <c r="L40" i="5"/>
  <c r="L36" i="5"/>
  <c r="L32" i="5"/>
  <c r="L29" i="5"/>
  <c r="L24" i="5"/>
  <c r="L18" i="5"/>
  <c r="L17" i="5"/>
  <c r="L13" i="5"/>
  <c r="K91" i="6" l="1"/>
  <c r="K57" i="6"/>
  <c r="K80" i="6"/>
  <c r="K13" i="6"/>
  <c r="F23" i="14" s="1"/>
  <c r="L54" i="5"/>
  <c r="L28" i="5"/>
  <c r="L39" i="5"/>
  <c r="J164" i="13"/>
  <c r="J162" i="13"/>
  <c r="F20" i="14"/>
  <c r="F19" i="14"/>
  <c r="F31" i="14"/>
  <c r="F32" i="14"/>
  <c r="F29" i="14"/>
  <c r="F22" i="14"/>
  <c r="F21" i="14"/>
  <c r="F28" i="14"/>
  <c r="K25" i="10"/>
  <c r="F27" i="14"/>
  <c r="F26" i="14"/>
  <c r="K139" i="13"/>
  <c r="K138" i="13"/>
  <c r="K136" i="13"/>
  <c r="K135" i="13"/>
  <c r="K134" i="13"/>
  <c r="J74" i="13"/>
  <c r="K74" i="13"/>
  <c r="L74" i="13" s="1"/>
  <c r="J75" i="13"/>
  <c r="K75" i="13"/>
  <c r="L75" i="13" s="1"/>
  <c r="J76" i="13"/>
  <c r="K76" i="13"/>
  <c r="L76" i="13" s="1"/>
  <c r="J77" i="13"/>
  <c r="K77" i="13"/>
  <c r="L77" i="13" s="1"/>
  <c r="J78" i="13"/>
  <c r="K78" i="13"/>
  <c r="L78" i="13" s="1"/>
  <c r="J79" i="13"/>
  <c r="K79" i="13"/>
  <c r="L79" i="13" s="1"/>
  <c r="J80" i="13"/>
  <c r="K80" i="13"/>
  <c r="L80" i="13" s="1"/>
  <c r="J81" i="13"/>
  <c r="K81" i="13"/>
  <c r="L81" i="13" s="1"/>
  <c r="J82" i="13"/>
  <c r="K82" i="13"/>
  <c r="L82" i="13" s="1"/>
  <c r="J67" i="13"/>
  <c r="K67" i="13"/>
  <c r="L67" i="13" s="1"/>
  <c r="J68" i="13"/>
  <c r="K68" i="13"/>
  <c r="L68" i="13" s="1"/>
  <c r="J69" i="13"/>
  <c r="K69" i="13"/>
  <c r="L69" i="13" s="1"/>
  <c r="J70" i="13"/>
  <c r="K70" i="13"/>
  <c r="L70" i="13" s="1"/>
  <c r="J71" i="13"/>
  <c r="K71" i="13"/>
  <c r="L71" i="13" s="1"/>
  <c r="J72" i="13"/>
  <c r="K72" i="13"/>
  <c r="L72" i="13" s="1"/>
  <c r="J63" i="13"/>
  <c r="K63" i="13"/>
  <c r="L63" i="13" s="1"/>
  <c r="J64" i="13"/>
  <c r="K64" i="13"/>
  <c r="L64" i="13" s="1"/>
  <c r="J47" i="13"/>
  <c r="K47" i="13"/>
  <c r="L47" i="13" s="1"/>
  <c r="J48" i="13"/>
  <c r="K48" i="13"/>
  <c r="L48" i="13" s="1"/>
  <c r="J49" i="13"/>
  <c r="K49" i="13"/>
  <c r="L49" i="13" s="1"/>
  <c r="J50" i="13"/>
  <c r="K50" i="13"/>
  <c r="L50" i="13" s="1"/>
  <c r="J51" i="13"/>
  <c r="K51" i="13"/>
  <c r="L51" i="13" s="1"/>
  <c r="J52" i="13"/>
  <c r="K52" i="13"/>
  <c r="L52" i="13" s="1"/>
  <c r="J54" i="13"/>
  <c r="K54" i="13"/>
  <c r="L54" i="13" s="1"/>
  <c r="J56" i="13"/>
  <c r="K56" i="13"/>
  <c r="L56" i="13" s="1"/>
  <c r="J57" i="13"/>
  <c r="K57" i="13"/>
  <c r="L57" i="13" s="1"/>
  <c r="J58" i="13"/>
  <c r="K58" i="13"/>
  <c r="L58" i="13" s="1"/>
  <c r="J59" i="13"/>
  <c r="K59" i="13"/>
  <c r="L59" i="13" s="1"/>
  <c r="J60" i="13"/>
  <c r="K60" i="13"/>
  <c r="L60" i="13" s="1"/>
  <c r="J44" i="13"/>
  <c r="K44" i="13"/>
  <c r="L44" i="13" s="1"/>
  <c r="J45" i="13"/>
  <c r="K45" i="13"/>
  <c r="L45" i="13" s="1"/>
  <c r="J39" i="13"/>
  <c r="K39" i="13"/>
  <c r="L39" i="13" s="1"/>
  <c r="J40" i="13"/>
  <c r="K40" i="13"/>
  <c r="L40" i="13" s="1"/>
  <c r="J41" i="13"/>
  <c r="K41" i="13"/>
  <c r="L41" i="13" s="1"/>
  <c r="J30" i="13"/>
  <c r="K30" i="13"/>
  <c r="L30" i="13" s="1"/>
  <c r="J31" i="13"/>
  <c r="K31" i="13"/>
  <c r="L31" i="13" s="1"/>
  <c r="J32" i="13"/>
  <c r="K32" i="13"/>
  <c r="L32" i="13" s="1"/>
  <c r="J33" i="13"/>
  <c r="K33" i="13"/>
  <c r="L33" i="13" s="1"/>
  <c r="J35" i="13"/>
  <c r="K35" i="13"/>
  <c r="L35" i="13" s="1"/>
  <c r="J36" i="13"/>
  <c r="K36" i="13"/>
  <c r="L36" i="13" s="1"/>
  <c r="J37" i="13"/>
  <c r="K37" i="13"/>
  <c r="L37" i="13" s="1"/>
  <c r="J24" i="13"/>
  <c r="K24" i="13"/>
  <c r="L24" i="13" s="1"/>
  <c r="J25" i="13"/>
  <c r="K25" i="13"/>
  <c r="L25" i="13" s="1"/>
  <c r="J27" i="13"/>
  <c r="K27" i="13"/>
  <c r="L27" i="13" s="1"/>
  <c r="K23" i="13"/>
  <c r="L23" i="13" s="1"/>
  <c r="J23" i="13"/>
  <c r="J21" i="13"/>
  <c r="K21" i="13"/>
  <c r="L21" i="13" s="1"/>
  <c r="K20" i="13"/>
  <c r="L20" i="13" s="1"/>
  <c r="J20" i="13"/>
  <c r="J17" i="13"/>
  <c r="K17" i="13"/>
  <c r="L17" i="13" s="1"/>
  <c r="K16" i="13"/>
  <c r="L16" i="13" s="1"/>
  <c r="J16" i="13"/>
  <c r="K11" i="13"/>
  <c r="L11" i="13" s="1"/>
  <c r="K12" i="13"/>
  <c r="L12" i="13" s="1"/>
  <c r="K13" i="13"/>
  <c r="L13" i="13" s="1"/>
  <c r="K14" i="13"/>
  <c r="L14" i="13" s="1"/>
  <c r="K10" i="13"/>
  <c r="L10" i="13" s="1"/>
  <c r="J7" i="13"/>
  <c r="J6" i="13"/>
  <c r="J85" i="13"/>
  <c r="K7" i="13"/>
  <c r="L7" i="13" s="1"/>
  <c r="K6" i="13"/>
  <c r="L6" i="13" s="1"/>
  <c r="J158" i="13"/>
  <c r="K158" i="13"/>
  <c r="L158" i="13" s="1"/>
  <c r="J159" i="13"/>
  <c r="K159" i="13"/>
  <c r="L159" i="13" s="1"/>
  <c r="J160" i="13"/>
  <c r="K160" i="13"/>
  <c r="L160" i="13" s="1"/>
  <c r="J161" i="13"/>
  <c r="K161" i="13"/>
  <c r="L161" i="13" s="1"/>
  <c r="K162" i="13"/>
  <c r="L162" i="13" s="1"/>
  <c r="K164" i="13"/>
  <c r="L164" i="13" s="1"/>
  <c r="J165" i="13"/>
  <c r="K165" i="13"/>
  <c r="L165" i="13" s="1"/>
  <c r="J166" i="13"/>
  <c r="K166" i="13"/>
  <c r="L166" i="13" s="1"/>
  <c r="J151" i="13"/>
  <c r="K151" i="13"/>
  <c r="L151" i="13" s="1"/>
  <c r="J152" i="13"/>
  <c r="K152" i="13"/>
  <c r="L152" i="13" s="1"/>
  <c r="J153" i="13"/>
  <c r="K153" i="13"/>
  <c r="L153" i="13" s="1"/>
  <c r="J155" i="13"/>
  <c r="K155" i="13"/>
  <c r="L155" i="13" s="1"/>
  <c r="K143" i="13"/>
  <c r="L143" i="13" s="1"/>
  <c r="K144" i="13"/>
  <c r="L144" i="13" s="1"/>
  <c r="K145" i="13"/>
  <c r="L145" i="13" s="1"/>
  <c r="K146" i="13"/>
  <c r="L146" i="13" s="1"/>
  <c r="K147" i="13"/>
  <c r="L147" i="13" s="1"/>
  <c r="K148" i="13"/>
  <c r="L148" i="13" s="1"/>
  <c r="K142" i="13"/>
  <c r="L142" i="13" s="1"/>
  <c r="J126" i="13"/>
  <c r="K126" i="13"/>
  <c r="L126" i="13" s="1"/>
  <c r="J127" i="13"/>
  <c r="K127" i="13"/>
  <c r="L127" i="13" s="1"/>
  <c r="J128" i="13"/>
  <c r="K128" i="13"/>
  <c r="L128" i="13" s="1"/>
  <c r="J129" i="13"/>
  <c r="K129" i="13"/>
  <c r="L129" i="13" s="1"/>
  <c r="J131" i="13"/>
  <c r="K131" i="13"/>
  <c r="L131" i="13" s="1"/>
  <c r="J90" i="13"/>
  <c r="K90" i="13"/>
  <c r="L90" i="13" s="1"/>
  <c r="J92" i="13"/>
  <c r="K92" i="13"/>
  <c r="L92" i="13" s="1"/>
  <c r="J94" i="13"/>
  <c r="K94" i="13"/>
  <c r="L94" i="13" s="1"/>
  <c r="J95" i="13"/>
  <c r="K95" i="13"/>
  <c r="L95" i="13" s="1"/>
  <c r="J96" i="13"/>
  <c r="K96" i="13"/>
  <c r="L96" i="13" s="1"/>
  <c r="J97" i="13"/>
  <c r="K97" i="13"/>
  <c r="L97" i="13" s="1"/>
  <c r="J99" i="13"/>
  <c r="K99" i="13"/>
  <c r="L99" i="13" s="1"/>
  <c r="J101" i="13"/>
  <c r="K101" i="13"/>
  <c r="L101" i="13" s="1"/>
  <c r="J102" i="13"/>
  <c r="K102" i="13"/>
  <c r="L102" i="13" s="1"/>
  <c r="J104" i="13"/>
  <c r="K104" i="13"/>
  <c r="L104" i="13" s="1"/>
  <c r="J107" i="13"/>
  <c r="K107" i="13"/>
  <c r="L107" i="13" s="1"/>
  <c r="J108" i="13"/>
  <c r="K108" i="13"/>
  <c r="L108" i="13" s="1"/>
  <c r="J109" i="13"/>
  <c r="K109" i="13"/>
  <c r="L109" i="13" s="1"/>
  <c r="J111" i="13"/>
  <c r="K111" i="13"/>
  <c r="L111" i="13" s="1"/>
  <c r="J112" i="13"/>
  <c r="K112" i="13"/>
  <c r="L112" i="13" s="1"/>
  <c r="J113" i="13"/>
  <c r="K113" i="13"/>
  <c r="L113" i="13" s="1"/>
  <c r="J114" i="13"/>
  <c r="K114" i="13"/>
  <c r="L114" i="13" s="1"/>
  <c r="J117" i="13"/>
  <c r="K117" i="13"/>
  <c r="L117" i="13" s="1"/>
  <c r="J118" i="13"/>
  <c r="K118" i="13"/>
  <c r="L118" i="13" s="1"/>
  <c r="J119" i="13"/>
  <c r="K119" i="13"/>
  <c r="L119" i="13" s="1"/>
  <c r="J121" i="13"/>
  <c r="K121" i="13"/>
  <c r="L121" i="13" s="1"/>
  <c r="J122" i="13"/>
  <c r="K122" i="13"/>
  <c r="L122" i="13" s="1"/>
  <c r="J123" i="13"/>
  <c r="K123" i="13"/>
  <c r="L123" i="13" s="1"/>
  <c r="J124" i="13"/>
  <c r="K124" i="13"/>
  <c r="L124" i="13" s="1"/>
  <c r="J125" i="13"/>
  <c r="K125" i="13"/>
  <c r="L125" i="13" s="1"/>
  <c r="K88" i="13"/>
  <c r="L88" i="13" s="1"/>
  <c r="J86" i="13"/>
  <c r="J87" i="13"/>
  <c r="J88" i="13"/>
  <c r="K86" i="13"/>
  <c r="L86" i="13" s="1"/>
  <c r="K87" i="13"/>
  <c r="L87" i="13" s="1"/>
  <c r="K85" i="13"/>
  <c r="L85" i="13" s="1"/>
  <c r="C6" i="17" l="1"/>
  <c r="C5" i="17"/>
  <c r="C7" i="17"/>
  <c r="H111" i="13"/>
  <c r="E111" i="13"/>
  <c r="H85" i="13"/>
  <c r="E85" i="13"/>
  <c r="H82" i="13"/>
  <c r="E82" i="13"/>
  <c r="H81" i="13"/>
  <c r="E81" i="13"/>
  <c r="H80" i="13"/>
  <c r="E80" i="13"/>
  <c r="H79" i="13"/>
  <c r="E79" i="13"/>
  <c r="H78" i="13"/>
  <c r="E78" i="13"/>
  <c r="H77" i="13"/>
  <c r="E77" i="13"/>
  <c r="H76" i="13"/>
  <c r="E76" i="13"/>
  <c r="H75" i="13"/>
  <c r="E75" i="13"/>
  <c r="H74" i="13"/>
  <c r="E74" i="13"/>
  <c r="H72" i="13"/>
  <c r="E72" i="13"/>
  <c r="H71" i="13"/>
  <c r="E71" i="13"/>
  <c r="H70" i="13"/>
  <c r="E70" i="13"/>
  <c r="H69" i="13"/>
  <c r="E69" i="13"/>
  <c r="H68" i="13"/>
  <c r="E68" i="13"/>
  <c r="H67" i="13"/>
  <c r="E67" i="13"/>
  <c r="H64" i="13"/>
  <c r="E64" i="13"/>
  <c r="H63" i="13"/>
  <c r="E63" i="13"/>
  <c r="H60" i="13"/>
  <c r="E60" i="13"/>
  <c r="H59" i="13"/>
  <c r="E59" i="13"/>
  <c r="H58" i="13"/>
  <c r="E58" i="13"/>
  <c r="H57" i="13"/>
  <c r="E57" i="13"/>
  <c r="H56" i="13"/>
  <c r="E56" i="13"/>
  <c r="H54" i="13"/>
  <c r="E54" i="13"/>
  <c r="H52" i="13"/>
  <c r="E52" i="13"/>
  <c r="H51" i="13"/>
  <c r="E51" i="13"/>
  <c r="H50" i="13"/>
  <c r="E50" i="13"/>
  <c r="H49" i="13"/>
  <c r="E49" i="13"/>
  <c r="H48" i="13"/>
  <c r="E48" i="13"/>
  <c r="H47" i="13"/>
  <c r="E47" i="13"/>
  <c r="H45" i="13"/>
  <c r="E45" i="13"/>
  <c r="H44" i="13"/>
  <c r="E44" i="13"/>
  <c r="H41" i="13"/>
  <c r="E41" i="13"/>
  <c r="H40" i="13"/>
  <c r="E40" i="13"/>
  <c r="H39" i="13"/>
  <c r="E39" i="13"/>
  <c r="H37" i="13"/>
  <c r="E37" i="13"/>
  <c r="H36" i="13"/>
  <c r="E36" i="13"/>
  <c r="H35" i="13"/>
  <c r="E35" i="13"/>
  <c r="H33" i="13"/>
  <c r="E33" i="13"/>
  <c r="H32" i="13"/>
  <c r="E32" i="13"/>
  <c r="H31" i="13"/>
  <c r="E31" i="13"/>
  <c r="H30" i="13"/>
  <c r="E30" i="13"/>
  <c r="H27" i="13"/>
  <c r="H25" i="13"/>
  <c r="E25" i="13"/>
  <c r="H24" i="13"/>
  <c r="E24" i="13"/>
  <c r="H23" i="13"/>
  <c r="E23" i="13"/>
  <c r="H21" i="13"/>
  <c r="E21" i="13"/>
  <c r="H20" i="13"/>
  <c r="E20" i="13"/>
  <c r="H17" i="13"/>
  <c r="E17" i="13"/>
  <c r="H16" i="13"/>
  <c r="E16" i="13"/>
  <c r="H14" i="13"/>
  <c r="E14" i="13"/>
  <c r="H13" i="13"/>
  <c r="E13" i="13"/>
  <c r="H12" i="13"/>
  <c r="E12" i="13"/>
  <c r="H11" i="13"/>
  <c r="E11" i="13"/>
  <c r="C32" i="14"/>
  <c r="C31" i="14"/>
  <c r="C22" i="14"/>
  <c r="C21" i="14"/>
  <c r="C20" i="14"/>
  <c r="C19" i="14"/>
  <c r="H7" i="13"/>
  <c r="H6" i="13"/>
  <c r="E7" i="13"/>
  <c r="E6" i="13"/>
  <c r="C10" i="10" l="1"/>
  <c r="C6" i="4"/>
  <c r="D6" i="3"/>
  <c r="H166" i="13"/>
  <c r="H165" i="13"/>
  <c r="H164" i="13"/>
  <c r="H159" i="13"/>
  <c r="H160" i="13"/>
  <c r="H161" i="13"/>
  <c r="H162" i="13"/>
  <c r="H158" i="13"/>
  <c r="H155" i="13"/>
  <c r="H152" i="13"/>
  <c r="H153" i="13"/>
  <c r="H151" i="13"/>
  <c r="H143" i="13"/>
  <c r="H144" i="13"/>
  <c r="H145" i="13"/>
  <c r="H146" i="13"/>
  <c r="H147" i="13"/>
  <c r="H148" i="13"/>
  <c r="H142" i="13"/>
  <c r="H138" i="13"/>
  <c r="H134" i="13"/>
  <c r="H131" i="13"/>
  <c r="H129" i="13"/>
  <c r="H128" i="13"/>
  <c r="H127" i="13"/>
  <c r="H126" i="13"/>
  <c r="H125" i="13"/>
  <c r="H124" i="13"/>
  <c r="H123" i="13"/>
  <c r="H122" i="13"/>
  <c r="H121" i="13"/>
  <c r="H118" i="13"/>
  <c r="H119" i="13"/>
  <c r="H117" i="13"/>
  <c r="H114" i="13"/>
  <c r="H113" i="13"/>
  <c r="H112" i="13"/>
  <c r="H109" i="13"/>
  <c r="H108" i="13"/>
  <c r="H107" i="13"/>
  <c r="E104" i="13"/>
  <c r="H104" i="13"/>
  <c r="H102" i="13"/>
  <c r="H101" i="13"/>
  <c r="H99" i="13"/>
  <c r="H97" i="13"/>
  <c r="H96" i="13"/>
  <c r="H95" i="13"/>
  <c r="H94" i="13"/>
  <c r="H92" i="13"/>
  <c r="H90" i="13"/>
  <c r="H88" i="13"/>
  <c r="H87" i="13"/>
  <c r="E165" i="13"/>
  <c r="E166" i="13"/>
  <c r="E164" i="13"/>
  <c r="E159" i="13"/>
  <c r="E160" i="13"/>
  <c r="E161" i="13"/>
  <c r="E162" i="13"/>
  <c r="E158" i="13"/>
  <c r="E155" i="13"/>
  <c r="E152" i="13"/>
  <c r="E153" i="13"/>
  <c r="E151" i="13"/>
  <c r="E148" i="13"/>
  <c r="E145" i="13"/>
  <c r="E146" i="13"/>
  <c r="E147" i="13"/>
  <c r="E143" i="13"/>
  <c r="E144" i="13"/>
  <c r="E142" i="13"/>
  <c r="E138" i="13"/>
  <c r="E134" i="13"/>
  <c r="E131" i="13"/>
  <c r="E124" i="13"/>
  <c r="E125" i="13"/>
  <c r="E126" i="13"/>
  <c r="E127" i="13"/>
  <c r="E128" i="13"/>
  <c r="E129" i="13"/>
  <c r="E122" i="13"/>
  <c r="E123" i="13"/>
  <c r="E121" i="13"/>
  <c r="E118" i="13"/>
  <c r="E119" i="13"/>
  <c r="E117" i="13"/>
  <c r="E113" i="13"/>
  <c r="E114" i="13"/>
  <c r="E112" i="13"/>
  <c r="E109" i="13"/>
  <c r="E108" i="13"/>
  <c r="E107" i="13"/>
  <c r="E102" i="13"/>
  <c r="E101" i="13"/>
  <c r="E99" i="13"/>
  <c r="E96" i="13"/>
  <c r="E97" i="13"/>
  <c r="E95" i="13"/>
  <c r="E94" i="13"/>
  <c r="E92" i="13"/>
  <c r="E90" i="13"/>
  <c r="E88" i="13"/>
  <c r="E87" i="13"/>
  <c r="H86" i="13"/>
  <c r="C6" i="6"/>
  <c r="C5" i="9" s="1"/>
  <c r="E86" i="13"/>
  <c r="C5" i="8" l="1"/>
  <c r="D6" i="5"/>
  <c r="F30" i="14" l="1"/>
  <c r="H30" i="14" s="1"/>
  <c r="H27" i="14"/>
  <c r="G33" i="14"/>
  <c r="F43" i="14"/>
  <c r="L37" i="10"/>
  <c r="F22" i="10" l="1"/>
  <c r="F24" i="14" l="1"/>
  <c r="H29" i="14"/>
  <c r="H24" i="14" l="1"/>
  <c r="H19" i="14"/>
  <c r="H31" i="14"/>
  <c r="H26" i="14"/>
  <c r="H20" i="14"/>
  <c r="F25" i="14"/>
  <c r="H25" i="14" s="1"/>
  <c r="H21" i="14"/>
  <c r="H28" i="14"/>
  <c r="F33" i="14" l="1"/>
  <c r="K28" i="10" s="1"/>
  <c r="H22" i="14"/>
  <c r="H32" i="14"/>
  <c r="F25" i="10"/>
  <c r="E25" i="10"/>
  <c r="D25" i="10"/>
  <c r="E22" i="10"/>
  <c r="D22" i="10"/>
  <c r="E21" i="10"/>
  <c r="D21" i="10"/>
  <c r="F18" i="10"/>
  <c r="E18" i="10"/>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K22" i="10"/>
  <c r="K21" i="10"/>
  <c r="F17" i="8" s="1"/>
  <c r="K19" i="10"/>
  <c r="K18" i="10"/>
  <c r="K38" i="10"/>
  <c r="L38" i="10" s="1"/>
  <c r="E42" i="14" s="1"/>
  <c r="K35" i="10"/>
  <c r="L35" i="10" s="1"/>
  <c r="E41" i="14" s="1"/>
  <c r="K26" i="10" l="1"/>
  <c r="L26" i="10"/>
  <c r="E39" i="14" s="1"/>
  <c r="F32" i="8" l="1"/>
  <c r="P32" i="8" s="1"/>
  <c r="F69" i="8"/>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L23" i="8"/>
  <c r="J23" i="8"/>
  <c r="O22" i="8"/>
  <c r="M22" i="8"/>
  <c r="K22" i="8"/>
  <c r="I22" i="8"/>
  <c r="G22" i="8"/>
  <c r="N21" i="8"/>
  <c r="P20" i="8"/>
  <c r="N19" i="8"/>
  <c r="P18" i="8"/>
  <c r="N18" i="8"/>
  <c r="L18" i="8"/>
  <c r="J18" i="8"/>
  <c r="H18" i="8"/>
  <c r="L17" i="8"/>
  <c r="J16" i="8"/>
  <c r="H16" i="8"/>
  <c r="N16" i="8"/>
  <c r="L15" i="8"/>
  <c r="H14" i="8"/>
  <c r="N14" i="8"/>
  <c r="L13" i="8"/>
  <c r="J12" i="8"/>
  <c r="N12" i="8"/>
  <c r="F48" i="8"/>
  <c r="P48" i="8" s="1"/>
  <c r="F47" i="8"/>
  <c r="P47" i="8" s="1"/>
  <c r="F46" i="8"/>
  <c r="L46" i="8" s="1"/>
  <c r="F45" i="8"/>
  <c r="L45" i="8" s="1"/>
  <c r="F44" i="8"/>
  <c r="L44" i="8" s="1"/>
  <c r="F72" i="8"/>
  <c r="P72" i="8" s="1"/>
  <c r="F33" i="8"/>
  <c r="N33" i="8" s="1"/>
  <c r="F43" i="8"/>
  <c r="P43" i="8" s="1"/>
  <c r="F71" i="8"/>
  <c r="N71" i="8" s="1"/>
  <c r="F31" i="8"/>
  <c r="P31" i="8" s="1"/>
  <c r="F42" i="8"/>
  <c r="P42" i="8" s="1"/>
  <c r="F41" i="8"/>
  <c r="L41" i="8" s="1"/>
  <c r="F68" i="8"/>
  <c r="P68" i="8" s="1"/>
  <c r="F38" i="8"/>
  <c r="P38" i="8" s="1"/>
  <c r="F62" i="8"/>
  <c r="P62" i="8" s="1"/>
  <c r="F27" i="8"/>
  <c r="P27" i="8" s="1"/>
  <c r="F37" i="8"/>
  <c r="P37" i="8" s="1"/>
  <c r="F36" i="8"/>
  <c r="P36" i="8" s="1"/>
  <c r="F35" i="8"/>
  <c r="P35" i="8" s="1"/>
  <c r="F30" i="8"/>
  <c r="J30" i="8" s="1"/>
  <c r="F29" i="8"/>
  <c r="N29" i="8" s="1"/>
  <c r="N71" i="3"/>
  <c r="L34" i="8" l="1"/>
  <c r="N34" i="8"/>
  <c r="J34" i="8"/>
  <c r="L47" i="8"/>
  <c r="N47" i="8"/>
  <c r="P46" i="8"/>
  <c r="P44" i="8"/>
  <c r="L43" i="8"/>
  <c r="P71" i="8"/>
  <c r="J31" i="8"/>
  <c r="L42" i="8"/>
  <c r="F70" i="8"/>
  <c r="P70" i="8" s="1"/>
  <c r="J32" i="8"/>
  <c r="P41" i="8"/>
  <c r="P56" i="8" s="1"/>
  <c r="F73" i="8"/>
  <c r="P73" i="8" s="1"/>
  <c r="G192" i="9"/>
  <c r="L38" i="8"/>
  <c r="N30" i="8"/>
  <c r="L20" i="8"/>
  <c r="J20" i="8"/>
  <c r="L55" i="8"/>
  <c r="N59" i="8"/>
  <c r="L12" i="8"/>
  <c r="L16" i="8"/>
  <c r="H21" i="8"/>
  <c r="J27" i="8"/>
  <c r="L31" i="8"/>
  <c r="L48" i="8"/>
  <c r="N49" i="8"/>
  <c r="N55" i="8"/>
  <c r="N58" i="8"/>
  <c r="N62" i="8"/>
  <c r="N66" i="8"/>
  <c r="P21" i="8"/>
  <c r="N31" i="8"/>
  <c r="N48" i="8"/>
  <c r="H12" i="8"/>
  <c r="L14" i="8"/>
  <c r="P19" i="8"/>
  <c r="N27" i="8"/>
  <c r="F56" i="8"/>
  <c r="L52" i="8"/>
  <c r="N53" i="8"/>
  <c r="P14" i="8"/>
  <c r="L30" i="8"/>
  <c r="L35" i="8"/>
  <c r="L37" i="8"/>
  <c r="N52" i="8"/>
  <c r="L54" i="8"/>
  <c r="P12" i="8"/>
  <c r="J14" i="8"/>
  <c r="P16" i="8"/>
  <c r="H19" i="8"/>
  <c r="L27" i="8"/>
  <c r="L36" i="8"/>
  <c r="L53" i="8"/>
  <c r="N54" i="8"/>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H23" i="14" l="1"/>
  <c r="P74" i="8"/>
  <c r="F57" i="14"/>
  <c r="N70" i="8"/>
  <c r="N73" i="8"/>
  <c r="L22" i="8"/>
  <c r="S14" i="8" s="1"/>
  <c r="F74" i="8"/>
  <c r="F76" i="8" s="1"/>
  <c r="N22" i="8"/>
  <c r="S13" i="8" s="1"/>
  <c r="J22" i="8"/>
  <c r="S15" i="8" s="1"/>
  <c r="P22" i="8"/>
  <c r="S12" i="8" s="1"/>
  <c r="H22" i="8"/>
  <c r="S16" i="8" s="1"/>
  <c r="L56" i="8"/>
  <c r="N56" i="8"/>
  <c r="H33" i="14" l="1"/>
  <c r="K31" i="10"/>
  <c r="L31" i="10" s="1"/>
  <c r="E40" i="14" s="1"/>
  <c r="E43" i="14" s="1"/>
  <c r="F65" i="14"/>
  <c r="N74" i="8"/>
  <c r="F61" i="14"/>
  <c r="F63" i="14"/>
  <c r="F59" i="14"/>
  <c r="S18" i="8"/>
  <c r="E57" i="14" l="1"/>
  <c r="E63" i="14" l="1"/>
  <c r="E59" i="14"/>
  <c r="E65" i="14"/>
  <c r="E6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tc={720D1781-59AD-4B66-AB32-66440C61692A}</author>
  </authors>
  <commentList>
    <comment ref="B4" authorId="0" shapeId="0" xr:uid="{720D1781-59AD-4B66-AB32-66440C61692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cumple 0
Cumple 1
Falta 2</t>
      </text>
    </comment>
  </commentList>
</comments>
</file>

<file path=xl/sharedStrings.xml><?xml version="1.0" encoding="utf-8"?>
<sst xmlns="http://schemas.openxmlformats.org/spreadsheetml/2006/main" count="5189" uniqueCount="2277">
  <si>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</si>
  <si>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</si>
  <si>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</si>
  <si>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</si>
  <si>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</si>
  <si>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</si>
  <si>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</si>
  <si>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</si>
  <si>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</si>
  <si>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</si>
  <si>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</si>
  <si>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</si>
  <si>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</si>
  <si>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</si>
  <si>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</si>
  <si>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</si>
  <si>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</si>
  <si>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</si>
  <si>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</si>
  <si>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</si>
  <si>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</si>
  <si>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</si>
  <si>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</si>
  <si>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</si>
  <si>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</si>
  <si>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</si>
  <si>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</si>
  <si>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</si>
  <si>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</si>
  <si>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</si>
  <si>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</si>
  <si>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</si>
  <si>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</si>
  <si>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</si>
  <si>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</si>
  <si>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</si>
  <si>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</si>
  <si>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</si>
  <si>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</si>
  <si>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</si>
  <si>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</si>
  <si>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</si>
  <si>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</si>
  <si>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</si>
  <si>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</si>
  <si>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</si>
  <si>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</si>
  <si>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</si>
  <si>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</si>
  <si>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</si>
  <si>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</si>
  <si>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</si>
  <si>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</si>
  <si>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</si>
  <si>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</si>
  <si>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</si>
  <si>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</si>
  <si>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</si>
  <si>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</si>
  <si>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</si>
  <si>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</si>
  <si>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</si>
  <si>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</si>
  <si>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</si>
  <si>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</si>
  <si>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</si>
  <si>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</si>
  <si>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</si>
  <si>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</si>
  <si>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</si>
  <si>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</si>
  <si>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</si>
  <si>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</si>
  <si>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</si>
  <si>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</si>
  <si>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</si>
  <si>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</si>
  <si>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</si>
  <si>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</si>
  <si>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</si>
  <si>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</si>
  <si>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</si>
  <si>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</si>
  <si>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</si>
  <si>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t>Efectivo</t>
  </si>
  <si>
    <t>Gestionado</t>
  </si>
  <si>
    <t>INSTRUMENTO DE IDENTIFICACIÓN DE LA LINEA BASE DE SEGURIDAD 
HOJA LEVANTAMIENTO DE INFORMACIÓN</t>
  </si>
  <si>
    <t>TIPOS DE ENTIDAD</t>
  </si>
  <si>
    <t>DATOS BASICOS</t>
  </si>
  <si>
    <t>Tipo Entidad</t>
  </si>
  <si>
    <t>De orden nacional</t>
  </si>
  <si>
    <t>Misión</t>
  </si>
  <si>
    <t>Analisis de Contexto</t>
  </si>
  <si>
    <t>Mapa de Procesos</t>
  </si>
  <si>
    <t>Organigrama</t>
  </si>
  <si>
    <t>PREGUNTAS</t>
  </si>
  <si>
    <t>Que le preocupa a la Entidad en temas de seguridad de la información?</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</si>
  <si>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</si>
  <si>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</si>
  <si>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</si>
  <si>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</si>
  <si>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</si>
  <si>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</si>
  <si>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</si>
  <si>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</si>
  <si>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</si>
  <si>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</si>
  <si>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</si>
  <si>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</si>
  <si>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</si>
  <si>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</si>
  <si>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</si>
  <si>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</si>
  <si>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</si>
  <si>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</si>
  <si>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</si>
  <si>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</si>
  <si>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</si>
  <si>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</si>
  <si>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</si>
  <si>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</si>
  <si>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</si>
  <si>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</si>
  <si>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</si>
  <si>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</si>
  <si>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</si>
  <si>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</si>
  <si>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</si>
  <si>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</si>
  <si>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</si>
  <si>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</si>
  <si>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</si>
  <si>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</si>
  <si>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</si>
  <si>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</si>
  <si>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</si>
  <si>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</si>
  <si>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</si>
  <si>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</si>
  <si>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</si>
  <si>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</si>
  <si>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</si>
  <si>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</si>
  <si>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</si>
  <si>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</si>
  <si>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</si>
  <si>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</si>
  <si>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</si>
  <si>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</si>
  <si>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</si>
  <si>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</si>
  <si>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</si>
  <si>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</si>
  <si>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</si>
  <si>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</si>
  <si>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</si>
  <si>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</si>
  <si>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</si>
  <si>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</si>
  <si>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</si>
  <si>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</si>
  <si>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</si>
  <si>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</si>
  <si>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</si>
  <si>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</si>
  <si>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</si>
  <si>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</si>
  <si>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</si>
  <si>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</si>
  <si>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</si>
  <si>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</si>
  <si>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</si>
  <si>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</si>
  <si>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</si>
  <si>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</si>
  <si>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</si>
  <si>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</si>
  <si>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</si>
  <si>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</si>
  <si>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</si>
  <si>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</si>
  <si>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</si>
  <si>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</si>
  <si>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</si>
  <si>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</si>
  <si>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</si>
  <si>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</si>
  <si>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</si>
  <si>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</si>
  <si>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</si>
  <si>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</si>
  <si>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</si>
  <si>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</si>
  <si>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</si>
  <si>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</si>
  <si>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</si>
  <si>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</si>
  <si>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</si>
  <si>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</si>
  <si>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</si>
  <si>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</si>
  <si>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</si>
  <si>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</si>
  <si>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</si>
  <si>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</si>
  <si>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</si>
  <si>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</si>
  <si>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</si>
  <si>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</si>
  <si>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</si>
  <si>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</si>
  <si>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</si>
  <si>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</si>
  <si>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</si>
  <si>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</si>
  <si>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</si>
  <si>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</si>
  <si>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</si>
  <si>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</si>
  <si>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</si>
  <si>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</si>
  <si>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</si>
  <si>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</si>
  <si>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</si>
  <si>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</si>
  <si>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</si>
  <si>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</si>
  <si>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</si>
  <si>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</si>
  <si>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</si>
  <si>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</si>
  <si>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</si>
  <si>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</si>
  <si>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</si>
  <si>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</si>
  <si>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</si>
  <si>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</si>
  <si>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</si>
  <si>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</si>
  <si>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</si>
  <si>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</si>
  <si>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</si>
  <si>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</si>
  <si>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</si>
  <si>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</si>
  <si>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</si>
  <si>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</si>
  <si>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</si>
  <si>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</si>
  <si>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</si>
  <si>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</si>
  <si>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</si>
  <si>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</si>
  <si>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</si>
  <si>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</si>
  <si>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</si>
  <si>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</si>
  <si>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</si>
  <si>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</si>
  <si>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</si>
  <si>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</si>
  <si>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</si>
  <si>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</si>
  <si>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</si>
  <si>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ID.GV-1</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</si>
  <si>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</si>
  <si>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</si>
  <si>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</si>
  <si>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</si>
  <si>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</si>
  <si>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</si>
  <si>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</si>
  <si>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</si>
  <si>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</si>
  <si>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</si>
  <si>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</si>
  <si>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</si>
  <si>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AD.2.1.1</t>
  </si>
  <si>
    <t>Roles y responsabilidades para la seguridad de la información</t>
  </si>
  <si>
    <t>Se deben definir y asignar todas las responsabilidades de la seguridad de la información</t>
  </si>
  <si>
    <t>A.6.1.1</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</si>
  <si>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</si>
  <si>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</si>
  <si>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</si>
  <si>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</si>
  <si>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</si>
  <si>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</si>
  <si>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</si>
  <si>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</si>
  <si>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</si>
  <si>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</si>
  <si>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</si>
  <si>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</si>
  <si>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</si>
  <si>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</si>
  <si>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</si>
  <si>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</si>
  <si>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</si>
  <si>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</si>
  <si>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</si>
  <si>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</si>
  <si>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</si>
  <si>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</si>
  <si>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</si>
  <si>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</si>
  <si>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</si>
  <si>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</si>
  <si>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</si>
  <si>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</si>
  <si>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</si>
  <si>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</si>
  <si>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</si>
  <si>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</si>
  <si>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</si>
  <si>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</si>
  <si>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</si>
  <si>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</si>
  <si>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</si>
  <si>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</si>
  <si>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</si>
  <si>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</si>
  <si>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</si>
  <si>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</si>
  <si>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</si>
  <si>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</si>
  <si>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</si>
  <si>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</si>
  <si>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</si>
  <si>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</si>
  <si>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</si>
  <si>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</si>
  <si>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</si>
  <si>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</si>
  <si>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</si>
  <si>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</si>
  <si>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</si>
  <si>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</si>
  <si>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</si>
  <si>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</si>
  <si>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</si>
  <si>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</si>
  <si>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</si>
  <si>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</si>
  <si>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</si>
  <si>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</si>
  <si>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</si>
  <si>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</si>
  <si>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</si>
  <si>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</si>
  <si>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</si>
  <si>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</si>
  <si>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PR.AT-1
PR.AT-2
PR.AT-3
PR.AT-4
PR.AT-5</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</si>
  <si>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</si>
  <si>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</si>
  <si>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</si>
  <si>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</si>
  <si>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</si>
  <si>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</si>
  <si>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</si>
  <si>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</si>
  <si>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</si>
  <si>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</si>
  <si>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</si>
  <si>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</si>
  <si>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</si>
  <si>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</si>
  <si>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</si>
  <si>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</si>
  <si>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</si>
  <si>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</si>
  <si>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</si>
  <si>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</si>
  <si>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</si>
  <si>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</si>
  <si>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ID AM-1
ID AM-2
ID.AM-5</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</si>
  <si>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</si>
  <si>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</si>
  <si>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</si>
  <si>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</si>
  <si>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</si>
  <si>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</si>
  <si>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</si>
  <si>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</si>
  <si>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</si>
  <si>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</si>
  <si>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</si>
  <si>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</si>
  <si>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</si>
  <si>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</si>
  <si>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</si>
  <si>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</si>
  <si>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</si>
  <si>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</si>
  <si>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</si>
  <si>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</si>
  <si>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</si>
  <si>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</si>
  <si>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</si>
  <si>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</si>
  <si>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</si>
  <si>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</si>
  <si>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</si>
  <si>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</si>
  <si>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</si>
  <si>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</si>
  <si>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</si>
  <si>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</si>
  <si>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</si>
  <si>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</si>
  <si>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</si>
  <si>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</si>
  <si>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</si>
  <si>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</si>
  <si>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</si>
  <si>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</si>
  <si>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</si>
  <si>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</si>
  <si>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</si>
  <si>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</si>
  <si>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</si>
  <si>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</si>
  <si>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</si>
  <si>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</si>
  <si>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</si>
  <si>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</si>
  <si>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</si>
  <si>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</si>
  <si>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</si>
  <si>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</si>
  <si>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</si>
  <si>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</si>
  <si>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</si>
  <si>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</si>
  <si>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</si>
  <si>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</si>
  <si>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</si>
  <si>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t>AD.5.1.2</t>
  </si>
  <si>
    <t>A.17.1.2</t>
  </si>
  <si>
    <t>ID.BE-5
PR.IP-4
PR.IP-9
PR.IP-9</t>
  </si>
  <si>
    <t>A.17.1.3</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</si>
  <si>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</si>
  <si>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</si>
  <si>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</si>
  <si>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</si>
  <si>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</si>
  <si>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</si>
  <si>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</si>
  <si>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</si>
  <si>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</si>
  <si>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</si>
  <si>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</si>
  <si>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</si>
  <si>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</si>
  <si>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</si>
  <si>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</si>
  <si>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</si>
  <si>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</si>
  <si>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</si>
  <si>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</si>
  <si>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</si>
  <si>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</si>
  <si>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</si>
  <si>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</si>
  <si>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</si>
  <si>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</si>
  <si>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</si>
  <si>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</si>
  <si>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</si>
  <si>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</si>
  <si>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</si>
  <si>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</si>
  <si>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</si>
  <si>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</si>
  <si>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</si>
  <si>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</si>
  <si>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</si>
  <si>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</si>
  <si>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</si>
  <si>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</si>
  <si>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AD.6.2.1</t>
  </si>
  <si>
    <t>A.18.2.1</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</si>
  <si>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</si>
  <si>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</si>
  <si>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</si>
  <si>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</si>
  <si>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</si>
  <si>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</si>
  <si>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</si>
  <si>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</si>
  <si>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</si>
  <si>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</si>
  <si>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</si>
  <si>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</si>
  <si>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</si>
  <si>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</si>
  <si>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</si>
  <si>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</si>
  <si>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</si>
  <si>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</si>
  <si>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</si>
  <si>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</si>
  <si>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</si>
  <si>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</si>
  <si>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</si>
  <si>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</si>
  <si>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</si>
  <si>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</si>
  <si>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</si>
  <si>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</si>
  <si>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</si>
  <si>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</si>
  <si>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</si>
  <si>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</si>
  <si>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t>T.1.1.2</t>
  </si>
  <si>
    <t>Acceso a redes y a servicios en red</t>
  </si>
  <si>
    <t>Se debe permitir acceso de los usuarios a la red y a los servicios de red para los que hayan sido autorizados específicamente.</t>
  </si>
  <si>
    <t>A.9.1.2</t>
  </si>
  <si>
    <t>PR.AC-4
PR.DS-5
PR.PT-3</t>
  </si>
  <si>
    <t>T.1.2</t>
  </si>
  <si>
    <t>GESTIÓN DE ACCESO DE USUARIOS</t>
  </si>
  <si>
    <t>Se debe asegurar el acceso de los usuarios autorizados y evitar el acceso no autorizado a sistemas y servicios.</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</si>
  <si>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</si>
  <si>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</si>
  <si>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</si>
  <si>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</si>
  <si>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</si>
  <si>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</si>
  <si>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</si>
  <si>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</si>
  <si>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</si>
  <si>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</si>
  <si>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</si>
  <si>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</si>
  <si>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</si>
  <si>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</si>
  <si>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</si>
  <si>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</si>
  <si>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</si>
  <si>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</si>
  <si>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</si>
  <si>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</si>
  <si>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</si>
  <si>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</si>
  <si>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</si>
  <si>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</si>
  <si>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</si>
  <si>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</si>
  <si>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</si>
  <si>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</si>
  <si>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</si>
  <si>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</si>
  <si>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</si>
  <si>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</si>
  <si>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</si>
  <si>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</si>
  <si>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</si>
  <si>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</si>
  <si>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</si>
  <si>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</si>
  <si>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</si>
  <si>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</si>
  <si>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</si>
  <si>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</si>
  <si>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</si>
  <si>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</si>
  <si>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</si>
  <si>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</si>
  <si>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</si>
  <si>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</si>
  <si>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</si>
  <si>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</si>
  <si>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</si>
  <si>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</si>
  <si>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</si>
  <si>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</si>
  <si>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</si>
  <si>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</si>
  <si>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</si>
  <si>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</si>
  <si>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</si>
  <si>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</si>
  <si>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</si>
  <si>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</si>
  <si>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</si>
  <si>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</si>
  <si>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</si>
  <si>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</si>
  <si>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</si>
  <si>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</si>
  <si>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</si>
  <si>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</si>
  <si>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</si>
  <si>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</si>
  <si>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</si>
  <si>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T.2.1.1</t>
  </si>
  <si>
    <t>Política sobre el uso de controles criptográficos</t>
  </si>
  <si>
    <t>Se debe desarrollar e implementar una política sobre el uso de controles criptográficos para la protección de la información.</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</si>
  <si>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</si>
  <si>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</si>
  <si>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</si>
  <si>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</si>
  <si>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</si>
  <si>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</si>
  <si>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</si>
  <si>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</si>
  <si>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</si>
  <si>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</si>
  <si>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</si>
  <si>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</si>
  <si>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</si>
  <si>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</si>
  <si>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</si>
  <si>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</si>
  <si>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</si>
  <si>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</si>
  <si>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</si>
  <si>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</si>
  <si>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</si>
  <si>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</si>
  <si>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</si>
  <si>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</si>
  <si>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</si>
  <si>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</si>
  <si>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</si>
  <si>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</si>
  <si>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</si>
  <si>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</si>
  <si>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</si>
  <si>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</si>
  <si>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</si>
  <si>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</si>
  <si>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</si>
  <si>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</si>
  <si>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</si>
  <si>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</si>
  <si>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</si>
  <si>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</si>
  <si>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</si>
  <si>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</si>
  <si>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</si>
  <si>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</si>
  <si>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</si>
  <si>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</si>
  <si>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</si>
  <si>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</si>
  <si>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</si>
  <si>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</si>
  <si>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</si>
  <si>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</si>
  <si>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</si>
  <si>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</si>
  <si>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</si>
  <si>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</si>
  <si>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</si>
  <si>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</si>
  <si>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</si>
  <si>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</si>
  <si>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</si>
  <si>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</si>
  <si>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</si>
  <si>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</si>
  <si>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</si>
  <si>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</si>
  <si>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</si>
  <si>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</si>
  <si>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</si>
  <si>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</si>
  <si>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</si>
  <si>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</si>
  <si>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</si>
  <si>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</si>
  <si>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</si>
  <si>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</si>
  <si>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</si>
  <si>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</si>
  <si>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</si>
  <si>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</si>
  <si>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</si>
  <si>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</si>
  <si>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</si>
  <si>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</si>
  <si>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</si>
  <si>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</si>
  <si>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</si>
  <si>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</si>
  <si>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</si>
  <si>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</si>
  <si>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</si>
  <si>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</si>
  <si>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</si>
  <si>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</si>
  <si>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</si>
  <si>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</si>
  <si>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</si>
  <si>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</si>
  <si>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</si>
  <si>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</si>
  <si>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</si>
  <si>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</si>
  <si>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</si>
  <si>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</si>
  <si>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</si>
  <si>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</si>
  <si>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</si>
  <si>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</si>
  <si>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</si>
  <si>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</si>
  <si>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</si>
  <si>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</si>
  <si>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</si>
  <si>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</si>
  <si>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</si>
  <si>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</si>
  <si>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</si>
  <si>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</si>
  <si>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</si>
  <si>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</si>
  <si>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</si>
  <si>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</si>
  <si>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</si>
  <si>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</si>
  <si>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</si>
  <si>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</si>
  <si>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</si>
  <si>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</si>
  <si>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</si>
  <si>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</si>
  <si>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</si>
  <si>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</si>
  <si>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</si>
  <si>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</si>
  <si>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</si>
  <si>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</si>
  <si>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</si>
  <si>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</si>
  <si>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</si>
  <si>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</si>
  <si>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T.4.4.1</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</si>
  <si>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</si>
  <si>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</si>
  <si>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</si>
  <si>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</si>
  <si>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</si>
  <si>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</si>
  <si>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</si>
  <si>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</si>
  <si>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</si>
  <si>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</si>
  <si>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</si>
  <si>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</si>
  <si>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</si>
  <si>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</si>
  <si>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</si>
  <si>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</si>
  <si>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</si>
  <si>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</si>
  <si>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</si>
  <si>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</si>
  <si>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</si>
  <si>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</si>
  <si>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</si>
  <si>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</si>
  <si>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T.4.6</t>
  </si>
  <si>
    <t>Prevenir el aprovechamiento de las vulnerabilidades técnicas.</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</si>
  <si>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</si>
  <si>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</si>
  <si>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</si>
  <si>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</si>
  <si>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</si>
  <si>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</si>
  <si>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</si>
  <si>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</si>
  <si>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</si>
  <si>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</si>
  <si>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T.4.7.1</t>
  </si>
  <si>
    <t>Los requisitos y actividades de auditoría que involucran la verificación de los sistemas operativos se debe planificar y acordar cuidadosamente para minimizar las interrupciones en los procesos del negocio.</t>
  </si>
  <si>
    <t>T.5</t>
  </si>
  <si>
    <t>T.5.1</t>
  </si>
  <si>
    <t>Asegurar la protección de la información en las redes, y sus instalaciones de procesamiento de información de soporte.</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</si>
  <si>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</si>
  <si>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</si>
  <si>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</si>
  <si>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</si>
  <si>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</si>
  <si>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</si>
  <si>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</si>
  <si>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</si>
  <si>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</si>
  <si>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</si>
  <si>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</si>
  <si>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</si>
  <si>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</si>
  <si>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</si>
  <si>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</si>
  <si>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</si>
  <si>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</si>
  <si>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</si>
  <si>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</si>
  <si>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</si>
  <si>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</si>
  <si>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</si>
  <si>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</si>
  <si>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</si>
  <si>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</si>
  <si>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</si>
  <si>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</si>
  <si>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</si>
  <si>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</si>
  <si>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</si>
  <si>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</si>
  <si>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</si>
  <si>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</si>
  <si>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</si>
  <si>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</si>
  <si>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</si>
  <si>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</si>
  <si>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</si>
  <si>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</si>
  <si>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</si>
  <si>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</si>
  <si>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</si>
  <si>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</si>
  <si>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</si>
  <si>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</si>
  <si>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</si>
  <si>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</si>
  <si>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</si>
  <si>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</si>
  <si>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</si>
  <si>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</si>
  <si>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</si>
  <si>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</si>
  <si>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</si>
  <si>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</si>
  <si>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</si>
  <si>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</si>
  <si>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</si>
  <si>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</si>
  <si>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</si>
  <si>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</si>
  <si>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</si>
  <si>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</si>
  <si>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</si>
  <si>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</si>
  <si>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</si>
  <si>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</si>
  <si>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</si>
  <si>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</si>
  <si>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</si>
  <si>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</si>
  <si>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</si>
  <si>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</si>
  <si>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</si>
  <si>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</si>
  <si>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</si>
  <si>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</si>
  <si>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</si>
  <si>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</si>
  <si>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</si>
  <si>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</si>
  <si>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</si>
  <si>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</si>
  <si>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</si>
  <si>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</si>
  <si>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</si>
  <si>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</si>
  <si>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</si>
  <si>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</si>
  <si>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</si>
  <si>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</si>
  <si>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</si>
  <si>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</si>
  <si>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</si>
  <si>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</si>
  <si>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</si>
  <si>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</si>
  <si>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</si>
  <si>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</si>
  <si>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</si>
  <si>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</si>
  <si>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</si>
  <si>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</si>
  <si>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</si>
  <si>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</si>
  <si>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</si>
  <si>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</si>
  <si>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</si>
  <si>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T.6.3</t>
  </si>
  <si>
    <t>Asegurar la protección de los datos usados para pruebas.</t>
  </si>
  <si>
    <t>T.6.3.1</t>
  </si>
  <si>
    <t>Protección de datos de prueba</t>
  </si>
  <si>
    <t>Los datos de ensayo se deben seleccionar, proteger y controlar cuidadosamente.</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</si>
  <si>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</si>
  <si>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</si>
  <si>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</si>
  <si>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</si>
  <si>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</si>
  <si>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</si>
  <si>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</si>
  <si>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</si>
  <si>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</si>
  <si>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</si>
  <si>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T.7.1.2</t>
  </si>
  <si>
    <t>Reporte de eventos de seguridad de la información</t>
  </si>
  <si>
    <t>Los eventos de seguridad de la información se debe informar a través de los canales de gestión apropiados, tan pronto como sea posible.</t>
  </si>
  <si>
    <t xml:space="preserve">A.16.1.2 </t>
  </si>
  <si>
    <t>DE.DP-4</t>
  </si>
  <si>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</si>
  <si>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</si>
  <si>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</si>
  <si>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</si>
  <si>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</si>
  <si>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</si>
  <si>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</si>
  <si>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</si>
  <si>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</si>
  <si>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</si>
  <si>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</si>
  <si>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</si>
  <si>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</si>
  <si>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</si>
  <si>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</si>
  <si>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</si>
  <si>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</si>
  <si>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</si>
  <si>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</si>
  <si>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</si>
  <si>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</si>
  <si>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t>T.7.1.7</t>
  </si>
  <si>
    <t>Recolección de evidencia</t>
  </si>
  <si>
    <t>La organización debe definir y aplicar procedimientos para la identificación, recolección, adquisición y preservación de información que pueda servir como evidencia.</t>
  </si>
  <si>
    <t xml:space="preserve">A.16.1.7 </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</si>
  <si>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</si>
  <si>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</si>
  <si>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</si>
  <si>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</si>
  <si>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</si>
  <si>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</si>
  <si>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</si>
  <si>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</si>
  <si>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</si>
  <si>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</si>
  <si>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</si>
  <si>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</si>
  <si>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</si>
  <si>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</si>
  <si>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</si>
  <si>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</si>
  <si>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</si>
  <si>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</si>
  <si>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</si>
  <si>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</si>
  <si>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</si>
  <si>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</si>
  <si>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</si>
  <si>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</si>
  <si>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</si>
  <si>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</si>
  <si>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</si>
  <si>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</si>
  <si>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</si>
  <si>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</si>
  <si>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</si>
  <si>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</si>
  <si>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</si>
  <si>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</si>
  <si>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</si>
  <si>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</si>
  <si>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</si>
  <si>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</si>
  <si>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</si>
  <si>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</si>
  <si>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</si>
  <si>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</si>
  <si>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</si>
  <si>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</si>
  <si>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</si>
  <si>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</si>
  <si>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</si>
  <si>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</si>
  <si>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</si>
  <si>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</si>
  <si>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</si>
  <si>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</si>
  <si>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</si>
  <si>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</si>
  <si>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</si>
  <si>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</si>
  <si>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</si>
  <si>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</si>
  <si>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</si>
  <si>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</si>
  <si>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</si>
  <si>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</si>
  <si>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</si>
  <si>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</si>
  <si>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</si>
  <si>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</si>
  <si>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</si>
  <si>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</si>
  <si>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</si>
  <si>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</si>
  <si>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</si>
  <si>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</si>
  <si>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</si>
  <si>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</si>
  <si>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</si>
  <si>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</si>
  <si>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</si>
  <si>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Se clasifican los activos de información lógicos y físicos de la Entidad.</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</si>
  <si>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</si>
  <si>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</si>
  <si>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</si>
  <si>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</si>
  <si>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</si>
  <si>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</si>
  <si>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</si>
  <si>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</si>
  <si>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</si>
  <si>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Tecnicas</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</si>
  <si>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</si>
  <si>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</si>
  <si>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</si>
  <si>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</si>
  <si>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</si>
  <si>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</si>
  <si>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</si>
  <si>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</si>
  <si>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</si>
  <si>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</si>
  <si>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</si>
  <si>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</si>
  <si>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</si>
  <si>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</si>
  <si>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</si>
  <si>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</si>
  <si>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</si>
  <si>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</si>
  <si>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</si>
  <si>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</si>
  <si>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</si>
  <si>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</si>
  <si>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</si>
  <si>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</si>
  <si>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</si>
  <si>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</si>
  <si>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</si>
  <si>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</si>
  <si>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</si>
  <si>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</si>
  <si>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</si>
  <si>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</si>
  <si>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</si>
  <si>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</si>
  <si>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1) Se realizan pruebas y ventanas de mantenimiento (simulacro), para determinar la efectividad de los planes de respuesta de incidentes, es 60.
2) Si La Entidad aprende continuamente sobre los incidentes de seguridad presentados, es 80.</t>
  </si>
  <si>
    <t>Se realizan pruebas a las aplicaciones o software desarrollado “in house” para determinar que umplen con los requisitos de seguridad y privacidad de la información</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</si>
  <si>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</si>
  <si>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</si>
  <si>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</si>
  <si>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</si>
  <si>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</si>
  <si>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</si>
  <si>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</si>
  <si>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</si>
  <si>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</si>
  <si>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</si>
  <si>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</si>
  <si>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</si>
  <si>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</si>
  <si>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</si>
  <si>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</si>
  <si>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</si>
  <si>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</si>
  <si>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</si>
  <si>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</si>
  <si>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</si>
  <si>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</si>
  <si>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</si>
  <si>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</si>
  <si>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</si>
  <si>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</si>
  <si>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</si>
  <si>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</si>
  <si>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</si>
  <si>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</si>
  <si>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</si>
  <si>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</si>
  <si>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</si>
  <si>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</si>
  <si>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</si>
  <si>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</si>
  <si>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</si>
  <si>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</si>
  <si>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</si>
  <si>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</si>
  <si>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</si>
  <si>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</si>
  <si>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</si>
  <si>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</si>
  <si>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</si>
  <si>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</si>
  <si>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</si>
  <si>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</si>
  <si>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</si>
  <si>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</si>
  <si>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</si>
  <si>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</si>
  <si>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</si>
  <si>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</si>
  <si>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</si>
  <si>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</si>
  <si>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</si>
  <si>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</si>
  <si>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</si>
  <si>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</si>
  <si>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</si>
  <si>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</si>
  <si>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</si>
  <si>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</si>
  <si>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</si>
  <si>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</si>
  <si>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</si>
  <si>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</si>
  <si>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</si>
  <si>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</si>
  <si>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</si>
  <si>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</si>
  <si>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</si>
  <si>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</si>
  <si>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</si>
  <si>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</si>
  <si>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</si>
  <si>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</si>
  <si>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</si>
  <si>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</si>
  <si>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</si>
  <si>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</si>
  <si>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</si>
  <si>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</si>
  <si>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</si>
  <si>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</si>
  <si>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</si>
  <si>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</si>
  <si>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</si>
  <si>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</si>
  <si>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</si>
  <si>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</si>
  <si>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</si>
  <si>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</si>
  <si>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</si>
  <si>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</si>
  <si>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</si>
  <si>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</si>
  <si>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</si>
  <si>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</si>
  <si>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</si>
  <si>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</si>
  <si>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</si>
  <si>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</si>
  <si>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</si>
  <si>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</si>
  <si>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</si>
  <si>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</si>
  <si>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</si>
  <si>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</si>
  <si>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</si>
  <si>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</si>
  <si>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</si>
  <si>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</si>
  <si>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</si>
  <si>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</si>
  <si>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</si>
  <si>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</si>
  <si>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</si>
  <si>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</si>
  <si>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</si>
  <si>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</si>
  <si>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</si>
  <si>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</si>
  <si>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</si>
  <si>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</si>
  <si>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</si>
  <si>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</si>
  <si>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</si>
  <si>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</si>
  <si>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</si>
  <si>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</si>
  <si>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</si>
  <si>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</si>
  <si>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</si>
  <si>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</si>
  <si>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</si>
  <si>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</si>
  <si>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</si>
  <si>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</si>
  <si>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</si>
  <si>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</si>
  <si>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</si>
  <si>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</si>
  <si>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</si>
  <si>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</si>
  <si>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</si>
  <si>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</si>
  <si>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</si>
  <si>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</si>
  <si>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</si>
  <si>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</si>
  <si>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</si>
  <si>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</si>
  <si>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</si>
  <si>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</si>
  <si>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</si>
  <si>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Contaduría General de la Nación</t>
  </si>
  <si>
    <t>La protección de la información de los usuarios desde el punto de vista de la confidencialidad y integridad,.</t>
  </si>
  <si>
    <t>Nacional</t>
  </si>
  <si>
    <t>http://www.contaduria.gov.co/wps/portal/internetes/home/internet/contaduria/nuestra-entidad/nuestra-entidad/direccionamiento-estrategico/!ut/p/b1/04_Sj9CPykssy0xPLMnMz0vMAfGjzOINzPyDTEPdQoONTA1MDBwNTA0tTYL8jNyDDIEKIkEKcABHA3z6DQJMoPqNgcIGFk5BZqY-TpYGniHBIYFuvq5GFuZGRNoPU-Bp7mNs4BkUEOwSGGpu7OxtTqJ-TAcS0O_nkZ-bql-QGxoaGlGuCAAGAv37/dl4/d5/L2dBISEvZ0FBIS9nQSEh/</t>
  </si>
  <si>
    <t>http://www.contaduria.gov.co/wps/portal/internetes/home/internet/contaduria/nuestra-entidad/nuestra-entidad/direccionamiento-estrategico/!ut/p/b1/04_Sj9CPykssy0xPLMnMz0vMAfGjzOINzPyDTEPdQoONTA1MDBwNTA0tTYL8jNyDDIEKIkEKcABHA3z6DQJMoPqNgcIGFk5BZqY-TpYGniHBIYFuvq5GFuZGRNoPU-Bp7mNs4BkUEOwSGGpu7OxtTqJ-TAdG4TY-2NQcv_3Bvvj1h5oR0G9qTpl-oAIC_vfzyM9N1S_IDQWDiHJHRQBgewJz/dl4/d5/L2dBISEvZ0FBIS9nQSEh/Contexto+Estratégico+2017+Aprobado+9+Ago.pdf</t>
  </si>
  <si>
    <t>Factores externos: A10. Ataques informáticos - Amenaza
Factores Internos: D4 Controles existentes sobre la Tecnología aplicada - Debilidad
D10 Nivel de avance inadecuado frente a los compromisos definidos por MinTICs respecto al SGSI. - Debilidad</t>
  </si>
  <si>
    <t>http://sigi.contaduria.gov.co/index.php</t>
  </si>
  <si>
    <t xml:space="preserve">Se menciona en el item 2. LOS PROCEDIMIENTOS PRESUPUESTALES, FINANCIEROS Y DE PAGO. Del documento GAD-MAN01- MANUAL DE CONTRATACIÓN Y SUPERVISIÓN </t>
  </si>
  <si>
    <t>Metodologia del DAFP</t>
  </si>
  <si>
    <t>http://sigi.contaduria.gov.co/archivos/PI-PRC04/PROCEDIMIENTO CONTROL DE DOCUMENTOS_v15.pdf</t>
  </si>
  <si>
    <t>No existe formato, sin embargo se asignan los permisos por medio de autorización por correo electronico del Subcontador centralización</t>
  </si>
  <si>
    <t>http://ganimedes.cgn.contaduria.gov.co/svn/TIC_Gestion_TICs/trunk/SEG (Seguridad)/PCO (Plan Contingencia)/GUIA (Guias)</t>
  </si>
  <si>
    <t>GTI-PRC010 - PROCEDIMIENTOS DE SEGURIDAD DE LA INFORMACIÓN</t>
  </si>
  <si>
    <t>http://galatea.contaduria.gov.co/svn/TIC_Gestion_TICs/trunk/SEG (Seguridad)/SGS (Sistema Gestion Seguridad)/CON (Documentos Consultoria)/INF (Informes)/INFG (Informes generales )/Diagnóstico para la adopción de IPv6 - Contaduría V1.docx
http://galatea.contaduria.gov.co/svn/TIC_Gestion_TICs/trunk/INF (Infraestructura)/IPV ( IPV4 - IPV6)/REA (Reuniones - Actas)/ReunionAcompañamientoProcesoAdopcionIPV6.pdf</t>
  </si>
  <si>
    <t>http://galatea.contaduria.gov.co/svn/TIC_Gestion_TICs/trunk/INF (Infraestructura)/REC  (Redes y Comunicaciones)/Diagramas</t>
  </si>
  <si>
    <t>http://galatea.contaduria.gov.co/svn/TIC_Gestion_TICs/trunk/INF (Infraestructura)/SOP  (Sistemas Operativos)/AIX  (AIX)/FTP (Descargas FTP-SITE CGN)/TIC-INF-SOP-AIX-FTP-Entidades FTP.xls</t>
  </si>
  <si>
    <t>http://galatea.contaduria.gov.co/svn/TIC_Gestion_TICs/trunk/SEG (Seguridad)/SGS (Sistema Gestion Seguridad)/INC ( Incidentes)</t>
  </si>
  <si>
    <t>La documentación que soporta los temas relacionados con seguridad de la informacion del proceso Gestiòn Tics se encuentran en el repositotio http://galatea.contaduria.gov.co/svn/TIC_Gestion_TICs/trunk/SEG (Seguridad)/SGS (Sistema Gestion Seguridad)</t>
  </si>
  <si>
    <t>Asegurar que las actividades de investigación contable, normalización y estrategias de capacitación permitan la generación de información contable pública uniforme, garantizando su rigor técnico</t>
  </si>
  <si>
    <t>Garantizar que las actividades de asesoría, asistencias técnicas, implementacion de normas y parametrizaciones contables en los sistemas, facilite centralizar la información reportada por las entidades contables públicas a través de las categorías definidas en los sistemas integrados de información nacional (CHIP, SIIF y SPGR), asegurando que cumplan con parámetros de consistencia, oportunidad y calidad.</t>
  </si>
  <si>
    <t>Suministrar información financiera consolidada y/o agregada de base contable de conformidad con el mandato constitucional y legal, de manera que atienda los requerimientos de los diferentes usuarios.</t>
  </si>
  <si>
    <t>Planeación Integral</t>
  </si>
  <si>
    <t>Llevar a cabo la planeación estratégica de la entidad en coherencia con los lineamientos del estado, expectativas de las partes interesadas y directrices de la entidad para proyectarla al cumplimiento de su misión, visión, política de calidad y objetivos, articulándola con la gestión ambiental y del riesgo institucional.</t>
  </si>
  <si>
    <t>Administrador del SGSI</t>
  </si>
  <si>
    <t>Secretaría General</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</si>
  <si>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de la Entidad debe establecer, implementar y mantener otros controles para mantener un nivel aceptable de seguridad de la información.
</t>
  </si>
  <si>
    <t xml:space="preserve">1) Solicite los procedimientos para el cumplimiento de los requisitos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</si>
  <si>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Se deberían usar controles criptográficos, en cumplimiento de todos los acuerdos, legislación y reglamentación pertinente</t>
  </si>
  <si>
    <t xml:space="preserve">Investigue la forma como se realizan revisiones independientes (por personas diferentes o no vinculadas a un proceso o área que se revisa), de la conveniencia, la adecuación y la eficacia continuas de la  gestio de la seguridad de la información. 
Para esto solicite:
1) El plan de auditorías del año 2015
2) El resultado de las auditorías del año 2015
3) Las oportunidades de mejora o cambios en la seguridad de la información identificados.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</si>
  <si>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</si>
  <si>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</si>
  <si>
    <t>Revisar la 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</si>
  <si>
    <t>http://intranet.contaduria.gov.co:10039/wps/wcm/myconnect/431a1e02-c4d5-440a-8121-0bcbf41ebc2c/Politica+del+Sistema+de+Gestion+Seguridad+de+la+informacion.pdf?MOD=AJPERES&amp;CONVERT_TO=url&amp;CACHEID=431a1e02-c4d5-440a-8121-0bcbf41ebc2c</t>
  </si>
  <si>
    <t xml:space="preserve">Definido en el numeral 10.32 "Política de pantalla despejada y escritorio limpio" del Manual de seguridad </t>
  </si>
  <si>
    <t>http://www.contaduria.gov.co/wps/portal/internetes/home/internet/contaduria/nuestra-entidad/nuestra-entidad/organizacion-jerarquica-funcional/!ut/p/b1/04_Sj9CPykssy0xPLMnMz0vMAfGjzOINzPyDTEPdQoONTA1MDBwNTA0tTYL8jNyDDIEKIkEKcABHA3z6DQJMoPqNgcIGFk5BZqY-TpYGniHBIYFuvq5GFuZGRNoPU-Bp7mNs4BkUEOwSGGpu7OxtTqJ-TAcS0O_nkZ-bql-QGxoaGlGuCAAGAv37/dl4/d5/L2dJQSEvUUt3QS80SmtFL1o2XzA2T1I1VUZVU0E0REMwQTBFOVFQVTMzMFEw/</t>
  </si>
  <si>
    <t>http://galatea.contaduria.gov.co/svn/TIC_Gestion_TICs/trunk/SEG (Seguridad)/SGS (Sistema Gestion Seguridad)/POL (Politicas)/2017/TIC-SEG-SGS-POL-2017-ResolucionSIGI364AdiccionComiteSGSI.pdf</t>
  </si>
  <si>
    <t>En la matriz de riesgos en seguridad de la informaciòn se definen los indicadores de la entidad 
se cuenta con el indicador de seguridad "PERDIDA DE DISPONIBILIDAD, INTEGRIDAD Y CONFIDENCIALIDAD DE LA INFORMACION " 
(Políticas medibles / políticas satisfactorias) * 100 
Entrega de informe del indicador 
http://galatea.contaduria.gov.co/svn/TIC_Gestion_TICs/trunk/SEG (Seguridad)/SGS (Sistema Gestion Seguridad)/INS (Indicador de seguridad)</t>
  </si>
  <si>
    <t>http://galatea.contaduria.gov.co/svn/TIC_Gestion_TICs/trunk/SEG (Seguridad)/SGS (Sistema Gestion Seguridad)/INS (Indicador de seguridad)</t>
  </si>
  <si>
    <t>https://www.contaduria.gov.co/manual-y-politicas-del-sistema-integrado-de-gestion-institucional</t>
  </si>
  <si>
    <t>http://galatea.contaduria.gov.co/svn/TIC_Gestion_TICs/trunk/SEG (Seguridad)/SGS (Sistema Gestion Seguridad)/POL (Politicas)/2019/TIC-SEG-SGS-POL-2019-Resolucion193IntegracionSGSI.pdf
http://intranet.contaduria.gov.co:10039/wps/myportal/Intranet/Home/normograma/normograma-2019/!ut/p/b1/04_Sj9Q1NLYwsDS3MLEw14_Qj8pLLMtMTyzJzM9LzAHxo8ziDcz8g0xD3UKDPQ0CDAwCjcycDUL8vQ39jUyBCiJBCnAARwM0_c6hrgaOJr6BJpbBFsY-jmYw_bgVELDfzyM_N1U_NyrHzcJRUREANEu2Aw!!/dl4/d5/L2dBISEvZ0FBIS9nQSEh/</t>
  </si>
  <si>
    <t>http://galatea.contaduria.gov.co/svn/TIC_Gestion_TICs/trunk/SEG (Seguridad)/SGS (Sistema Gestion Seguridad)/SEG (Seguimiento)/2017/TIC-SEG-SGS-SEG-2017-CuadroGrupoContactoIncidentes.xlsx
http://galatea.contaduria.gov.co/svn/TIC_Gestion_TICs/trunk/SEG (Seguridad)/SGS (Sistema Gestion Seguridad)/SEG (Seguimiento)/2018/TIC-SEG-SGS-SEG-2018-ContactoAutoridadesyGruposInterésEspecial.docx</t>
  </si>
  <si>
    <t>Evidencia se encuentra en el proceso de talento humano para personal de planta  y gestión administrativas para el caso de los contratistas</t>
  </si>
  <si>
    <t>Evidencia se encuentra en el proceso de talento humano para personal de planta  y gestión adminstrativas para el caso de los contratistas</t>
  </si>
  <si>
    <t>http://galatea.contaduria.gov.co/svn/TIC_Gestion_TICs/trunk/SEG (Seguridad)/SGS (Sistema Gestion Seguridad)/MAN (Manuales)/2021/TIC-SEG-SGS-MAN-2021-ManualDeSeguridadFinal.doc
https://www.contaduria.gov.co/manual-y-politicas-del-sistema-integrado-de-gestion-institucional</t>
  </si>
  <si>
    <t>http://galatea.contaduria.gov.co/svn/TIC_Gestion_TICs/trunk/SEG (Seguridad)/SGS (Sistema Gestion Seguridad)/SEN (Sensibilizacion)</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</si>
  <si>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TICs&gt;Manuales
https://www.contaduria.gov.co/manual-y-politicas-del-sistema-integrado-de-gestion-institucional</t>
  </si>
  <si>
    <t xml:space="preserve">Información que se encuentra en intranet en el modulo del sistema de gestion de calidad - SGC: Inicio&gt;Documentos SGC&gt;Gestión TICs&gt;Manuales
Procedimiento  GAD-PRC05  CONTROL DE INVENTARIOS POR SERVIDOR PÚBLICO Y/O CONTRATISTA    
GAD05-FOR01 FORMATO DE PAZ Y SALVO POR DESVINCULACIÓN O TERMINACIÓN DE CONTRATO 
GAD-PRC02 TRASLADO DE ELEMENTOS ENTRE SERVIDORES PÚBLICOS Y/O CONTRATISTAS </t>
  </si>
  <si>
    <t xml:space="preserve">
Información que se encuentra en intranet en el modulo del sistema de gestion de calidad - SGC: Inicio&gt;Documentos SGC&gt;Planeación Integral&gt;Formatos
https://docs.google.com/spreadsheets/d/1M35_Ys3bOjMoPUYSQ8f8oEqaBOOFdfC3/edit#gid=316711001
https://docs.google.com/spreadsheets/d/1QxnNMsI-VDdpNkqNJhmhwLjZSHRARIZkIq6mgan7l-M/edit#gid=715653997</t>
  </si>
  <si>
    <t>PENDIENTE POR ACTUALIZAR ALGUNAS PESTAÑAS, EN LAS CUALES SE VISUALIZA USUARIOS QUE NO LABORAN ESTE AÑO EN LA CGN</t>
  </si>
  <si>
    <t>https://docs.google.com/spreadsheets/d/1QxnNMsI-VDdpNkqNJhmhwLjZSHRARIZkIq6mgan7l-M/edit#gid=715653997</t>
  </si>
  <si>
    <t>http://galatea.contaduria.gov.co/svn/TIC_Gestion_TICs/trunk/PLG  (Planeacion Gestion Tecnologica)/CJU (Contratos Jurídicos)/2021</t>
  </si>
  <si>
    <t>DECLARACION DE APLICABILIDAD ISO 27001:2013
 GTI010-PRC10 SEGURIDAD DE LA INFORMACIÓN
 GESTION TICS</t>
  </si>
  <si>
    <t>TÚ ERES LA CLAVE !!</t>
  </si>
  <si>
    <t>N°</t>
  </si>
  <si>
    <t>CONTROL</t>
  </si>
  <si>
    <t>DOMINIO-CONTROL</t>
  </si>
  <si>
    <t>CONTROL APLICADO</t>
  </si>
  <si>
    <t>CONTROLES IMPLEMENTADOS
 SI / NO</t>
  </si>
  <si>
    <t>EXCLUSION
CONTROLES
SI / NO</t>
  </si>
  <si>
    <t>JUSTIFICACION</t>
  </si>
  <si>
    <t>EVIDENCIAS</t>
  </si>
  <si>
    <t>POLÍTICAS DE SEGURIDAD DE LA INFORMACIÓN</t>
  </si>
  <si>
    <t>5.1</t>
  </si>
  <si>
    <t>Orientación de la dirección para la gestión de la seguridad de la información.</t>
  </si>
  <si>
    <t>5.1.1</t>
  </si>
  <si>
    <t>Políticas para la seguridad de la información.</t>
  </si>
  <si>
    <t>La CGN cuenta con la Política de seguridad de la información y el Manual de seguridad de la información, los cuales  fueron aprobados  por la Alta dirección, publicadas y comunicadas a los servidores públicos , colaboradores y partes externas pertinentes</t>
  </si>
  <si>
    <t>SI</t>
  </si>
  <si>
    <t>NO</t>
  </si>
  <si>
    <t xml:space="preserve">Se establece para dar cumpliento de la norma 27001 y asegurar la integridad de la informacion que maneja la CGN
Cumplimiento a la norma 27001:2013, MSPI de Mintic </t>
  </si>
  <si>
    <t>5.1.2</t>
  </si>
  <si>
    <t>Revisión de las políticas de seguridad de la información.</t>
  </si>
  <si>
    <t>Definido en el manual de seguridad, en el numeral 10.1. Revisión de la Política y el Manual de Políticas</t>
  </si>
  <si>
    <t xml:space="preserve">Para hacer el adeuado control y seguimiento enfocado a posibles mejoras 
Cumplimiento a la norma 27001:2013, MSPI de Mintic </t>
  </si>
  <si>
    <t>Acta comité - Documentos (Presenatción - Orden del dia)</t>
  </si>
  <si>
    <t>Pendiente por realizar la revisión de la politica del sistema y el manual para la vigencia 2021 - Reponsable : Planeación</t>
  </si>
  <si>
    <t>6.</t>
  </si>
  <si>
    <t>ORGANIZACIÓN DE LA SEGURIDAD DE LA INFORMACIÓN.</t>
  </si>
  <si>
    <t>6.1</t>
  </si>
  <si>
    <t>Organización interna.</t>
  </si>
  <si>
    <t>6.1.1</t>
  </si>
  <si>
    <t>Roles y responsabilidades para la seguridad de la información.</t>
  </si>
  <si>
    <t xml:space="preserve">
Integracion del  comité de seguridad de la información en el sistema de  gestion y desempeño  - Resolución 193  del  19 de junio 2019</t>
  </si>
  <si>
    <t xml:space="preserve">Para toma de decisiones, escalabilidad y asignación de responsabilidades relacionadas con Seguridad de la Información
Cumplimiento a la norma 27001:2013, MSPI de Mintic </t>
  </si>
  <si>
    <t>6.1.2</t>
  </si>
  <si>
    <t>Separación de deberes.</t>
  </si>
  <si>
    <t xml:space="preserve">En el GIT de Informática se encuentran separadas las líneas de trabajo (infraestructura, desarrollo, pruebas y planeación)
Se cuenta con organigrama (Documento solo para uso interno del proceso -  Este organigrama no es oficial)
La CGN proporciona a los usuarios acceso a los diferentes activos de información, se realiza unica y exclusivamente bajo registro de usuario por medio del dominio de la entidad, de igual forma la creación de usuarios solo se realiza si se solicita formalmente la creación de usuario por medio de un formato autorizado por cada coordinador de grupo interno de trabajo, en cumplimiento a la politica de seguridad de la entidad. El proceso gestion TICs cuenta con los formatos GTI010-FOR02 SOLICITUD DE CUENTAS DE USUARIO INSTITUCIONAL y GTI010-FOR03 CREACIÓN DE USUARIOS APLICATIVO CHIP, GTI010-FOR04 SOLICITUD DE CUENTAS DE USUARIO INSTITUCIONAL -VPN
</t>
  </si>
  <si>
    <t xml:space="preserve">Es necesario que asignar en  cada uno de los grupos un perfil de acuerdo a las responsabilidades u objeto contractual ,  puesto que los deberes y  áreas de  responsabilidad  se deben separar, para reducir las posibilidades de modificación no autorizada, o no intencional, o el uso indebido de los activos de la organización.
Cumplimiento a la norma 27001:2013, MSPI de Mintic </t>
  </si>
  <si>
    <t xml:space="preserve">Información que se encuentra en intranet en el modulo del sistema de gestion de calidad - SGC: Inicio&gt;Documentos SGC&gt;Gestión TICs&gt;Formatos
http://galatea.contaduria.gov.co/svn/TIC_Gestion_TICs/trunk/SEG (Seguridad)/SGS (Sistema Gestion Seguridad)/POL (Politicas)/2019/SEG-SGS-POL-2019-OrganigramaGITApoyoInformatico.pptx
http://galatea.contaduria.gov.co/svn/TIC_Gestion_TICs/trunk/GES (Gestion)/PRE (Presentaciones)/organigrama  gestion tic 2020.pptx
</t>
  </si>
  <si>
    <t>6.1.3</t>
  </si>
  <si>
    <t>La entidad actualmente se encuentra inscrita en los grupos de respuesta a emergencia COLcert - Csirt Ponal
El Plan de contingencia detalla algunos numeros de contacto con las autoridades competentes y personal encargado.
Se menciona en el flujograma de Gestión de incidente del procedimiento de seguridad de la información para incluir el reporte de incidentes a estos grupos de contacto y autoridades competentes
Se menciona en el numeral 10.4. Contacto con Autoridades y Grupos de interés del manual de seguridad 
El GIT cuenta con documento que contienen  los contactos con autoridades y grupos de interes especial.</t>
  </si>
  <si>
    <t xml:space="preserve">Para reportar de manera oportuna los incidentes de seguridad que puedan afectar la continuidad de la operación del negocio.
Cumplimiento a la norma 27001:2013, MSPI de Mintic </t>
  </si>
  <si>
    <t>http://galatea.contaduria.gov.co/svn/TIC_Gestion_TICs/trunk/SEG (Seguridad)/SGS (Sistema Gestion Seguridad)/SEG (Seguimiento)/2018/TIC-SEG-SGS-SEG-2018-ContactoAutoridadesyGruposInterésEspecial.docx
http://galatea.contaduria.gov.co/svn/TIC_Gestion_TICs/trunk/SEG (Seguridad)/PCO (Plan Contingencia 2019)/TIC-SEG-PCT-PlanDeContingenciaTecnologica2019.docx
http://galatea.contaduria.gov.co/svn/TIC_Gestion_TICs/trunk/SEG (Seguridad)/PCO (Plan Contingencia 2019)/(NUM-EMERG) Números Emergencia.pdf
http://galatea.contaduria.gov.co/svn/TIC_Gestion_TICs/trunk/SEG (Seguridad)/PCN (Plan Continuidad Negocio2019)/TIC-SEG-PCN-PlanContinuidadNegocio_V3.0.docx
http://galatea.contaduria.gov.co/svn/TIC_Gestion_TICs/trunk/SEG (Seguridad)/SGS (Sistema Gestion Seguridad)/EVI (Evidencias Varias)/IFB (Informacion, foros, boletines)</t>
  </si>
  <si>
    <t>6.1.4</t>
  </si>
  <si>
    <t>Contacto con grupos de especial interés.</t>
  </si>
  <si>
    <t>La entidad esta inscrita en los grupos de respuesta a emergencias ciberneticas de colombia (CCP - CSIRT), ademas cuenta el contanto ColCERT. Los integrantes del grupo interno de seguridad de la CGN han asistido y participado en foros, capacitaciones y eventos de seguridad de la información. 
Se menciona en el numeral 10.4. Contacto con Autoridades y Grupos de interés del manual de seguridad 
El GIT cuenta con documento que contienen  los contactos con autoridades y grupos de interes especial.</t>
  </si>
  <si>
    <t xml:space="preserve">La entidad requiere estar adscrita a foros, asociaciones y entidades que presten asesoria en cualquier ambito e intercambiar información sobre cuestiones de seguridad
Cumplimiento a la norma 27001:2013, MSPI de Mintic </t>
  </si>
  <si>
    <t>6.1.5</t>
  </si>
  <si>
    <t>Seguridad de la información en la gestión de proyectos.</t>
  </si>
  <si>
    <t xml:space="preserve">En el GIT se  adopta este control, puesto que la seguridad de la Información se debe tratar en la gestión de los proyectos, independientemente del tipo de proyecto o naturaleza del mismo
Definido en el numeral 2.1 del formato GTI04-FOR02 -FORMATO DE ESPECIFICACIONES TECNICAS, donde se menciona las especificaciones de seguridad informatica de producto y/o servicio
</t>
  </si>
  <si>
    <t xml:space="preserve">En todos los proyectos se deben valorar los riesgos en seguridad de la información para identificar los controles pertinentes durante el proyecto
Cumplimiento a la norma 27001:2013, MSPI de Mintic </t>
  </si>
  <si>
    <t>6.2</t>
  </si>
  <si>
    <t>Disposistivos móviles y teletrabajo</t>
  </si>
  <si>
    <t>6.2.1</t>
  </si>
  <si>
    <t>Política para dispositivos móviles.</t>
  </si>
  <si>
    <t xml:space="preserve">Se contempla en el manual de seguridad de la información en el numeral 10.6.1 Política de dispositivos móviles, puesto que se debe adoptar las medidas necesarias  de seguridad de soporte, para gestionar los riesgos introducidos por el uso de estos dispositivos </t>
  </si>
  <si>
    <t xml:space="preserve">Reducir los riesgos de conexión de dispositvos móviles a la red de la CGN y/o perdida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</si>
  <si>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TICs&gt;Manuales
http://www.contaduria.gov.co/wps/portal/internetes/home/internet/contaduria/sistema-integrado-de-gestion/politica-sistema-integrado-gestion/!ut/p/b1/04_Sj9CPykssy0xPLMnMz0vMAfGjzOINzPyDTEPdQoM9zX2MDTyDAoJdAkPNjYNNzYEKIkEKcABHA1T9RqYGJkBBU0NLkyA_I4MAE6h-Y6CwgYVTkJmLRZilgaeLq49jmJm5gXOgIXH2w_Wb-jgB9YcEhwS6-boaWZgbEel-7Aqcvc1J1I_pQQL6_Tzyc1P1C3JDgSCiHAA0Ehkk/dl4/d5/L2dJQSEvUUt3QS80SmtFL1o2XzA2T1I1VUZVU0k3TDMwSVJQU0RRVTczU1U2/</t>
  </si>
  <si>
    <t>6.2.2</t>
  </si>
  <si>
    <t xml:space="preserve">Este control se excluye, puesto que la entidad  aun no adopta las directrices  que se establece en la ley  1221 de 2008 y  decreto 0884 de 2012
</t>
  </si>
  <si>
    <t xml:space="preserve">La entidad no ha establecido las disposiciones necesarias para dar cumplimiento a una política de teletrabajo, ya que no cuenta con los recursos pertinentes para implementar los requerimientos o directrices que se establece en la Ley 1221 de 2008 (Decreto reglamentario 0884 de 2012) 
Cumplimiento a la norma 27001:2013, MSPI de Mintic </t>
  </si>
  <si>
    <t>7.</t>
  </si>
  <si>
    <t>SEGURIDAD DE LOS RECURSOS HUMANOS.</t>
  </si>
  <si>
    <t>7.1</t>
  </si>
  <si>
    <t>7.1.1</t>
  </si>
  <si>
    <t>Selección.</t>
  </si>
  <si>
    <t>La CGN  adopta este control, puesto que se realiza la revision de documentos precontractuales, verificaciones de los antecedentes de todos los candidatos al empleo se deba llevan a cabo de acuerdo con las leyes, reglamentaciones y ética pertinentes, y deben ser proporcionales a los requisitos de la entidad, a la clasificación de la información y sistemas  a los que se va a tener acceso  
Actuamente se cumple con los lineamientos que establece la ley 80 de 1993 , ley 1150 de 2007  y decreto reglamentario 1082 de 2015 - Estas normas se aplican para la contratacciòn.</t>
  </si>
  <si>
    <t xml:space="preserve">Asegurar la idoneidad del funcionario para asumir sus responsabilidades relacionadas con el manejo de la información en relacion al acceso y riesgos identificados.
Cumplimiento a la norma 27001:2013, MSPI de Mintic </t>
  </si>
  <si>
    <t>7.1.2</t>
  </si>
  <si>
    <t>Términos y condiciones del empleo.</t>
  </si>
  <si>
    <t>Este control se cumple puesto que actualmente  todo el personal  de la CGN  sea funcionario de planta, contratista o proveedor deben firmar un acuerdo de confidencialidad  donde se menciona la responsabilidad y aceptación de terminos y condiciones relativos a la seguridad de la información.
Se establece tambien en los contratos naturales en la clausula segunda Obligaciones, literal B)  Obligaciones generales del contratista y   cláusula vigésima sexta Confidencialidad. En los contratos juridicos se menciona en la  cláusula vigésima tercera.- confidencialidad y Cláusula segunda. – obligaciones, literal a) obligaciones específicas item 2: Requisitos conexos aplicables a este servicio</t>
  </si>
  <si>
    <t xml:space="preserve">Para asegurar que los empleados y contratistas acepten y cumplan las condiciones relacionadas con la seguridad de la información.
Cumplimiento a la norma 27001:2013, MSPI de Mintic </t>
  </si>
  <si>
    <t>7.2</t>
  </si>
  <si>
    <t>Durante la ejecución del empleo.</t>
  </si>
  <si>
    <t>7.2.1</t>
  </si>
  <si>
    <t>Responsabilidades de la dirección.</t>
  </si>
  <si>
    <t xml:space="preserve">La dirección apoya de manera continua el SGSI, con liderazgo y compromiso. Se define en el numeral 10.1. Revisión de la Política y el Manual de Políticas del manual de seguridad
Durante las jornadas de sensibilizacion de  induccion y reinducción a funcionarios  se menciona la necesidad de aplicar la seguridad de la información en sus actividades de acuerdo a las politicas y procedimientos  establecidos en la entidad
</t>
  </si>
  <si>
    <t xml:space="preserve">La dirección debe asugurar  el cumplimiento de la seguridad de la informacion por parte de los empleados de la entidad mediante la concientización  del SGSI
Cumplimiento a la norma 27001:2013, MSPI de Mintic </t>
  </si>
  <si>
    <t>7.2.2</t>
  </si>
  <si>
    <t>Toma de conciencia, educación y formación en la seguridad de la información.</t>
  </si>
  <si>
    <r>
      <t xml:space="preserve">El  GIT de apoyo informatico realiza regularmente sensibilizacion  mediante tips de seguridad  proyectados en el portal de intranet, correo electronicos, wallpaper en los equipos de los servidores públicos.
</t>
    </r>
    <r>
      <rPr>
        <sz val="11"/>
        <rFont val="Calibri"/>
        <family val="2"/>
        <scheme val="minor"/>
      </rPr>
      <t>En ocasiones se utiliza el espacio con la que cuenta nuestro proceso en la revista virtual de la CGN el cual permite la publicación de  temas relacionados con seguridad de información y generalidades de la misma.</t>
    </r>
    <r>
      <rPr>
        <sz val="11"/>
        <color rgb="FF000000"/>
        <rFont val="Calibri"/>
        <family val="2"/>
        <scheme val="minor"/>
      </rPr>
      <t xml:space="preserve">
</t>
    </r>
    <r>
      <rPr>
        <sz val="11"/>
        <color rgb="FFFF6600"/>
        <rFont val="Calibri"/>
        <family val="2"/>
        <scheme val="minor"/>
      </rPr>
      <t xml:space="preserve">
</t>
    </r>
    <r>
      <rPr>
        <sz val="11"/>
        <rFont val="Calibri"/>
        <family val="2"/>
        <scheme val="minor"/>
      </rPr>
      <t>Se generan espacios de sensibilizacion de seguridad de la información en las jornadas de inducción y reinducción por parte del GIT de Planeación.</t>
    </r>
  </si>
  <si>
    <t xml:space="preserve">Todos los funcionarios de la Entidad deben aplicar Seguridad de la Información en su día a día para entender el impacto de su comportamiento en la organización
Cumplimiento a la norma 27001:2013, MSPI de Mintic </t>
  </si>
  <si>
    <t>7.2.3</t>
  </si>
  <si>
    <t>Proceso disciplinario.</t>
  </si>
  <si>
    <r>
      <t xml:space="preserve">La CGN actuará de acuerdo a las normas y Leyes pertinentes en caso de alguna violación de la seguridad. Se encuentra definido en el numeral  7. Cumplimiento del Manual de seguridad.
</t>
    </r>
    <r>
      <rPr>
        <sz val="11"/>
        <rFont val="Calibri"/>
        <family val="2"/>
        <scheme val="minor"/>
      </rPr>
      <t xml:space="preserve">
Los procesos disciplinarios en la Contaduría General de la Nación se llevan a cabo de acuerdo con la Ley 1952 de 2019</t>
    </r>
    <r>
      <rPr>
        <sz val="11"/>
        <color rgb="FF000000"/>
        <rFont val="Calibri"/>
        <family val="2"/>
        <scheme val="minor"/>
      </rPr>
      <t>).  (Código Único Disciplinario), por parte de Secretaria General.</t>
    </r>
  </si>
  <si>
    <t xml:space="preserve">Para aplicar el proedimiento disciplinario   frente a acciones de  funcionarios que comentan violaciones a la seguridad de la información. 
Cumplimiento a la norma 27001:2013, MSPI de Mintic </t>
  </si>
  <si>
    <t>7.3</t>
  </si>
  <si>
    <t>7.3.1</t>
  </si>
  <si>
    <t>Terminación o cambio de responsabilidades de empleo.</t>
  </si>
  <si>
    <t xml:space="preserve">Este control  se aplica con el procedimiento que se realiza a través de la administración de las cuentas de usuario y las clausulas estipuladas en las obligaciones del contratista en términos de Confidencialidad
Se da cumplimiento con el reporte de las Novedades (Vacaciones, terminación del empleo, cambio de responsabilidades, etc) desde el GIT de gestión humana para personal de planta) y el GIT de gestión administrativa para los contratistas para los casos que procedan 
</t>
  </si>
  <si>
    <t xml:space="preserve">Para  asegurar que se cumplan los requisitos de seguridad de la información , es necesario realizar un seguimiento de los  activos de información y perfiles  que son asignados a cada funcionario dentro de la contratación 
Cumplimiento a la norma 27001:2013, MSPI de Mintic </t>
  </si>
  <si>
    <t>8.</t>
  </si>
  <si>
    <t>GESTIÓN DE ACTIVOS.</t>
  </si>
  <si>
    <t>8.1</t>
  </si>
  <si>
    <t>Responsabilidad por los activos.</t>
  </si>
  <si>
    <t>8.1.1</t>
  </si>
  <si>
    <t>Inventario de activos.</t>
  </si>
  <si>
    <t xml:space="preserve">Se cuenta con el  formato PI28-FOR01 - Inventario activos de información  del proceso de Planeación integral, donde se clasifica, valora y se etiqueta la información de acuerdo al tipo de activo, siguiendo las directrices de instrutivos para la gestión de activos, ademas del procedimientos  PI-PRC28 - GESTIÓN DE ACTIVOS DE INFORMACION
Tambien se contempla el formato GTI11-FOR01 - Registro detallado de activos TI del proceso de Gestión Tics   y  del procedimiento  GTI-PRC11 - ADMINISTRACIÓN DE ACTIVOS DE TIC
</t>
  </si>
  <si>
    <t xml:space="preserve">Es necesario identificar los activos de información y sus niveles de importancia para gestionar los riesgos asociados a la Seguridad de la Informacón.
Cumplimiento a la norma 27001:2013, MSPI de Mintic </t>
  </si>
  <si>
    <t>8.1.2</t>
  </si>
  <si>
    <t>Propiedad de los activos.</t>
  </si>
  <si>
    <t>Se cuenta con un documento controlado, el formato GTI11-FOR01 - Registro detallado de activos TI del proceso de Gestión Tics, donde se visualiza el listado de equipos, impresoras, portatiles, licencias, aplicaciones, identificado propietario actual del activo y otras caracteristicas</t>
  </si>
  <si>
    <t xml:space="preserve">Para asegurar  el manejo apropiado del activo de acuerdo a las politicas de seguridad establecidas 
Cumplimiento a la norma 27001:2013, MSPI de Mintic </t>
  </si>
  <si>
    <t>8.1.3</t>
  </si>
  <si>
    <t>Uso aceptable de los activos.</t>
  </si>
  <si>
    <t>Los activos de información de la entidad son recursos que deben utilizarse para el cumplimiento de las funciones de los empleados y estan bajo su responsabilidad
Definido en el numeral 10.15. Política de uso de los Recursos de Información del Manual de seguridad</t>
  </si>
  <si>
    <t xml:space="preserve">Para dar el uso apropiado del activo en relacion a las reglas establecidas a los requisitos de seguridad de la información
Cumplimiento a la norma 27001:2013, MSPI de Mintic </t>
  </si>
  <si>
    <t xml:space="preserve">http://galatea.contaduria.gov.co/svn/TIC_Gestion_TICs/trunk/SEG (Seguridad)/SGS (Sistema Gestion Seguridad)/MAN (Manuales)/2021/TIC-SEG-SGS-MAN-2021-ManualDeSeguridadFinal.doc
https://www.contaduria.gov.co/manual-y-politicas-del-sistema-integrado-de-gestion-institucional
</t>
  </si>
  <si>
    <t>8.1.4</t>
  </si>
  <si>
    <t>Devolución de activos.</t>
  </si>
  <si>
    <t xml:space="preserve">Una vez finalizado la relacion contractual  o  uso del activo, su propietario o custodio debe devolverlo a la entidad cumpliendo los procedimientos establecidos para la devolución de los activos que se menciona en  los  procedimientos GAD-PRC02  - TRASLADO DE ELEMENTOS ENTRE SERVIDORES PÚBLICOS Y/O CONTRATISTAS  y  los  formatos GAD02-FOR01  - TRASLADO DE ELEMENTOS DEVOLUTIVOS -  GAD05-FOR01 FORMATO DE PAZ Y SALVO POR DESVINCULACIÓN O TERMINACIÓN DE CONTRATO que pertenencen al proceso Gestion administrativa.
Este control se define en el numeral 10.14. Política de Acceso a los recursos de información literales  i)  j) del Manual de seguridad informática.  
</t>
  </si>
  <si>
    <t xml:space="preserve">Es necesario validar y controlar el estado del empleo, contrato y/o acuerdo en caso de finalización para formalizar la devolución del activo de forma segura
Cumplimiento a la norma 27001:2013, MSPI de Mintic </t>
  </si>
  <si>
    <t xml:space="preserve">http://galatea.contaduria.gov.co/svn/TIC_Gestion_TICs/trunk/SEG (Seguridad)/SGS (Sistema Gestion Seguridad)/MAN (Manuales)/2021/TIC-SEG-SGS-MAN-2021-ManualDeSeguridadFinal.doc
https://www.contaduria.gov.co/manual-y-politicas-del-sistema-integrado-de-gestion-institucional
Información que se encuentra en intranet en el modulo del sistema de gestion de calidad - SGC: Inicio&gt;Documentos SGC&gt;Gestión TICs&gt;Manuales
</t>
  </si>
  <si>
    <t>8.2</t>
  </si>
  <si>
    <t>Clasificación de la información.</t>
  </si>
  <si>
    <t>8.2.1</t>
  </si>
  <si>
    <t xml:space="preserve">Se cuenta con el procedimiento  gestion de activos de información (PI-PRC28 ), donde se encuentra identificado, valorado  y clasificado el  inventario de activos de información teniendo en cuenta la ley 1712 y la norma NTC-ISO/IEC 27001:2013  y con el instructivo Gestión de Activos de la información - PI28-INS01,  donde se especifican los criterios de etiquetado
Se menciona en el numeral 10.10 Gestión de Activos del Manual de seguridad </t>
  </si>
  <si>
    <t xml:space="preserve">Es necesario dar cumplimiento a la normatividad de la ley 1712 de 2014(Ley de transparecia) Con el fin de asegurar el manejo adecuado de los activos de tipo información
Cumplimiento a la norma 27001:2013, MSPI de Mintic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</si>
  <si>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SGC&gt;Planeación Integral&gt;
</t>
  </si>
  <si>
    <t>8.2.2</t>
  </si>
  <si>
    <t>Etiquetado de la información.</t>
  </si>
  <si>
    <t>Se menciona en el numeral 10.28 Politica de Confidencialidad de la Información literales g), h) y i)   del Manual de seguridad 
Se cuenta con el procedimiento de gestion de activos (PI-PRC28) donde se encuentra identificado, valorado  y clasificado el  inventario de activos de información teniendo en cuenta la ley 1712 y la norma NTC-ISO/IEC 27001:2013  y con el instructivo Gestión de Activos_TIC donde se especifican los criterios de etiquetado.
En la actualidad, se encuentran etiquetados los activos de manera digital en el formato PI28-FOR01- Gestión de activos de información</t>
  </si>
  <si>
    <t>http://galatea.contaduria.gov.co/svn/TIC_Gestion_TICs/trunk/SEG (Seguridad)/SGS (Sistema Gestion Seguridad)/MAN (Manuales)/2021/TIC-SEG-SGS-MAN-2021-ManualDeSeguridadFinal.doc
Información que se encuentra en intranet en el modulo del sistema de gestion de calidad - SGC: Inicio&gt;Documentos SGC&gt;Planeación Integral&gt;</t>
  </si>
  <si>
    <t>8.2.3</t>
  </si>
  <si>
    <t>Manejo de activos.</t>
  </si>
  <si>
    <r>
      <t xml:space="preserve">Nombrado en el numeral 10.28. Política de Confidencialidad de la Información" literales g), h) y i)  del Manual de seguridad 
En el instructivo Gestión de Activos (PI28-INS01 ) se especifican los niveles de acceso a los diferentes tipos de información en el numeral 6.
El manejo adecuado de los activos se especifica  en el procedimiento gestión de activos de información de acuerdo a los   responsables.
</t>
    </r>
    <r>
      <rPr>
        <b/>
        <sz val="11"/>
        <color rgb="FFFF0000"/>
        <rFont val="Calibri"/>
        <family val="2"/>
        <scheme val="minor"/>
      </rPr>
      <t xml:space="preserve">
Especificación de protección de medios para custodia por parte de proveedor (ver procedimiento)</t>
    </r>
  </si>
  <si>
    <t xml:space="preserve">Se requiere garantizar la proteccíón y el manejo optimo del activo a traves del procedimiento de gestión de activos
Cumplimiento a la norma 27001:2013, MSPI de Mintic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</si>
  <si>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SGC&gt;Planeación Integral&gt;
</t>
  </si>
  <si>
    <t>8.3</t>
  </si>
  <si>
    <t>8.3.1</t>
  </si>
  <si>
    <t>Gestión de medios removibles.</t>
  </si>
  <si>
    <t xml:space="preserve">La entidad prohíbe el uso de dispositivos extraíbles salvo para los casos  de la alta dirección y usuarios con autorización expresa de los lideres de proceso.
El GIT de informatica cuenta con la politica GTI010-POL04 - POLÍTICA PARA EL USO DE MEDIOS REMOVIBLES, BORRADO SEGURO Y DISPOSICIÓN DE MEDIOS. 
Para dar cumplimiento al adecuado procedimiento se cuenta con el instructivo de borrado seguro (GTI010-INS01)
</t>
  </si>
  <si>
    <t xml:space="preserve">Se requiere impletar una pólicita para evitar la propagación de virus informaticos y fuga de información
Cumplimiento a la norma 27001:2013, MSPI de Mintic </t>
  </si>
  <si>
    <t>Información que se encuentra en intranet en el modulo del sistema de gestion de calidad - SGC: Inicio&gt;Documentos SGC&gt;Gestión TICs</t>
  </si>
  <si>
    <t>8.3.2</t>
  </si>
  <si>
    <t>Disposición de los medios.</t>
  </si>
  <si>
    <t>El GIT de apoyo informática cuenta con la politica GTI010-POL04 - POLÍTICA PARA EL USO DE MEDIOS REMOVIBLES, BORRADO SEGURO Y DISPOSICIÓN DE MEDIOS. 
Con el fin de dar cumplimiento con el adecuado procedimiento se cuenta con el instructivo de borrado seguro  (GTI010-INS01)</t>
  </si>
  <si>
    <t xml:space="preserve">Con la pólitica a implemenar se asegura el borrado seguro de la información y estado del medio
Cumplimiento a la norma 27001:2013, MSPI de Mintic </t>
  </si>
  <si>
    <t>8.3.3</t>
  </si>
  <si>
    <t>Transferencia de medios físicos.</t>
  </si>
  <si>
    <t xml:space="preserve">La CGN cuenta con mensajeros internos y  tiene suscrito contrato con una agencia de entrega de correspondencia certificada externa.
Se estipula protocolos, procedimientos pertinentes sobre el transporte y servicios contrados en el caso de la custodia de medios
Se hace mencion en el manual de seguridad  de la información numeral 10.33. Política de respaldo de datos del manual de seguridad de la información.
</t>
  </si>
  <si>
    <t xml:space="preserve">Se requiere custodiar de manera segura la información para evitar acceso no autorizado o corrupción en el transporte
Cumplimiento a la norma 27001:2013, MSPI de Mintic </t>
  </si>
  <si>
    <t xml:space="preserve">http://galatea.contaduria.gov.co/svn/TIC_Gestion_TICs/trunk/SEG (Seguridad)/SGS (Sistema Gestion Seguridad)/PRC (Procedimientos)/PSP ( Procedimiento de Seguridad Proveedores)/CUM ( Custodia de medios)
http://galatea.contaduria.gov.co/svn/TIC_Gestion_TICs/trunk/SEG (Seguridad)/SGS (Sistema Gestion Seguridad)/MAN (Manuales)/2021/TIC-SEG-SGS-MAN-2021-ManualDeSeguridadFinal.doc
</t>
  </si>
  <si>
    <t>VALIDAR CUAL ES EL MANEJO QUE SE LE ESTA DANDO A LA CORRESPONDECIA DE LA CGN DURANTE ESTA EPOCA DE CONFINAMIENTO</t>
  </si>
  <si>
    <t>9.</t>
  </si>
  <si>
    <t>9.1</t>
  </si>
  <si>
    <t>Requisitos del negocio para control de acceso.</t>
  </si>
  <si>
    <t>9.1.1</t>
  </si>
  <si>
    <t>Política de control de acceso.</t>
  </si>
  <si>
    <t xml:space="preserve">Definido en el manual de seguridad de la información Numeral  10.36. Política de Control de Acceso
Este requisito tambien se tiene en cuenta en el flujograma del  procedimiento de seguridad de la información del control de acceso a sistemas de informacion y administracion de usuarios y contraseñas,  
Se cuenta con los formatos GTI010-FOR02 Solicitud de cuentas de usuario institucional, GTI010-FOR03 Creacion de ususarios aplicativo CHIP y  GTI010-FOR04  - Solicitud de cuentas de usuario institucional - VPN </t>
  </si>
  <si>
    <t xml:space="preserve">La CGN debe establecer roles y perfiles de acceso de acuerdo a las funciones del cargo dando cumplimiento a los acuerdos de confidencialidad
Cumplimiento a la norma 27001:2013, MSPI de Mintic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</si>
  <si>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t>
  </si>
  <si>
    <t>9.1.2</t>
  </si>
  <si>
    <t>Acceso a redes y a servicios en red.</t>
  </si>
  <si>
    <t xml:space="preserve">Este control se aplica  puesto que se asigna bajo la autorización de un supervisor  el acceso de los usuarios a la red, es necesario controlar  estos accesos, cuidando que cada persona acceda exclusivamente a aquella información a la que se le ha concedido permiso. Los permisos de acceso a las redes y servicios de red se evidencian en el registro  de los formatos establecidos, estos accesos se auditan periodicamente
Definido en el literal c) del numeral 10.14. Política de Acceso a los recursos de información del manual de seguridad y en el flujograma Seguridad de Redes, Comunciaciones y servicios de TI del procedimiento de seguridad de la información
Se cuenta con los formatos GTI010-FOR02 Solicitud de cuentas de usuario institucional, GTI010-FOR03 Creacion de ususarios aplicativo CHIP y  GTI010-FOR04  - Solicitud de cuentas de usuario institucional - VPN , ademas de la politica de acceso a la VPN y el procolo de conexion
</t>
  </si>
  <si>
    <t xml:space="preserve">Es necesario que solo los usuarios de la red y servicios de red tengan permisos de acceso especificos a las conexiones de la Entidad 
Cumplimiento a la norma 27001:2013, MSPI de Mintic </t>
  </si>
  <si>
    <t>9.2</t>
  </si>
  <si>
    <t>Gestión de acceso a usuarios.</t>
  </si>
  <si>
    <t>9.2.1</t>
  </si>
  <si>
    <t>Registro y cancelación del registro de usuarios.</t>
  </si>
  <si>
    <t>Se controla con la implementación de un proceso formal de registro y de cancelación de registro de usuarios, para posibilitar la asignación de los derechos de acceso, para ello se cuenta con formato GTI010-FOR02 Solicitud de cuentas de usuario institucional, el cual permite la creacion,  eliminacion,  modificacion y  habilitacion  de usuario para  conceder  los permisos a cada una de los  cuentas que debera tener acceso durante el periodo contractual, hace  parte del proceso de Gestiòn TICs y el formato  GAD05-FOR01 - Paz y salvo por desvinculación o terminación de contrato del proceso Gestión Administrativa
Se controla con los procedimientos que realizan los procesos de gestion humana y administrativa reportando al GIT de Informatica las novedades de los funcionarios de planta  y contratistas, con el fin de tomar las acciones segun el caso (GTH-PRC17 - GAD-PRC21)</t>
  </si>
  <si>
    <t xml:space="preserve">Se debe implementar un proceso que permita asignar y revocar los derechos de acceso, cuando el funcionario inicie o finalice su vinculación laboral
Cumplimiento a la norma 27001:2013, MSPI de Mintic </t>
  </si>
  <si>
    <t>9.2.2</t>
  </si>
  <si>
    <t>Suministro de acceso de usuarios.</t>
  </si>
  <si>
    <t>Información que se encuentra en intranet en el modulo del sistema de gestion de calidad - SGC: Inicio&gt;Documentos SGC&gt;Gestión TICs&gt;
Información que se encuentra en intranet en el modulo del sistema de gestion de calidad - SGC: Inicio&gt;Documentos SGC&gt;Gestión Humana</t>
  </si>
  <si>
    <t>9.2.3</t>
  </si>
  <si>
    <t>Gestión de derechos de acceso privilegiado.</t>
  </si>
  <si>
    <t xml:space="preserve">Para todos los activos inventariados  tanto físicos como virtuales, es necesario establecer niveles de permiso según los perfiles y privilegios del usuario. El procedimiento para la asignación y el uso de privilegios de acceso se establece  a traves del registro de los datos del usuario en los formatos que se establecen en el procedimiento para ello se cuenta con los formatos GTI010-FOR02 Solicitud de cuentas de usuario institucional, GTI010-FOR03 Creacion de ususarios aplicativo CHIP y  GTI010-FOR04  - Solicitud de cuentas de usuario institucional - VPN , ademas de la politica de acceso a la VPN y el procolo de conexion
Tambien se encuentra definido en el literal d) del numeral 10.14. Política de Acceso a los recursos de información del manual de seguridad de la información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</si>
  <si>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http://galatea.contaduria.gov.co/svn/TIC_Gestion_TICs/trunk/SEG (Seguridad)/SGS (Sistema Gestion Seguridad)/PRC (Procedimientos)/SEG (Seguridad de la informacion)/FSS (Flujograma del procedimiento de seguridad)/2020/FLUJOGRAMA -CONTROLACCESOSISTEMASINFO.xls
</t>
  </si>
  <si>
    <t>9.2.4</t>
  </si>
  <si>
    <t>Gestión de información de autenticación secreta de usuarios.</t>
  </si>
  <si>
    <t xml:space="preserve">
Para garantizar la confidencialidad de la información es necesario adoptar acciones que permitan 
controlar la asignación de credenciales de acceso a los diferentes activos o sistemas de informacion que manejan en la entidad, para ello se cuenta con los formatos de creación de cuenta a los usuarios a traves de los formatos GTI010-FOR02 Solicitud de cuentas de usuario institucional, GTI010-FOR03 Creacion de ususarios aplicativo CHIP y  GTI010-FOR04  - Solicitud de cuentas de usuario institucional - VPN  - Los administradores de las cuentas de usuario ( BDME - CHIP - ORFEO - DOMINIO, etc)  dara al usuario una clave temporal la cual se  deberá cambiar al realizar el primer ingreso a cada plataforma. En el caso del CHIP el sistema envia al correo del usuario una contraseña alfanumerica
Se cuenta con el documento del acuerdo de confidencialidad, el cual debe ser diligenciado por todos los funcionarios de la entidad o cualquier persona que tenga una relacion contractual, ademas de la cláusula que se encuentra inmerso en todos los contratos
Se  define en el numeral  10.34. Política de Control de Acceso lógico del manual de seguridad de la informacion
</t>
  </si>
  <si>
    <t>Se requiere verificar la identidad de los usuarios que hacen uso de los sistemas de la Entidad  por medio de autenticación 
Cumplimiento a la norma 27001:2013, MSPI de Mintic 
Nota: La cuenta de correo actualmente es gmail, por lo tanto el bloqueo no es permitido a las diferentes cuentas de esta plataforma</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</si>
  <si>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Acuerdos de confidencialidad en los contratos del SECOP2
</t>
  </si>
  <si>
    <t>9.2.5</t>
  </si>
  <si>
    <t>Revisión de los derechos de acceso de usuarios.</t>
  </si>
  <si>
    <t xml:space="preserve">Definido en el numeral 10.37. Política de Control de Acceso literal h) en el cual se define que la revisión se realizará cada 6 meses y se tendra como soporte el reporte de novedades de personal por parte de Gestión Humana y Secretaria General  GTH-PRC17 Y GAD-PRC17 Vrs el cumplimiento de los formatos GTI010-FOR02, GTI010-FOR03, GTI010-FOR04
</t>
  </si>
  <si>
    <t xml:space="preserve">Los resposables de los activos de informacion deben validar que los permisos esten acordes con las funciones del cargo, para asegurar que no hayan obtenido privilegios no autorizados
Cumplimiento a la norma 27001:2013, MSPI de Mintic </t>
  </si>
  <si>
    <t>http://galatea.contaduria.gov.co/svn/TIC_Gestion_TICs/trunk/SEG (Seguridad)/SGS (Sistema Gestion Seguridad)/MAN (Manuales)/2021/TIC-SEG-SGS-MAN-2021-ManualDeSeguridadFinal.doc
Carpeta fisica "Ayuda de memoria 2020"</t>
  </si>
  <si>
    <t>9.2.6</t>
  </si>
  <si>
    <t>Retiro o ajuste de los derechos de acceso.</t>
  </si>
  <si>
    <t>El proceso de talento humano y el de gestión administrativa  informa al GIT de Apoyo Informático las novedades del personal de planta y contratista (vacaciones, renuncia, incapacidades, licencias, etc). Se evidencia mediante la apertura de un servicio en Service Desk que restrinja el acceso a los diferentes servicios de correo, dominio, aplicativos, etc por el periodo de tiempo de la novedad
(GAD-PRC21 - GTH-PRC17), se encuentra definido en el numeral 10.37 Política de control de acceso literal d) del manual de seguridad. 
Se cuenta con el formato  GAD05-FOR01  - Formato de paz y salvo por desvinculacion o terminacion de contrato que hace parte del proceso de gestion administrativa
La CGN proporciona  el formato GAD-PRC02 - Traslado de Elementos entre Servidores Públicos y/o Contratistas, el cual debe ser diligencia desde el incio de contrato hasta su finalización
Este requisito tambien se tiene en cuenta en el  flujograma del Control de acceso a sistemas de información del procedimiento de seguridad de la información  y en el manual de seguridad de la informacion</t>
  </si>
  <si>
    <t xml:space="preserve">Los responsables de los activos de informacion deben validar que los permisos esten acordes con las funciones del cargo, para asegurar que no hayan obtenido privilegios no autorizados.  En caso de finalización de contrato se deben revocar los permisos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</si>
  <si>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Humana&gt;
http://galatea.contaduria.gov.co/svn/TIC_Gestion_TICs/trunk/SEG (Seguridad)/SGS (Sistema Gestion Seguridad)/PRC (Procedimientos)/SEG (Seguridad de la informacion)/FSS (Flujograma del procedimiento de seguridad)/2020/FLUJOGRAMA -CONTROLACCESOSISTEMASINFO.xls</t>
  </si>
  <si>
    <t>9.3</t>
  </si>
  <si>
    <t>Resposabilidades de los usuarios.</t>
  </si>
  <si>
    <t>9.3.1</t>
  </si>
  <si>
    <t>Uso de información secreta para la autenticación.</t>
  </si>
  <si>
    <t xml:space="preserve">Definido en el numeral 6.7 "Administración de Contraseñas"de la Política de administración de usuarios y contraseñas y en el manual de seguridad numeral 10.17. Política de Administración de Contraseñas
El GIT de apoyo informatico ha realizado sensibilizaciones en seguridad de la información, los cuales han incluido temas relacionados con el manejo de contraseñas y el uso adecuado que debe tener  </t>
  </si>
  <si>
    <t xml:space="preserve">Los funcionarios deben cumplir con las directrices establedidas en la pólitica para salvaguardar la información a traveés de la autenticación.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</si>
  <si>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http://galatea.contaduria.gov.co/svn/TIC_Gestion_TICs/trunk/INF (Infraestructura)/DIS (Diseños - Publicidad)/INSU (Insumos)
http://galatea.contaduria.gov.co/svn/TIC_Gestion_TICs/trunk/SEG (Seguridad)/SGS (Sistema Gestion Seguridad)/EVI (Evidencias Varias)/EVP (Evidencias VPN-TKN)</t>
  </si>
  <si>
    <t>9.4</t>
  </si>
  <si>
    <t>Control de acceso a sistemas y aplicaciones.</t>
  </si>
  <si>
    <t>9.4.1</t>
  </si>
  <si>
    <t>Restricción de acceso a la información.</t>
  </si>
  <si>
    <t xml:space="preserve">Definido en los literales e), f) del numeral 10.36. Política de Control de Acceso  del Manual de seguridad. 
Las restricciones de acceso están definidas de acuerdo a cada perfil y a lo que se especifica en los formatos GTI010-FOR02, GTI010-FOR03, GTI010-FOR04
</t>
  </si>
  <si>
    <t xml:space="preserve">Los resposables de los activos de informacion deben validar que los derechos de acceso de los usuarios  esten acordes con las funciones del cargo
Cumplimiento a la norma 27001:2013, MSPI de Mintic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</si>
  <si>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t>
  </si>
  <si>
    <t>9.4.2</t>
  </si>
  <si>
    <t>Procedimiento de ingreso seguro.</t>
  </si>
  <si>
    <t>Definido en el literal g) del numeral 10.36. Política de Control de Acceso del Manual de Seguridad. Ingreso seguro de las palicaciones, autenticación al dominio, autenticación a los sistemas de información y en el flujograma del procedimiento de seguridad de la información, Seguridad fisica y del entorno. Las restricciones de acceso están definidas de acuerdo a cada perfil. 
Tambien se define en el numeral 10.34. Política de Acceso logico
En los servidores se visualiza el last login y desde que IP se realizo la conexion, ademas se puede realizar la verificación de los intentos fallidos o exitosos de ingreso al sistema
A traves del Firewall se determina cualquier evento de intrusion de la seguridad en los sistemas de la CGN
Despues de un tiempo de no uso de los sistemas de informacion y aplicaciones  de la entidad el tiempo de conexion caduca, lo que hace que usuario ingrese nuevamente con sus credenciales</t>
  </si>
  <si>
    <t>9.4.3</t>
  </si>
  <si>
    <t>Sistema de gestión de contraseñas.</t>
  </si>
  <si>
    <t>El Proceso Gestión Tics cuenta con el documento GTI02-POL01 - Politica de Administración de Usuarios y/o Contraseñas
Se menciona en el numeral 10.17. Política de Administración de Contraseñas del manual de seguridad</t>
  </si>
  <si>
    <t xml:space="preserve">Se requiere asegurar la calidad de las contraseñas para el ingreso confiable a los sistemas.
Cumplimiento a la norma 27001:2013, MSPI de Mintic </t>
  </si>
  <si>
    <t xml:space="preserve">Información que se encuentra en intranet en el modulo del sistema de gestion de calidad - SGC: Inicio&gt;Documentos SGC&gt;Gestión TICs&gt;
</t>
  </si>
  <si>
    <t>9.4.4</t>
  </si>
  <si>
    <t>Uso de programas utilitarios privilegiados.</t>
  </si>
  <si>
    <t xml:space="preserve">Actualmente  la CGN no permite  el uso de programas utilitarios  a sus usuarios, sin embargo en ocasiones se hacen algunas excepciones y se realizan  solamente con la autorizacion del coordinador del GIT de informatica y son acciones que solo realiza el personal de soporte  en  actividades como :  Tareas de mantenimiento, Revisión de software, Recuperar Datos Perdidos, Eliminar software malicioso, etc.
Definido en el literal d) del numeral 10.15. Política de uso de los Recursos de Información del manual de seguridad
</t>
  </si>
  <si>
    <t xml:space="preserve">Se debe limitar la disponibilidad de los programas utilitarios a través de la autrorización del Coordinador 
Cumplimiento a la norma 27001:2013, MSPI de Mintic </t>
  </si>
  <si>
    <t>9.4.5</t>
  </si>
  <si>
    <t>Control de acceso a códigos fuente de programas.</t>
  </si>
  <si>
    <t>Actuamente se cuenta con el SW Subversion svn://172.18.89.17/chip - en pandora\ - Solo tienen acceso los desarrolladores y se manejan perfiles de acceso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t>
  </si>
  <si>
    <t xml:space="preserve">Se debe controlar el acceso a los códigos fuentes para reducir el riesgo de manipulación y divulgación de la fuente de los programas y elementos asociados
Cumplimiento a la norma 27001:2013, MSPI de Mintic </t>
  </si>
  <si>
    <t xml:space="preserve">http://pandora/hudson/
http://pandora/nexus/
http://pandora/sonar
</t>
  </si>
  <si>
    <t>10.</t>
  </si>
  <si>
    <t>10.1</t>
  </si>
  <si>
    <t>Controles criptográficos</t>
  </si>
  <si>
    <t>10.1.1</t>
  </si>
  <si>
    <t>Política sobre el uso de controles criptográficos.</t>
  </si>
  <si>
    <r>
      <t xml:space="preserve">Definido en el numeral  10.18. Política de criptografía y llaves criptográficas  del Manual de Seguridad
En la contaduria se asegura el cifrado de las contraseñas en los desarrollos internos de los sistemas de información ( CHIP, BDME, Aplicativo WEB, SchipWeb, etc)
Se cuenta con certificacion SSL para la pagina del CHIP y el dominio contaduria.gov.co </t>
    </r>
    <r>
      <rPr>
        <sz val="11"/>
        <rFont val="Calibri"/>
        <family val="2"/>
        <scheme val="minor"/>
      </rPr>
      <t xml:space="preserve">y token de autenicacion para algunos procedimientos que se realizan en otros GITs de la CGN ( Administrativa, SIIF)  </t>
    </r>
    <r>
      <rPr>
        <b/>
        <sz val="11"/>
        <color rgb="FFFF0000"/>
        <rFont val="Calibri"/>
        <family val="2"/>
        <scheme val="minor"/>
      </rPr>
      <t>Pendiente por definir el uso de token para la conexión VPN para contratistas</t>
    </r>
    <r>
      <rPr>
        <sz val="11"/>
        <color rgb="FF000000"/>
        <rFont val="Calibri"/>
        <family val="2"/>
        <scheme val="minor"/>
      </rPr>
      <t xml:space="preserve">
Para las conexiones remotas  utilizamos VPN  IPsec que consta de una suite de protocolos diseñados para autenticar y cifrar todo el tráfico de IP entre dos ubicaciones, permite que los datos fiables pasen a través de redes  
El correo de la CGN  utiliza la  encriptación estándar TLS, el cual  es un protocolo de cifrado  para el envío de mensajes de forma segura, tanto si son entrantes como salientes. Ayuda a prevenir el espionaje entre servidores de correo electrónico y mantiene la privacidad de los mensajes mientras se transfieren de un proveedor de correo a otro.
</t>
    </r>
  </si>
  <si>
    <t xml:space="preserve">La entidad debe establecer las normas para la utilización de la riptografia y el trafico de la información garantizando la protección de la información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</si>
  <si>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http://galatea.contaduria.gov.co/svn/TIC_Gestion_TICs/trunk/SEG (Seguridad)/SGS (Sistema Gestion Seguridad)/EVI (Evidencias Varias)/EVP (Evidencias VPN)
https://www.contaduria.gov.co/ - https://www.chip.gov.co/schip_rt/index.jsf</t>
  </si>
  <si>
    <t>10.1.2</t>
  </si>
  <si>
    <t>Gestión de llaves.</t>
  </si>
  <si>
    <t>Definido en el numeral 10.18 " Política de criptografía y llaves criptográficas"  del Manual de seguridad. 
Se cuenta con un certificado de servidor seguro SSL para la pagina del CHIP y el dominio contaduria.gov.co, Token de acceso  el cual genera una llave dinamica para el acceso, 10 licencias de encripción de datos  para dispositivos externos (USB -DD) de la SUITE DE SEGURIDAD ANTIVIRUS - ESET ENDPOINT SECURITY</t>
  </si>
  <si>
    <t xml:space="preserve">Las normas de criptografia deberán contener la gestión de llaves dentro de las cuales deben estar relacionadas a protección, tiempo de vida, y ciclo de vida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</si>
  <si>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t>
  </si>
  <si>
    <t>11.</t>
  </si>
  <si>
    <t>11.1</t>
  </si>
  <si>
    <t>Áreas seguras.</t>
  </si>
  <si>
    <t>11.1.1</t>
  </si>
  <si>
    <t>El perímetro del centro de computo está ubicado en el piso 15 de la  Calle 26 No. 69 - 76 Edificio Elemento Torre 1 (Aire)  Bogotá D.C, en el primer piso se realiza la solicitud de ingreso al 3 piso, donde se encuentra el area de recepción el cual controla el ingreso a las instalaciones de la CGN
Actualmente las areas de procesamiento de información se encuentran protegidas por alarmas, bitacora de acceso,  lo cual está definido en el numeral 10. 22  literal a) del manual de seguridad, adicional, se cuentan con la señalizacion de acceso solo a personal autorizado. La salida de emergencia del  centro de computo cuenta con alarma que se puede activar fuera del area en mención.  También se encuentra en el flujograma de seguridad física y del entorno.
La entidad cuenta con una area de recepcion en el 3 piso que esta integrado por  funcionarios de la CGN, ademas hay personal de vigilancia en el edificio, quienes controlan el ingreso a las diferentes oficinas de la torre.
Los pisos 3 y 15 cuentan con una puerta de acceso a las instalaciones, donde los servidores publicos y colaboradores deben utilizar tarjetas de proximidad para el ingreso</t>
  </si>
  <si>
    <t xml:space="preserve">Se debe establecer los perimetros de seguridad necesarios para proteger la información y  controlar el acceso 
Cumplimiento a la norma 27001:2013, MSPI de Mintic </t>
  </si>
  <si>
    <t>https://www.google.com/maps/place/Ac.+26+%2369-76,+Engativ%C3%A1,+Bogot%C3%A1/@4.6597488,-74.1083504,17z/data=!3m1!4b1!4m5!3m4!1s0x8e3f9b9a29b1e009:0x39ed970fb8bf2109!8m2!3d4.6597435!4d-74.1061617
http://galatea.contaduria.gov.co/svn/TIC_Gestion_TICs/trunk/SEG (Seguridad)/SGS (Sistema Gestion Seguridad)/MAN (Manuales)/2021/TIC-SEG-SGS-MAN-2021-ManualDeSeguridadFinal.doc</t>
  </si>
  <si>
    <t>11.1.2</t>
  </si>
  <si>
    <t>Controles de acceso físico.</t>
  </si>
  <si>
    <t>Se cuenta con un funcionario quien es el administrador del datacenter, el cual permite el ingreso al centro de computo del personal responsable de los componentes  o elementos que se encuentran en esta area segura,  asi mismo las personas ajenas al area es decir proveedores que requieran  ingresar al Datacenter deben registrarse en el formato  GTI02-FOR01 Bitácora Plataforma tecnológica
Tambien se define en el numeral 10.35. Política de Acceso Físico  del Manual de Seguridad
En el tercer piso se encuentra el area de recepcion que se encargan de dar acceso a todo el personal externo que ingresa a la entidad, ademas se toma registro y se suministra  carnet de visitante con su respectivo codigo y  ficha de brigada de emergencia , mismo que debe portar en un lugar visible.
La entidad cuenta cuenta con software llamado DataPark donde se registra ingreso de visitantes, se registran algunos datos como nombre, apellido, cedula, registro fotografico, fecha y hora de entrada y salida,  se encuentra definido en el numeral 10.19 del manual de seguridad.
Todos los funcionarios externos e internos cuentan con identificacion, se debe portar  carnet institucional  y carnet de visitante de manera obligatoria  y en un lugar visible.</t>
  </si>
  <si>
    <t xml:space="preserve">Las áreas de información sensible deberán estar protegidas por un sistema de control físico 
Cumplimiento a la norma 27001:2013, MSPI de Mintic </t>
  </si>
  <si>
    <t>11.1.3</t>
  </si>
  <si>
    <t>Seguridad de oficinas, recintos e instalaciones.</t>
  </si>
  <si>
    <t>En las areas de procesamiento de información existen restrinciones de acceso a personal no autorizado, definido en los numerales 10.19 y 10.35 del Manual de seguridad.
El GIT cuenta con  el directorio telefonico de los funcionarios responsables de cada uno de los recursos tecnologicos de la entidad</t>
  </si>
  <si>
    <t xml:space="preserve">Dado el carácter de la información que se maneja dentro de la Entidad se deben tomar las medidas para proteger las oficinas, recintos e instalaciones de la Entidad
Cumplimiento a la norma 27001:2013, MSPI de Mintic </t>
  </si>
  <si>
    <t>http://galatea.contaduria.gov.co/svn/TIC_Gestion_TICs/trunk/SEG (Seguridad)/SGS (Sistema Gestion Seguridad)/MAN (Manuales)/2021/TIC-SEG-SGS-MAN-2021-ManualDeSeguridadFinal.doc
http://galatea.contaduria.gov.co/svn/TIC_Gestion_TICs/trunk/SEG (Seguridad)/PCO (Plan Contingencia 2020)/TIC-SEG-PCT-MaestroContingencia.xlsm</t>
  </si>
  <si>
    <t>11.1.4</t>
  </si>
  <si>
    <t>Protección contra amenazas externas y ambientales.</t>
  </si>
  <si>
    <t>La CGN cuenta con una herramienta  de monitoreo que vigila los equipos (hardware), aplicaciones  (software),  y servicios   que se especifiquen, alertando cuando el comportamiento de los mismos no sea el deseado o se haya efectuado algun cambio.
La CGN esta respaldada por el firewall el cual genera alarmas sobre cualquier instrusion que se pueda realizar a los sistemas o a la red  a traves de ataques maliciosos
El area de gestion administrativa informa que la entidad cuenta con un seguro de desastres con las aplicaciones normales a estos casos que son imprevistos. Adicional se cuenta con extintores en las diferentes áreas y DC.</t>
  </si>
  <si>
    <t xml:space="preserve">Para proteger a la Entidad se debe contar con el conocimiento adecuado del manejo de daños naturales o causados por el hombre
Cumplimiento a la norma 27001:2013, MSPI de Mintic </t>
  </si>
  <si>
    <t>http://172.18.80.129/zabbix/index.php</t>
  </si>
  <si>
    <t>11.1.5</t>
  </si>
  <si>
    <t>Trabajo en áreas seguras.</t>
  </si>
  <si>
    <r>
      <t>Se cuenta con control de acceso al centro de computo.  El acceso de terceras partes debe ser autorizado y se deben registrar los datos en la planilla de ingreso GTI02-FOR01- Bitácora  plataforma tecnológica. Adicionalmente se archivan mensualmente</t>
    </r>
    <r>
      <rPr>
        <b/>
        <sz val="11"/>
        <rFont val="Calibri"/>
        <family val="2"/>
        <scheme val="minor"/>
      </rPr>
      <t>.</t>
    </r>
    <r>
      <rPr>
        <sz val="11"/>
        <rFont val="Calibri"/>
        <family val="2"/>
        <scheme val="minor"/>
      </rPr>
      <t xml:space="preserve">
Los trabajos y actividades dentro del centro computo por proveedores son supervisados por lider del area o persona encargada del componente.  Ademas se deja registro del procedimiento realizado en el formato GTI02-FOR01- Bitácora  plataforma tecnológica y demas documentacion que sea suministrada por el proveedor (orden de servicio, formato, observacion)</t>
    </r>
  </si>
  <si>
    <t xml:space="preserve">Se debe proteger a la entidad con procedimientos de seguridad que cubran el trabajo en áreas seguras y donde la información sea más sensible y suceptible  
Cumplimiento a la norma 27001:2013, MSPI de Mintic </t>
  </si>
  <si>
    <t>Archivo de gestion del area del GIT de informatica 
http://galatea.contaduria.gov.co/svn/TIC_Gestion_TICs/trunk/INF (Infraestructura)/CCO  (Centro Cómputo)/BIT(Bitacora Plataforma Tecnologica)/
http://galatea.contaduria.gov.co/svn/TIC_Gestion_TICs/trunk/SEG (Seguridad)/SGS (Sistema Gestion Seguridad)/MAN (Manuales)/2021/TIC-SEG-SGS-MAN-2021-ManualDeSeguridadFinal.doc</t>
  </si>
  <si>
    <t>11.1.6</t>
  </si>
  <si>
    <t>Áreas de despacho y carga.</t>
  </si>
  <si>
    <t xml:space="preserve">Se define en el numeral 10.21. Áreas de Entrega y Carga del manual de seguridad de la información
Los equipos adquiridos son revisados previamente junto a la empresa que hace entrega, esto con el fin de verificar estado fisico y funcionamiento </t>
  </si>
  <si>
    <t xml:space="preserve">Los puntos de acceso se deben aislar y controlar para evitar el acceso de personal ajeno a la Entidad sin el persmiso correspondiente
Cumplimiento a la norma 27001:2013, MSPI de Mintic </t>
  </si>
  <si>
    <t>http://galatea.contaduria.gov.co/svn/TIC_Gestion_TICs/trunk/SEG (Seguridad)/SGS (Sistema Gestion Seguridad)/MAN (Manuales)/2021/TIC-SEG-SGS-MAN-2021-ManualDeSeguridadFinal.doc</t>
  </si>
  <si>
    <t>11.2</t>
  </si>
  <si>
    <t>Equipos</t>
  </si>
  <si>
    <t>11.2.1</t>
  </si>
  <si>
    <t>Ubicación y protección de los equipos.</t>
  </si>
  <si>
    <t>El centro de computo se encuentra aislado y su ingreso esta controlado mediante lo expresado en el numeral 11.1.2 de este documento. Éste mismo cuenta con un sistema de refrigeración de alta precisión y no se encuentra expuesto a efectos químicos o radiación. Existen dos aires acondicionados, principal y de contingencia distribuidos en el centro de computo. 
Se nombra en el numeral  10.22 "Ubicación y protección de los equipos" y numeral 10.19 literal e)</t>
  </si>
  <si>
    <t xml:space="preserve">Se debe establecer un área segura para la ubicación de los equipos y minimizar la exposición a peligro ambiental y la intrusión no autorizada 
Cumplimiento a la norma 27001:2013, MSPI de Mintic </t>
  </si>
  <si>
    <t>11.2.2</t>
  </si>
  <si>
    <t>Servicios de suministro.</t>
  </si>
  <si>
    <r>
      <t>El centro de computo cuenta con un suministro de enegía sin interrupción (2 UPS de 15 KVA cada una y para usuarios una de 20 KVA).</t>
    </r>
    <r>
      <rPr>
        <b/>
        <sz val="11"/>
        <color rgb="FF000000"/>
        <rFont val="Calibri"/>
        <family val="2"/>
        <scheme val="minor"/>
      </rPr>
      <t xml:space="preserve"> </t>
    </r>
    <r>
      <rPr>
        <b/>
        <sz val="11"/>
        <color rgb="FFFF0000"/>
        <rFont val="Calibri"/>
        <family val="2"/>
        <scheme val="minor"/>
      </rPr>
      <t xml:space="preserve">UPS no son de la entidad, verificar mantenimientos... </t>
    </r>
    <r>
      <rPr>
        <sz val="11"/>
        <color rgb="FF000000"/>
        <rFont val="Calibri"/>
        <family val="2"/>
        <scheme val="minor"/>
      </rPr>
      <t xml:space="preserve">
Adicionalmente el edificio cuenta con una planta de suministro eléctrico  </t>
    </r>
    <r>
      <rPr>
        <sz val="11"/>
        <rFont val="Calibri"/>
        <family val="2"/>
        <scheme val="minor"/>
      </rPr>
      <t xml:space="preserve">
Definidio en el numeral  10.23 "servicios de suministro" en el manual de seguridad</t>
    </r>
  </si>
  <si>
    <t xml:space="preserve">Se deben garantizar el servicio de potencia para los equipos de la Entidad
Cumplimiento a la norma 27001:2013, MSPI de Mintic </t>
  </si>
  <si>
    <t xml:space="preserve">
http://galatea.contaduria.gov.co/svn/TIC_Gestion_TICs/trunk/SEG (Seguridad)/SGS (Sistema Gestion Seguridad)/MAN (Manuales)/2021/TIC-SEG-SGS-MAN-2021-ManualDeSeguridadFinal.doc</t>
  </si>
  <si>
    <t>11.2.3</t>
  </si>
  <si>
    <t>Seguridad del cableado.</t>
  </si>
  <si>
    <t>El cableado en la CGN esta implementado mediante canaletas para su correcta distribución y así evitar atenuación o interferencia en la Red,  todos los puntos (datos) se encuentran plenamente identificados.</t>
  </si>
  <si>
    <t xml:space="preserve">El cableado de potencia y de telecomunicaciones debe estar debidamente identificado e implementado mediante una opción segura
Cumplimiento a la norma 27001:2013, MSPI de Mintic </t>
  </si>
  <si>
    <t>Port security - Diagrama de cableado (Planos) 
http://galatea.contaduria.gov.co/svn/TIC_Gestion_TICs/trunk/INF (Infraestructura)/REC  (Redes y Comunicaciones)</t>
  </si>
  <si>
    <t>11.2.4</t>
  </si>
  <si>
    <t>Mantenimiento de equipos.</t>
  </si>
  <si>
    <r>
      <t xml:space="preserve">El mantenimiento de los equipos computo de la entidad estara a cargo del grupo de soporte de la CGN,
</t>
    </r>
    <r>
      <rPr>
        <b/>
        <sz val="11"/>
        <rFont val="Calibri"/>
        <family val="2"/>
        <scheme val="minor"/>
      </rPr>
      <t xml:space="preserve">
</t>
    </r>
    <r>
      <rPr>
        <sz val="11"/>
        <rFont val="Calibri"/>
        <family val="2"/>
        <scheme val="minor"/>
      </rPr>
      <t>El mantenimiento de los equipo de Datacenter se realizara a través  procesos de contratación externos que efectuan para dar cumplimiento a este control y asegurar el optimo funcionamiento de la plataforma
Definido en el numeral 10.25  "mantenimiento de equipos" del manual de seguridad</t>
    </r>
  </si>
  <si>
    <t xml:space="preserve">Se deben implementar directrices de mantenimiento de equipos que garanticen su disponibilidad.  Estas directrices deben establecer los intervalos y las especificaciones del servicio y deben ser registradas en bitacoras detallando las fallas y los mantenimientos efectuados
Cumplimiento a la norma 27001:2013, MSPI de Mintic </t>
  </si>
  <si>
    <t>http://galatea.contaduria.gov.co/svn/TIC_Gestion_TICs/trunk/INF (Infraestructura)/CCO  (Centro Cómputo)/MAN (Mantenimientos)
http://galatea.contaduria.gov.co/svn/TIC_Gestion_TICs/trunk/SEG (Seguridad)/SGS (Sistema Gestion Seguridad)/MAN (Manuales)/2021/TIC-SEG-SGS-MAN-2021-ManualDeSeguridadFinal.doc</t>
  </si>
  <si>
    <t>11.2.5</t>
  </si>
  <si>
    <t>Retiro de activos.</t>
  </si>
  <si>
    <t>Definido en el literal i,j) del numeral 10.14. Política de Acceso a los recursos de información del Manual de seguridad. Existe un formato de retiro de activos (no incluido en el SGC)
En caso de movimiento de activos en la entidad se diligencia el formato de traslado GAD-PRC02  - TRASLADO DE ELEMENTOS ENTRE SERVIDORES PÚBLICOS Y/O CONTRATISTAS con el encargado de almacén
En caso de retiro de activo de la entidad  se cuenta con formato GTI11-FOR02-Salida y reintegro de elementos.doc</t>
  </si>
  <si>
    <t xml:space="preserve">Las directrices para protección de los activos debe considerar la identificación del personal interno y externo que tiene la autorización de retiro de los activos, debeinlcuir el tiempo por el cual se retiran los activos y verificar que se cumplen con las devoluciones
Cumplimiento a la norma 27001:2013, MSPI de Mintic </t>
  </si>
  <si>
    <t>11.2.6</t>
  </si>
  <si>
    <t>Seguridad de equipos y activos fuera de las instalaciones.</t>
  </si>
  <si>
    <t xml:space="preserve">Definido en el numeral 10.6.1 Política de dispositivos móviles del Manual de Seguridad </t>
  </si>
  <si>
    <t xml:space="preserve">Para proteger los activos y activos fuera de la instalación de la Endtidad se deben generar directrices que estén enfocadas a la seguridad 
Cumplimiento a la norma 27001:2013, MSPI de Mintic </t>
  </si>
  <si>
    <t>11.2.7</t>
  </si>
  <si>
    <t>Disposición segura o reutilización de equipos.</t>
  </si>
  <si>
    <t>Se cuenta con la política de uso de medios removibles, borrado seguro y disposición medios el cual establece el procedimiento que se debe realizar para asegurar y garantizar que la información haya sido manipulada según lineamientos y directrices de la misma</t>
  </si>
  <si>
    <t xml:space="preserve">Se debe disponer de lineamientos para la disposición y reutilización de los equipos, los cuales garantizarán la eliminación de la información ya sea por destrucción o sobre escrtitura, de tal forma que esta información no sea recuperable
Cumplimiento a la norma 27001:2013, MSPI de Mintic </t>
  </si>
  <si>
    <t xml:space="preserve">Información que se encuentra en intranet en el modulo del sistema de gestion de calidad - SGC: Inicio&gt;Documentos SGC&gt;Gestión TICs&gt;
</t>
  </si>
  <si>
    <t>11.2.8</t>
  </si>
  <si>
    <t>Equipos de usuario desatendido.</t>
  </si>
  <si>
    <t xml:space="preserve">
Definido en el literal a), d) , e) y g) del numeral 10.32 "política de pantalla despejada y escritorio limpio" del Manual de seguridad
Se socializa a los usuarios  la importancia de implementar metodos de proteccion como bloqueo de teclas o control equivalente Win + L
Tambien se tiene configurado en el GPO bloqueo de pantallas con protector protegido con contraseña</t>
  </si>
  <si>
    <t xml:space="preserve">Los usuarios de la entidad deben tener clara y apropiada la directriz sobre el uso de los equipos, la confidencialidad de la información, el uso de las contraseñas y  manejo de las sesiones
Cumplimiento a la norma 27001:2013, MSPI de Mintic </t>
  </si>
  <si>
    <t>11.2.9</t>
  </si>
  <si>
    <t>Política de escritorio limpio y pantalla limpia.</t>
  </si>
  <si>
    <t xml:space="preserve">Los usuarios de la entidad deben tener clara y apropiada la directriz sobre el uso de los equipos, la confidencialidad de la información, el uso de las contraseñas y  manejo de las sesiones
Cumplimiento a la norma 27001:2013, MSPI de Mintic </t>
  </si>
  <si>
    <t>12.</t>
  </si>
  <si>
    <t>12.1</t>
  </si>
  <si>
    <t>Procedimientos operacionales y resposabilidades</t>
  </si>
  <si>
    <t>12.1.1</t>
  </si>
  <si>
    <t>Procedimientos de operación documentados.</t>
  </si>
  <si>
    <t xml:space="preserve">
El proceso Gestión TICS cuenta con un repositorio documental  el cual permite almacenar y centralizar los documentos o archivos de forma digital , de tal manera que se pueda acceder en cualquier momento. Tambien se utiliza en algunos procesos un servidor de archivos que se conoce como repositorio Pathfinder
Este control se cumple con la documentacion que maneja la entidad a traves del  aplicativo SIGI y  guias de operación.
El proceso de gestión TICs documenta los procedimientos de las actividades operacionales asociadas a la plataforma tecnológica.
</t>
  </si>
  <si>
    <t xml:space="preserve">Se deben crear los procedimientos y documentarlos para las actividades de operaciones de tal forma que garanticen la seguridad 
Cumplimiento a la norma 27001:2013, MSPI de Mintic </t>
  </si>
  <si>
    <t>Información que se encuentra en intranet en el modulo del sistema de gestion de calidad - SGC: Inicio&gt;Documentos SGC&gt;Gestión TICs&gt;
http://galatea.contaduria.gov.co/svn/TIC_Gestion_TICs/trunk/SEG (Seguridad)
http://galatea.contaduria.gov.co/svn/TIC_Gestion_TICs/trunk/INF (Infraestructura)
http://galatea.contaduria.gov.co/svn/TIC_Gestion_TICs/trunk/INF (Infraestructura)/CCO  (Centro Cómputo)
http://galatea.contaduria.gov.co/svn/TIC_Gestion_TICs/trunk/SEG (Seguridad)/SGS (Sistema Gestion Seguridad)/INS (Instructivos)</t>
  </si>
  <si>
    <t>12.1.2</t>
  </si>
  <si>
    <t>Gestión de cambios.</t>
  </si>
  <si>
    <t xml:space="preserve">
Para dar cumplimiento con este control se cuenta con el procedimiento  GTI-PRC06  PROCEDIMIENTO CERTIFICACIÓN DE SOFTWARE y formatos  GTI01-FOR02  ORDEN DE CAMBIO ,  GTI07-FOR03  DOCUMENTOS GUIONES DE PRUEBA   incluido dentro del SGC, ademas del flujograma Gestión de cambios tecnologicos del procedimiento de seguridad de la información. 
Adicionalmente se cuenta con el formato GTI02-FOR04 - Administracion a cambios de TI, donde se registran todos los cambio que realizan en la plataforma tecnologica y sistemas de información.</t>
  </si>
  <si>
    <t xml:space="preserve">Los cambios en los procesos deben documentarse.  La documentación debe contener aspectos como: identificación, planificación, valoración del impacto etc
Cumplimiento a la norma 27001:2013, MSPI de Mintic </t>
  </si>
  <si>
    <t>Información que se encuentra en intranet en el modulo del sistema de gestion de calidad - SGC: Inicio&gt;Documentos SGC&gt;Gestión TICs&gt;
http://galatea.contaduria.gov.co/svn/TIC_Gestion_TICs/trunk/SEG (Seguridad)/SGS (Sistema Gestion Seguridad)/ADT (Administracion Cambios TI)</t>
  </si>
  <si>
    <t>12.1.3</t>
  </si>
  <si>
    <t>Gestión de capacidad.</t>
  </si>
  <si>
    <t>El Git de informática cuenta con: El plan de inversión, plan de acción y el Plan Estratégico de Tecnología de la Información (PETI).
Flujograma gestion de la capacidad del procedimiento de seguridad de la informacion 
El  encargado de la plataforma de monitoreo Zabbix del GIT de apoyo  reporta  con una periodicidad trimestral informe actualizado de la capacidad  de la infraestructura tecnologia
Se cuenta con herramienta de monitoreo zabbix que permite realizar gestión de la capacidad de los equipos de infraestructura</t>
  </si>
  <si>
    <t xml:space="preserve">En el cumplimiento de la misión y gestión de la CGN, se hace necesario  como principio de seguridad, controlar la capacidad operacional, disponiendo los recursos necesarios para suplir las necesidades y garantizar la disponibilidad de la plataforma tecnológica .
Cumplimiento a la norma 27001:2013, MSPI de Mintic </t>
  </si>
  <si>
    <t xml:space="preserve">Información que se encuentra en intranet en el modulo del sistema de gestion de calidad - SGC: Inicio&gt;Documentos SGC&gt;Gestión TICs&gt;
http://galatea.contaduria.gov.co/svn/TIC_Gestion_TICs/trunk/SEG (Seguridad)/SGS (Sistema Gestion Seguridad)/INF (Informes)/2020/CFP (Capacidad futura)
</t>
  </si>
  <si>
    <t>12.1.4</t>
  </si>
  <si>
    <t>Separación de los ambientes de desarrollo, pruebas y operación.</t>
  </si>
  <si>
    <t xml:space="preserve">El proceso Gestión Tics  tiene implementado ambientes que permiten reducir el riesgo de accesos o cambios no autorizados en los sistemas de información entre ellos estan: Desarrollo, pruebas, contingencia y produccion.
Se establecen privilegios de usuarios teniendo en cuenta el perfil y responsabilidades 
</t>
  </si>
  <si>
    <t xml:space="preserve">Se debe garantizar por parte de la Entidad la separación de ambiente de desarrollo pruebas y  producción, de tal forma que se minimicen los riesgos de acceso o cambios no autorizados.
Cumplimiento a la norma 27001:2013, MSPI de Mintic </t>
  </si>
  <si>
    <t>http://galatea.contaduria.gov.co/svn/TIC_Gestion_TICs/trunk/INF (Infraestructura)/SOP  (Sistemas Operativos)/AIX  (AIX)/TIC (Infraestructura Misional)/Infraestructura Misional AIX.ppt</t>
  </si>
  <si>
    <t>12.2</t>
  </si>
  <si>
    <t>Protección contra códigos maliciosos</t>
  </si>
  <si>
    <t>12.2.1</t>
  </si>
  <si>
    <t>Controles contra códigos maliciosos.</t>
  </si>
  <si>
    <t xml:space="preserve">Definido en el numeral 10.27 "Control de virus" del Manual de seguridad 
Se cuenta  con un software de antivirus que permite implementar controles adecuados para la detenccion , prevencion y proteccion contra códigos maliciosos
Se realizan campañas de sensibilización sobre manejo de amenazas  de correos maliciosos y antispam 
</t>
  </si>
  <si>
    <t xml:space="preserve">Se debe garantizar la seguridad de la información creando póliticas y controles que prohiban el uso de software no autorizado, hacer la detección de software no autorizado, restringir el acceso a sitios web que se sospecha son malicioso
Cumplimiento a la norma 27001:2013, MSPI de Mintic </t>
  </si>
  <si>
    <t>12.3</t>
  </si>
  <si>
    <t>Copias de respaldo</t>
  </si>
  <si>
    <t>12.3.1</t>
  </si>
  <si>
    <t>Respaldo de información.</t>
  </si>
  <si>
    <r>
      <t xml:space="preserve">Actualmente se cuenta con la política GTI03-POL01 POLÍTICAS DE COPIAS DE RESPALDO y el procedimiento GTI-PRC03 PROCEDIMIENTO OPERACIÓN CENTRO DE COMPUTO, el flujograma copias de respaldo del procedimiento seguridad de la información
Se meciona en el manual de seguridad de la informacion en el numeral  10.34  Política de respaldo de datos
</t>
    </r>
    <r>
      <rPr>
        <b/>
        <sz val="11"/>
        <color rgb="FFFF0000"/>
        <rFont val="Calibri"/>
        <family val="2"/>
        <scheme val="minor"/>
      </rPr>
      <t>La CGN  cuenta con  el servicio de custodia de medios, el cual permite resguardar la información en un lugar remoto fuera de las instalaciones de la entidad de modo que permita mantener a salvo de cualquier riesgo o daño que puede suceder en la sede principal. Adicional se generan backups de los servidores de gestión y de los usuarios a través de la herramienta bacula</t>
    </r>
  </si>
  <si>
    <t xml:space="preserve">La pólitica de respaldo de datos debe contener los requisitos para copias de información de la entidad tanto de hardware como de software para preservar la disponibilidad de la información 
Cumplimiento a la norma 27001:2013, MSPI de Mintic </t>
  </si>
  <si>
    <t>Información que se encuentra en intranet en el modulo del sistema de gestion de calidad - SGC: Inicio&gt;Documentos SGC&gt;Gestión TICs&gt;
http://galatea.contaduria.gov.co/svn/TIC_Gestion_TICs/trunk/SEG (Seguridad)/SGS (Sistema Gestion Seguridad)/EVI (Evidencias Varias)/BKP ( Backup)</t>
  </si>
  <si>
    <t>12.4</t>
  </si>
  <si>
    <t>Registro y seguimiento</t>
  </si>
  <si>
    <t>12.4.1</t>
  </si>
  <si>
    <t>Registro de eventos.</t>
  </si>
  <si>
    <t>Se cuenta con formato GTI010-FOR01 REGISTRO INCIDENTES SEGURIDAD DE LA INFORMACIÓN, ademas en los numerales 10.30. Política de Gestión de Incidentes de Seguridad de la Información y 10.37. Política de Conflictos legales del Manual de seguridad.
Se dispone a los usuarios el correo electronico  seguridadinformatica@contaduria.gov.co.  para reportar incidentes de seguridad</t>
  </si>
  <si>
    <t xml:space="preserve">Para dar un correcto manejo a los eventos se deben establecr las directrices para el registro, almacenamiento y consulta de los (event log)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</si>
  <si>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http://galatea.contaduria.gov.co/svn/TIC_Gestion_TICs/trunk/SEG (Seguridad)/SGS (Sistema Gestion Seguridad)/INC ( Incidentes)</t>
  </si>
  <si>
    <t>12.4.2</t>
  </si>
  <si>
    <t>Protección de la información de registro.</t>
  </si>
  <si>
    <t xml:space="preserve">La responsabilidad debe ser asumida por el usuario autorizado para acceder a la información, ya que cada usuario cuenta con un perfil de acuerdo a las actividades y tareas que realiza. 
Se evidencia a traves de los formatos GTI010-FOR02  - Solicitud de Cuentas de Usuario Institucional. GTI010-FOR03 Creación de usuarios aplicativo CHIP GTI010-FOR04  Solicitud de Cuentas de Usuario Institucional - VPN que hacen parte del proceso de Gestión TICs </t>
  </si>
  <si>
    <t xml:space="preserve">Para aplicar la protección de la información se requiere que a cada Funcionario se le asigne un usuario y contraseña que le permita el ingreso de forma segura a la información , a las tareas asignadasy asi establecer el control 
Cumplimiento a la norma 27001:2013, MSPI de Mintic </t>
  </si>
  <si>
    <t xml:space="preserve">
Información que se encuentra en intranet en el modulo del sistema de gestion de calidad - SGC: Inicio&gt;Documentos SGC&gt;Gestión TICs&gt;
Acuerdo de confidencialidad 
</t>
  </si>
  <si>
    <t>12.4.3</t>
  </si>
  <si>
    <t>Registros del administrador del operador.</t>
  </si>
  <si>
    <t xml:space="preserve">Los registros se pueden reflejar actualmente en los formatos GTI02-FOR01 Bitacora de la Plataforma tecnológica", GTI02-FOR04 Admon-cambios -TI, GTI03-FOR01-Cheklist
</t>
  </si>
  <si>
    <t xml:space="preserve">Se debe controlar y proteger los registros de los usuarios privilegiadosque puedan afectar la seguridad de la información
Cumplimiento a la norma 27001:2013, MSPI de Mintic </t>
  </si>
  <si>
    <t>Información que se encuentra en intranet en el modulo del sistema de gestion de calidad - SGC: Inicio&gt;Documentos SGC&gt;Gestión TICs&gt;
http://galatea.contaduria.gov.co/svn/TIC_Gestion_TICs/trunk/SEG (Seguridad)/SGS (Sistema Gestion Seguridad)/ADT (Administracion Cambios TI)/2021
http://galatea.contaduria.gov.co/svn/TIC_Gestion_TICs/trunk/INF (Infraestructura)/CCO  (Centro Cómputo)/Check List</t>
  </si>
  <si>
    <t>12.4.4</t>
  </si>
  <si>
    <t>Sincronización de relojes.</t>
  </si>
  <si>
    <t>Los relojes de todos los sistemas de procesamiento de información dentro de la organización o del dominio de seguridad estan sincronizados con una fuente de tiempo exacta y acordada con NTP.
Para los servidores Windows, se deja dentro de las políticas para que todos los equipos dentro del dominio se sincronicen con el NTP del servidor de dominio.
Para los servidores Linux y AIX, se configura el archivo /etc/ntp.conf para que se sincronice con el servidor de dominio.</t>
  </si>
  <si>
    <t xml:space="preserve">Los relojes de la organización se deben sincronizar para cumplir con la reglamentación y mantener una medida estandar en la organización
Cumplimiento a la norma 27001:2013, MSPI de Mintic </t>
  </si>
  <si>
    <t>12.5</t>
  </si>
  <si>
    <t>Control de software operacional</t>
  </si>
  <si>
    <t>12.5.1</t>
  </si>
  <si>
    <t>Instalación de software en sistemas operativos.</t>
  </si>
  <si>
    <t>Definido en el literal d) del numeral 10.15 Política de Uso de los Recursos de Información,  los literales a) y b) del numeral 10.26 Política de Cumplimiento ante requerimientos legales y contractuales – Derechos de autor y  el literal e) del numeral 10.27  Política  de Control de Virus del manual de seguridad 
Se definen en el manual de seguridad en el literal d) y f) del numeral 10.15. Política de uso de los Recursos de Información,  los literales a) b) y c) del numeral 10.26 "Cumplimiento ante requerimientos legales y contractuales - Derechos de autor" y  el literal e) del numeral  10,27 Política  de Control de Virus del manual de seguridad 
Los registros se pueden reflejar actualmente en el formato  GTI02-FOR04 Admon-cambios -TI</t>
  </si>
  <si>
    <t xml:space="preserve">Solo el personal autorizado dentro de la organización puede hacer la instalación o desinstalacion de software en los equipos de la organización, para asi ser controlado 
Cumplimiento a la norma 27001:2013, MSPI de Mintic </t>
  </si>
  <si>
    <t>12.6</t>
  </si>
  <si>
    <t>12.6.1</t>
  </si>
  <si>
    <t>Gestión de las vulnerabilidades técnicas.</t>
  </si>
  <si>
    <t xml:space="preserve">Analisis de vulnerabilidades  desde la consola de antivirus Eset Enpoint, registro de amenazas y vulnerabilidades, se identifican vulnerabilidades tecnicas desde la herramienta perimetral - Fortinet.
Plan de remedicacion y seguimiento de vulnerabilidades 
Matriz de riesgos de seguridad de la información el riesgo No 5. Instalación y uso de software con vulnerabilidades conocidas en los sistemas operativos de los equipos de cómputo y servidores de Procedimiento de administración de la plataforma tecnológico, - Se cuenta con una matriz de riesgos con su debido plan de tratamiento
</t>
  </si>
  <si>
    <t xml:space="preserve">Para la gestión de vulnerabilidades técnicas establecidas en la matriz de riesgos, se debe contar con los controles apropiados para su manejo 
Cumplimiento a la norma 27001:2013, MSPI de Mintic </t>
  </si>
  <si>
    <t>http://galatea.contaduria.gov.co/svn/TIC_Gestion_TICs/trunk/SEG (Seguridad)/SGS (Sistema Gestion Seguridad)/RGO (Matriz Riesgos)/2021
http://galatea.contaduria.gov.co/svn/TIC_Gestion_TICs/trunk/SEG (Seguridad)/SGS (Sistema Gestion Seguridad)/VNB (Vulnerabilidades)/2021</t>
  </si>
  <si>
    <t>12.6.2</t>
  </si>
  <si>
    <t>Restricciones sobre la instalación de software.</t>
  </si>
  <si>
    <t xml:space="preserve">Definido en el literal d) del numeral 10.15 Política de Uso de los Recursos de Información,  los literales a) y b) del numeral 10.26 Política de Cumplimiento ante requerimientos legales y contractuales – Derechos de autor y  el literal e) del numeral 10.27 Política  de Control de Virus del manual de seguridad 
Restricciones configuradas en el firewall y en el dominio windows para descargar software </t>
  </si>
  <si>
    <t xml:space="preserve">Solo el personal autorizado dentro de la organización puede hacer la instalación o desinstalacion de software en los equipos de la organización
Cumplimiento a la norma 27001:2013, MSPI de Mintic </t>
  </si>
  <si>
    <t xml:space="preserve">http://galatea.contaduria.gov.co/svn/TIC_Gestion_TICs/trunk/SEG (Seguridad)/SGS (Sistema Gestion Seguridad)/MAN (Manuales)/2021/TIC-SEG-SGS-MAN-2021-ManualDeSeguridadFinal.doc
http://galatea.contaduria.gov.co/svn/TIC_Gestion_TICs/trunk/SEG (Seguridad)/SGS (Sistema Gestion Seguridad)/INF (Informes)/2021/SIV (Soporte Informe Varios)/TIC-SEG-SGS- INF -2021-SIV-InformeBloqueoCategoriasEneFeb.pdf
</t>
  </si>
  <si>
    <t>12.7</t>
  </si>
  <si>
    <t>Consideraciones sobre auditorías de sistemas de información</t>
  </si>
  <si>
    <t>12.7.1</t>
  </si>
  <si>
    <t>Controles de auditorías de sistemas de información.</t>
  </si>
  <si>
    <r>
      <t xml:space="preserve">los grupos de seguridad y de infraestructuran realizan pruebas de vulnerabilidades a algunos servidores de la plataforma tecnologica
</t>
    </r>
    <r>
      <rPr>
        <b/>
        <sz val="11"/>
        <color rgb="FFFF0000"/>
        <rFont val="Calibri"/>
        <family val="2"/>
        <scheme val="minor"/>
      </rPr>
      <t>La entidad realiza auditorías del sistema programadas. Ha desarrollado para ello un cronograma para la realización de auditorías de los sistemas documentado como la ficha de proceso de auditorías.</t>
    </r>
  </si>
  <si>
    <t xml:space="preserve">Se deben documentar y hacer seguimiento a los resultados de las auditorias de sistemas
Cumplimiento a la norma 27001:2013, MSPI de Mintic </t>
  </si>
  <si>
    <t>13.</t>
  </si>
  <si>
    <t>13.1</t>
  </si>
  <si>
    <t>Gestión de la seguridad de las redes</t>
  </si>
  <si>
    <t>13.1.1</t>
  </si>
  <si>
    <t>Controles de redes.</t>
  </si>
  <si>
    <t>El administrador de la red realiza un control de trafico y red, se cuenta con la segmentación de red Revisión y monitoreo del Firewall,  monitoreo canales
Se establece Política de acceso a la red inalámbrica 
Por causa de la pandemia se activaron  cuentas de VPN  las cueles  fueron  asignadas teniendo en cuenta los criterios de privilegios y de perfiles, adiconial a esto se cuenta con instructivo y politica 
Politica de zona wifi y en el FLUJOGRAMA SEGURIDAD DE REDES,COMUNICACIONES Y SERVICIOS DE TI del procedimiento de seguridad de la información, donde se contemplan los criterios de seguridad en la red</t>
  </si>
  <si>
    <t xml:space="preserve">Para el adecuado uso de las redes de información se deben establecer los controles y procedimientos para asegurar la configuración segura de los dispositivos y  estar documentados
Cumplimiento a la norma 27001:2013, MSPI de Mintic </t>
  </si>
  <si>
    <t xml:space="preserve">http://galatea.contaduria.gov.co/svn/TIC_Gestion_TICs/trunk/INF (Infraestructura)/REC  (Redes y Comunicaciones)
Información que se encuentra en intranet en el modulo del sistema de gestion de calidad - SGC: Inicio&gt;Documentos SGC&gt;Gestión TICs&gt;
</t>
  </si>
  <si>
    <t>13.1.2</t>
  </si>
  <si>
    <t>Seguridad de los servicios de red.</t>
  </si>
  <si>
    <t>El administrador de red de la CGN  identifica los mecanismos de seguridad registrados en su diagrama de configuración, las  medidas de control utilizada para los accesos y trafico de la red a traves del firewall, también mantiene en contacto con los proveedores y verifica los ANS con peridiocidad
A traves del firewall Fortinet se aplican logging y seguimiento adecuados para posibilitar el registro y detección de acciones que pueden afectar, o son pertinentes a la seguridad de la información</t>
  </si>
  <si>
    <t xml:space="preserve">Mediante los mecanismos de control adecuados se deben determinar y gestionar los servicios de red
Cumplimiento a la norma 27001:2013, MSPI de Mintic </t>
  </si>
  <si>
    <t>http://galatea.contaduria.gov.co/svn/TIC_Gestion_TICs/trunk/INF (Infraestructura)/REC  (Redes y Comunicaciones)/Backup-Configuración-Switch</t>
  </si>
  <si>
    <t>13.1.3</t>
  </si>
  <si>
    <t>Separación en las redes.</t>
  </si>
  <si>
    <t>Se realiza el aislamiento de redes mediante VPN, redes, segmentación Y VLANs por piso del edificio.
Los segmentos de red de los servidores y equipos usuarios se encuentran separados - Se cuenta con diagrama de topologia de la red</t>
  </si>
  <si>
    <t xml:space="preserve">Para una mejor gestión y control de red se deben segmentar los dominios creando separación de red.
Cumplimiento a la norma 27001:2013, MSPI de Mintic </t>
  </si>
  <si>
    <t>13.2</t>
  </si>
  <si>
    <t>Transferencia de información</t>
  </si>
  <si>
    <t>13.2.1</t>
  </si>
  <si>
    <t>Políticas y procedimientos de transferencia de información.</t>
  </si>
  <si>
    <t>La cgn cuenta con el protocolo de FTPS para los usuarios estrategicos
FTP: http://galatea.contaduria.gov.co/svn/TIC_Gestion_TICs/trunk/INF (Infraestructura)/SOP  (Sistemas Operativos)/AIX  (AIX)/FTP (Descargas FTP-SITE CGN)/TIC-INF-SOP-AIX-FTP-Entidades FTP.xls
Definido en el numeral 10.38 "Política de transferencia de información" del manual de seguridad y en el numeral 6 del instructivo PI28 -INS01 se habla del  Métodos de transferencia
Se realizan campañas a los funcionarios sobre el uso adecuado de la información para que tome las precauciones apropiadas de no revelar información confidencial</t>
  </si>
  <si>
    <t xml:space="preserve">Garantizar la integridad, disponibilidad y confindencialidad de la informacion
Cumplimiento a la norma 27001:2013, MSPI de Mintic 
</t>
  </si>
  <si>
    <t xml:space="preserve">http://galatea.contaduria.gov.co/svn/TIC_Gestion_TICs/trunk/INF (Infraestructura)/SOP  (Sistemas Operativos)/AIX  (AIX)/FTP (Descargas FTP-SITE CGN)/TIC-INF-SOP-AIX-FTP-Entidades FTP.xls
Información que se encuentra en intranet en el modulo del sistema de gestion de calidad - SGC: Inicio&gt;Documentos SGC&gt;Gestión TICs&gt;
</t>
  </si>
  <si>
    <t>13.2.2</t>
  </si>
  <si>
    <t>Acuerdos sobre transferencia de información.</t>
  </si>
  <si>
    <t xml:space="preserve">Se cuenta con clausula de confidencialidad en los contratos, ademas del documento del acuerdo de confidencialidad que es diligenciado y firmado por los proveedores 
Se firman polizas de cumplimiento que permiten tener garantia
Niveles aceptables que se realizan en el control de acceso y manejo de la información de acuerdo a la actividad N° 3 Verificar el adecuado manejo de la información del item  7. CLASIFICACIÓN , ETIQUETADO Y MANEJO DE LA INFORMACIÓN del  procedimiento de gestion de activos.
Definido en el numeral 10.37 "Política de transferencia de información" del manual de seguridad
</t>
  </si>
  <si>
    <t xml:space="preserve">Garantizar la integridad, disponibilidad y confindencialidad de la informacion
Cumplimiento a la norma 27001:2013, MSPI de Mintic </t>
  </si>
  <si>
    <t>Acuerdos de confidencialidad</t>
  </si>
  <si>
    <t>13.2.3</t>
  </si>
  <si>
    <t>Mensajería electrónica.</t>
  </si>
  <si>
    <t>La plataforma de correo de la entidad es Gmail por tal motivo la seguridad de la misma está controlada de acuerdo a las políticas y condiciones contractuales del proveedor. 
La mensajería electrónica se protege contra acceso no autorizado, modificación o denegación del servicio</t>
  </si>
  <si>
    <t xml:space="preserve">Por el intercambio de datos con usuarios internos y externos se debe contar con un sistema de correo electrónico que permita: protección de información, confiabilidad y disponible
Cumplimiento a la norma 27001:2013, MSPI de Mintic </t>
  </si>
  <si>
    <t>ACTUALIZAR EVIDENCIAS</t>
  </si>
  <si>
    <t>13.2.4</t>
  </si>
  <si>
    <t>Acuerdos de confidencialidad o de no divulgación.</t>
  </si>
  <si>
    <t xml:space="preserve">Se define uso en el literal k) del numeral 10.38 "Política de transferencia informacion" de acuerdo a la clasificación. Se requiere su uso en el numeral 10.14 "Politica de accesos a los recursos de informacion " literal d), e) y  f) del Manual de seguridad y numeral 10.28 "Confidencialidad de la información"
La CGN cuenta con el documento  acuerdo de confidencialidad que es diligenciado por proveedores, contratistas y servidores públicos
Tambien se encuentra registrado en los  contratos que se suscribe la CGN con contratistas y terceros.
</t>
  </si>
  <si>
    <t xml:space="preserve">Por aseguramiento de la información, se deben definir los lineamientos de los acuerdos de confidencialidad a nivel interno para funcionarios y/o contratistas y para empresas que prestan servicios a la Entidad
Cumplimiento a la norma 27001:2013, MSPI de Mintic </t>
  </si>
  <si>
    <t>14.</t>
  </si>
  <si>
    <t>14.1</t>
  </si>
  <si>
    <t>Requisitos de seguridad de los sistemas de información</t>
  </si>
  <si>
    <t>14.1.1</t>
  </si>
  <si>
    <t>Análisis y especificación de requisitos de seguridad de la información.</t>
  </si>
  <si>
    <r>
      <t xml:space="preserve">Mediante reuniones con los desarrolladores y responsables de los proyectos se establecen los
requisitos relacionados con seguridad de la información se deberían incluir en los requisitos para
nuevos sistemas de información, requerimientos que se registran en el documento de especificaciones tecnicas, ademas del diligenciamiento de los GPS (Guiones de Prueba Seguridad).
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t>
    </r>
    <r>
      <rPr>
        <sz val="11"/>
        <color rgb="FFFF0000"/>
        <rFont val="Calibri"/>
        <family val="2"/>
        <scheme val="minor"/>
      </rPr>
      <t xml:space="preserve">
</t>
    </r>
    <r>
      <rPr>
        <b/>
        <sz val="11"/>
        <color rgb="FFFF0000"/>
        <rFont val="Calibri"/>
        <family val="2"/>
        <scheme val="minor"/>
      </rPr>
      <t>En algunos procesos como el de custodia de medios se solicita procedimientos y protocolos de seguridad</t>
    </r>
    <r>
      <rPr>
        <b/>
        <sz val="11"/>
        <rFont val="Calibri"/>
        <family val="2"/>
        <scheme val="minor"/>
      </rPr>
      <t xml:space="preserve"> </t>
    </r>
    <r>
      <rPr>
        <sz val="11"/>
        <rFont val="Calibri"/>
        <family val="2"/>
        <scheme val="minor"/>
      </rPr>
      <t xml:space="preserve">
Al firmar la solicitud de cuentas de usuarios se da por informado de las politicas y el manual de seguridad de la CGN
</t>
    </r>
  </si>
  <si>
    <t xml:space="preserve">Los diferentes metodos para la identificación de requisitos de la información se pueden usar para obtener los que son de obligatorio cumplimiento a partir de políticas y reglamentación
Cumplimiento a la norma 27001:2013, MSPI de Mintic </t>
  </si>
  <si>
    <t>14.1.2</t>
  </si>
  <si>
    <t>Seguridad de servicios de las aplicaciones en redes públicas.</t>
  </si>
  <si>
    <t>Adquision de certificado SSL  adquisición, instalación y configuración de un certificado de servidor seguro ssl tipo ev, para la plataforma  de la uae contaduría general de la nación.
Los servicios de aplicaciones que pasan sobre redes públicas se protegen mediante protocolos seguros</t>
  </si>
  <si>
    <t>URL de dominios contaduria.gov.co y chip.gov.co/</t>
  </si>
  <si>
    <t>14.1.3</t>
  </si>
  <si>
    <t>Protección de transacciones de los servicios de las aplicaciones.</t>
  </si>
  <si>
    <t xml:space="preserve">La CGN cuenta con un certificado de servidor seguro SSL para la pagina del CHIP 
Ademas el ingreso a los aplicativos y equipos de almacenamiento se realiza a traves de autenticacion
</t>
  </si>
  <si>
    <t xml:space="preserve">Por aseguramiento de accesos a las aplicaciones, se deben instalar certificados de seguridad que involucren transacciones 
Cumplimiento a la norma 27001:2013, MSPI de Mintic </t>
  </si>
  <si>
    <t>14.2</t>
  </si>
  <si>
    <t xml:space="preserve">Seguridad en los procesos de desarrollo y de soporte </t>
  </si>
  <si>
    <t>14.2.1</t>
  </si>
  <si>
    <t>Política de desarrollo seguro.</t>
  </si>
  <si>
    <t xml:space="preserve">
Se cuenta con la politica GTI07-POL01 - POLITICA DE DESARROLLO Y MANTENIMIENTO DE SOFTWARE, donde se establece los lineamientos que deben ser aplicados durante el ciclo de desarrollo
Separación de los ambientes de desarrollo, pruebas y  produccion
Este control se realiza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Actualmente está establecido los formato GTI02-FOR04 - ADMINISTRACION DE CAMBIOS DE TI   y  GTI01-FOR02 Orden de cambio,  y pertenece al proceso Gestión Tics. incluido dentro del SGC
El grupo de desarrollo del area de GIT de apoyo informatico cumple con la politica de desarrollo seguro, metodologia que se menciona y se encuentra en el documento de Politica de desarrollo y mantenimiento de software</t>
  </si>
  <si>
    <t xml:space="preserve">Mediante la implementación de mecanismos de control se deben aplicar  tecnicas de programación (desarrollo o reuso de código) para garantizar practica  de desarrollo seguro
Cumplimiento a la norma 27001:2013, MSPI de Mintic </t>
  </si>
  <si>
    <t>14.2.2</t>
  </si>
  <si>
    <t>Procedimientos de control de cambios en sistemas.</t>
  </si>
  <si>
    <t>Actualmente está establecido el formato GTI01-FOR02 Orden de cambio. incluido dentro del SGC y pertenece al proceso Gestión Tics
Se cuenta con el flujograma gestión cambios tecnologicos del procedimiento de seguridad de la información, tambien se controla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y la metodologia de desarrollo GTI07-MTD01 - METODOLOGIA DE DESARROLLO Y MANTENIMIENTO DE SOFTWARE y el formato de control de cambios, con aprobación del comité para el sistema CHIP</t>
  </si>
  <si>
    <t xml:space="preserve">Para garantizar practica segura de desarrollo, se requiere controlar las tecnicas de programación (desarrollo o reuso de código) 
Cumplimiento a la norma 27001:2013, MSPI de Mintic </t>
  </si>
  <si>
    <t>14.2.3</t>
  </si>
  <si>
    <t>Revisión técnica de las aplicaciones después de cambios en la plataforma de operación.</t>
  </si>
  <si>
    <t>Anter de salir un cambio de los sistemas se realizan pruebas de versionamiento las cuales se encuentran en el repositorio de pruebas. Se soportan con los formatos GTI06-FOR02 - ACTA DE RECIBO A SATISFACCIÓN - GTI06-FOR03 - ACTA DE CERTIFICACIÓN DE VERSIÓN
Se realizan pruebas después de cambios o actualizaciones en los sistemas de informacion</t>
  </si>
  <si>
    <t xml:space="preserve">Para asegurar el correcto funcionamiento de los sistemas una vez aplicados los cambios se deben aplicar pruebas y asi  llevar el control de versiones debidamente documentado
Cumplimiento a la norma 27001:2013, MSPI de Mintic </t>
  </si>
  <si>
    <t>http://galatea.contaduria.gov.co/svn/TIC_Gestion_TICs/trunk/CDS (Certificación de Software)/CHP (CHIP)/ACTA (Actas)/ACVR (Actas de Versión)
http://galatea.contaduria.gov.co/svn/TIC_Gestion_TICs/trunk/CDS (Certificación de Software)/CHP (CHIP)/ACTA (Actas)/ACRS (Actas Recibo a Satisfacción)</t>
  </si>
  <si>
    <t>14.2.4</t>
  </si>
  <si>
    <t>Restricciones en los cambios a los paquetes de software.</t>
  </si>
  <si>
    <t>Los cambios que se realizan al sistema Chip son autorizados a traves del  Comité  operativo y seguridad CHIP
Los cambios o modificaciones que se realizan en el aplicativo SARA desde la plataforma Samanta  
En el aplicativo SOA (Sistema ON Line Administrativo) los cambios los realiza el proveedor y son autorizados por el secretario general, normalemente, no se realizan cambios ni modificaciones - Se estipula en el contrato que el SW debe ser actualizado a la ultima version del aplicativo
En el aplicativo ORFEO se tiene la nueva version 5.0  y los cambios los realiza directamente funcionarios del proceso Tics, en este caso el adminsitrador del aplicativo y desarrollador contratado para los ajustes que requera  elaplicativo</t>
  </si>
  <si>
    <t xml:space="preserve">Cada cambios en el software debe considerar los riesgos y dejar documentados los controles que se han aplicado
Cumplimiento a la norma 27001:2013, MSPI de Mintic </t>
  </si>
  <si>
    <t>ACTUALIZAR EVIDENCIA</t>
  </si>
  <si>
    <t>14.2.5</t>
  </si>
  <si>
    <t>Principios de construcción de los sistemas seguros.</t>
  </si>
  <si>
    <t>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Ademas en los procedimientos de desarrollo de la aplicaciones se tienen en cuenta la validadcion de los datos, autenticacion, verificacion en la calidad del codigo fuente metodos o metodologia para desarrollo de las mismas</t>
  </si>
  <si>
    <t xml:space="preserve">La seguridad de desarrollo se debe establecer en todas las capas del desarrollo de los nuevos sistemas
Cumplimiento a la norma 27001:2013, MSPI de Mintic </t>
  </si>
  <si>
    <t>Información que se encuentra en intranet en el modulo del sistema de gestion de calidad - SGC: Inicio&gt;Documentos SGC&gt;Gestión TICs&gt;</t>
  </si>
  <si>
    <t>14.2.6</t>
  </si>
  <si>
    <t>Ambiente de desarrollo seguro.</t>
  </si>
  <si>
    <t>Actuamente se cuenta con el SW Subversion svn://172.18.80.17/ - en pandora\ - Solo tienen acceso los desarrolladores y algunas personas y se manejan perfiles de acceso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t>
  </si>
  <si>
    <t xml:space="preserve">Se debe implementar el ambiente de desarrollo seguro de modo  que proteja adecuadamente los procesos y procedimientos suministrados a todos los funcionarios considerando el carácter de los datos, los controles de seguridad, el control de acceso, entre otros.
Cumplimiento a la norma 27001:2013, MSPI de Mintic </t>
  </si>
  <si>
    <t>//172.18.80.17/</t>
  </si>
  <si>
    <t>14.2.7</t>
  </si>
  <si>
    <t>Desarrollo contratado externamente.</t>
  </si>
  <si>
    <t>Actualmente la entidad no adelanta procesos para la contración  de  desarrollos con proveedores  externos</t>
  </si>
  <si>
    <t xml:space="preserve">Se deben supervisar, controlar y realizar seguimiento a los desarrollos contratados externamente. Ademas de establecer  los umbrales y niveles de seguridad propios de acuerdo a los requisitos contratuales y  practicas controladas a traves del ciclo de vida de desarrollo
Cumplimiento a la norma 27001:2013, MSPI de Mintic </t>
  </si>
  <si>
    <t>14.2.8</t>
  </si>
  <si>
    <t>Pruebas de seguridad de sistemas.</t>
  </si>
  <si>
    <t xml:space="preserve">
El grupo de certificacion de SW esta encargado de realizar las pruebas necesarias de los aplicativos y/o solicitudes realizados a traves de USD, una vez las pruebas se finalizan y cumplen con los requrimientos esperados se pasan al ambiente de produccion
Se programan test de vulnerabilidad interno y externo con el apoyo  de  funcionarios de los grupos de infraestructura y de seguridad sobre los servidores criticos de la CGN
</t>
  </si>
  <si>
    <t xml:space="preserve">Se requiere del desarrollo de pruebas en los sistema para la verificación y preparación detallada de las actividades que permitan asegurar  el funcionamiento optimo durante el proceso del ciclo  desarrollo
Cumplimiento a la norma 27001:2013, MSPI de Mintic 
</t>
  </si>
  <si>
    <t xml:space="preserve">
http://galatea.contaduria.gov.co/svn/TIC_Gestion_TICs/trunk/SEG (Seguridad)/SGS (Sistema Gestion Seguridad)/VNB (Vulnerabilidades)/2021
http://galatea.contaduria.gov.co/svn/TIC_Gestion_TICs/trunk/CDS (Certificación de Software)</t>
  </si>
  <si>
    <t>14.2.9</t>
  </si>
  <si>
    <t>Prueba de aceptación de sistemas.</t>
  </si>
  <si>
    <t xml:space="preserve">
El grupo de certificacion de SW esta encargado de realizar las pruebas necesarias de los aplicativos y/o solicitudes realizados a traves de USD, una vez las pruebas se finalizan y cumplen con los requerimientos esperados se pasan al ambiente de produccion</t>
  </si>
  <si>
    <t xml:space="preserve">Es necesario contar con  un ambiente de pruebas para asegurar que el sistema realice los procedimientos adecuados que mitiga los riesgos y controle o evite cualquier tipo de vulnerabilidades, el resultado de estas pruebas deberan tener criterios de acepción y debe ser confiables
Cumplimiento a la norma 27001:2013, MSPI de Mintic  </t>
  </si>
  <si>
    <t>http://galatea.contaduria.gov.co/svn/TIC_Gestion_TICs/trunk/CDS (Certificación de Software)</t>
  </si>
  <si>
    <t>14.3</t>
  </si>
  <si>
    <t>Datos de prueba</t>
  </si>
  <si>
    <t>14.3.1</t>
  </si>
  <si>
    <t>Las pruebas en los sistemas de informacion se realizan con datos de producción en un ambiente de prueba y solo tiene acceso el personal que hace parte del grupo de certificación de software, se cuenta con control de acceso y estos usuarios tienen conocimiento que la información es confidencial y su uso tiene como proposito validar el funcionamiento y comportamiento de los sistemas a traves de pruebas. Ademas se firma documento de acuerdo de confidencialidad
Algunas pruebas se realiazan en los ambientes asignados para tal fin (Ambiente de contingencia y pruebas)
Dependiendo de las pruebas a realizar se efectua la  restauracion y/o despliegue de BD para el ambiente que se va a utilizar</t>
  </si>
  <si>
    <t xml:space="preserve">Se debe asegurar los datos operacionales de información (datos personales, o cualquier imformacion que se considere confidencial) los cuales seran utilizados con propositos de pruebas
Cumplimiento a la norma 27001:2013, MSPI de Mintic </t>
  </si>
  <si>
    <t>15.</t>
  </si>
  <si>
    <t>15.1</t>
  </si>
  <si>
    <t>15.1.1</t>
  </si>
  <si>
    <t>Política de seguridad de la información para las relaciones con los proveedores.</t>
  </si>
  <si>
    <t>Los proveedores que realizan actividades en la entidad cuentan con permisos exclusivamente en los sistemas relacionados con  el objeto del contrato
Manual de seguridad de la información item 7 Cumplimiento
Se cuenta con los formatos de autorización para conexion de VPN con firmas de autorización y control de equipos y aplicaciones a los que accede. Formato GTI010-FOR04  Solicitud de Cuentas de Usuario Institucional - VPN que hacen parte del proceso de Gestiòn TICs
El GIT de informatica elabora la politica de seguridad de la informacion para proveedores, este documento se encuentra controlado y pertenece al procedimiento de seguridad de la informacion 
Una vez firmados los contratos juridicos lo proveedores deben firman el acuerdo de confidencialidad, documento que suministra el GIT Adminstrtaiva
En caso de los proveedores de servicios relacionados con la plataforma tecnoligica se establecen o se definen los niveles de acuerdos de servicios - ANS</t>
  </si>
  <si>
    <t xml:space="preserve">
Es necesario controlar el acceso de los proveedores a la información de la entidad, asi mismo exigir el cumplimiento de las politicas de seguridad existentes y acuerdos de confindecialidad firmados 
Cumplimiento a la norma 27001:2013, MSPI de Mintic 
</t>
  </si>
  <si>
    <t>Información que se encuentra en intranet en el modulo del sistema de gestion de calidad - SGC: Inicio&gt;Documentos SGC&gt;Gestión TICs&gt;Politicas
Información que se encuentra en intranet en el modulo del sistema de gestion de calidad - SGC: Inicio&gt;Documentos SGC&gt;Gestión TICs&gt;Formatos</t>
  </si>
  <si>
    <t>15.1.2</t>
  </si>
  <si>
    <t>Tratamiento de la seguridad dentro de los acuerdos con proveedores</t>
  </si>
  <si>
    <t xml:space="preserve">La confidenciabilidad se aplica en clausula del contrato, seguridad de acceso con las configuraciones que se llevan a cabo en el servidor del dominio - y demas documentos en carpeta de proveedor ( cambios realizados a servidores, actas, informes)
Los servidores publicos firman el acuerdo de confidencialidad donde se comprometen a hacer uso de los activos de informacion para uso propio de sus actividades y funciones, las cuales no seran divulgada ni difundida para otros fines </t>
  </si>
  <si>
    <t xml:space="preserve">
Se debe incluir terminos especificos de seguridad,  con el fin de garantizar la confidenciallidad, integridad y disponibilidad de la información suministrada a los proveedores, de manera que exista claridad en los acuerdos para ambas partes 
Cumplimiento a la norma 27001:2013, MSPI de Mintic 
</t>
  </si>
  <si>
    <t>http://galatea.contaduria.gov.co/svn/TIC_Gestion_TICs/trunk/SEG (Seguridad)/SGS (Sistema Gestion Seguridad)/ACF (Acuerdos de Confidencialidad)/2018/AcuerdoConfidencialidad servidor público.docx
Acuerdos de confidencialidad proveedores</t>
  </si>
  <si>
    <t>15.1.3</t>
  </si>
  <si>
    <t>Cadena de suministro de tecnología de información y comunicación.</t>
  </si>
  <si>
    <t>Los proveedores que realizan actividades en la entidad cuentan con permisos exclusivamente a los activos relacionados en el objeto contractual, para el casos de sistemas de información se asigna conexión por VPN (formato creacion de usuario para VPN), y para el sistema CHIP se controla a traves del formato creacion usuario CHIP
Se firma un Acuerdo de confidencialidad con los proveedores que acceden a información
Se establecen los ANS con proveedores de internet, correo</t>
  </si>
  <si>
    <t xml:space="preserve">Se deben incluir en los acuerdos, procesos de seguimiento, herramientas y el uso de buenas practicas para validar que los produtos y servicios  cumplan con los requisitos de seguridad establecidos
Cumplimiento a la norma 27001:2013, MSPI de Mintic 
</t>
  </si>
  <si>
    <t>Acuerdos de confidencialidad con proveedores</t>
  </si>
  <si>
    <t>15.2</t>
  </si>
  <si>
    <t>15.2.1</t>
  </si>
  <si>
    <t>Seguimiento y revisión de los servicios de los proveedores.</t>
  </si>
  <si>
    <t>Los proveedores deben entregar un documento (Informe, orden de servico, actas, etc) donde se especifique las actividades realizadas en la entidad - Esto depende de las especificaciones detalladas en el contrato y  de los sistemas que tengan a cargo.
Algunos aspectos que se tienen en cuenta para la revision y seguimiento del mismo son las actividades que deben realizar ya que se depende del tipo de recurso y/o plataforma que sea afectada</t>
  </si>
  <si>
    <t xml:space="preserve">Se debe realizar control y seguimiento a los servicios sumnistrados por los proveedores, para asegurar  el cumplimiento de los terminos y condiciones  de los requisitos de seguridad de la información, asi mismo la gestión adecuada de los incidentes y problemas que se ocasionen durante la prestación del servicio 
Cumplimiento a la norma 27001:2013, MSPI de Mintic </t>
  </si>
  <si>
    <t>Carpeta del proveedor (Ordenes de servicios)</t>
  </si>
  <si>
    <t>15.2.2</t>
  </si>
  <si>
    <t>Gestión de cambios en los servicios de los proveedores.</t>
  </si>
  <si>
    <t>Actualmente se realizan registros o control  de cambios significativos en los servidores y se maneja a traves del formatos GTI02-FOR02 - HOJA DE VIDA DE SERVIDORES. GTI01-FOR02 Orden de cambio,GTI02-FOR 04 ADMINISTRACIÓN DE CAMBIOS A TI</t>
  </si>
  <si>
    <t xml:space="preserve">Es necesario gestionar los cambios en el suministro del servicio por parte de los proveedores, con el  uso de mejores practicas  y controles de seguridad, teniendo en cuenta la criticidad de la informacion y los procesos del negocio involugrados para realizar una adecuada revaloración de los riesgos
Cumplimiento a la norma 27001:2013, MSPI de Mintic 
</t>
  </si>
  <si>
    <t xml:space="preserve">
Información que se encuentra en intranet en el modulo del sistema de gestion de calidad - SGC: Inicio&gt;Documentos SGC&gt;Gestión TICs&gt;
http://galatea.contaduria.gov.co/svn/TIC_Gestion_TICs/trunk/INF (Infraestructura)/SOP  (Sistemas Operativos)/AIX  (AIX)/HV (Hojas de Vida Servidores)</t>
  </si>
  <si>
    <t>16.</t>
  </si>
  <si>
    <t>16.1</t>
  </si>
  <si>
    <t>Gestión de incidentes y mejoras en la seguridad de la información</t>
  </si>
  <si>
    <t>16.1.1</t>
  </si>
  <si>
    <t>Resposabilidades y procedimientos.</t>
  </si>
  <si>
    <t xml:space="preserve">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t>
  </si>
  <si>
    <t xml:space="preserve">Se deben establecer responsabilidades y procedimientos para la gestión adecuada, de los incidentes de seguridad de la información,  que permitan asegurar una respuesta  oportuna y eficaz 
Cumplimiento a la norma 27001:2013, MSPI de Mintic </t>
  </si>
  <si>
    <t>Información que se encuentra en intranet en el modulo del sistema de gestion de calidad - SGC: Inicio&gt;Documentos SGC&gt;Gestión TICs&gt;
http://galatea.contaduria.gov.co/svn/TIC_Gestion_TICs/trunk/SEG (Seguridad)/SGS (Sistema Gestion Seguridad)/SEG (Seguimiento)/2018/TIC-SEG-SGS-SEG-2018-ContactoAutoridadesyGruposInterésEspecial.docx</t>
  </si>
  <si>
    <t>16.1.2</t>
  </si>
  <si>
    <t xml:space="preserve">Se cuenta con el formato  GTI010-FOR01  - REGISTRO INCIDENTES SEGURIDAD DE LA INFORMACIÓN  y la cuenta de correo electronico seguridadinformatica@contaduria.gov.co
Ademas de lo establecido en los numerales 10.30. Política de Gestión de Incidentes de Seguridad de la Información del manual de seguridad, adermas de la ejecución detallada en el flujograma de  Gestión De Incidentes, Amenazas y Debilidades De Seguridad del procedimiento  de la seguridad de la informacion
</t>
  </si>
  <si>
    <t xml:space="preserve">Todos los empleados de la organización deben conocer el procedimiento para reportar eventos de seguridad de la información a traves de los canales establecidos para tal fin.
Cumplimiento a la norma 27001:2013, MSPI de Mintic </t>
  </si>
  <si>
    <t xml:space="preserve">
Información que se encuentra en intranet en el modulo del sistema de gestion de calidad - SGC: Inicio&gt;Documentos SGC&gt;Gestión TICs&gt;
http://galatea.contaduria.gov.co/svn/TIC_Gestion_TICs/trunk/SEG (Seguridad)/SGS (Sistema Gestion Seguridad)/MAN (Manuales)/2021/TIC-SEG-SGS-MAN-2021-ManualDeSeguridadFinal.doc</t>
  </si>
  <si>
    <t>16.1.3</t>
  </si>
  <si>
    <t>Reporte de debilidades de seguridad de la información.</t>
  </si>
  <si>
    <t>A traves de los tips de seguridad se ha dado a conocer el correo electronico donde deben reportar los incidentes o incosistencias que puedan alterar la seguridad de la informacion de la entidad, ademas del registro en Services desk
Se han hecho uso de los canales de comunicación de la entidad para evitar ser victima de modalidades de ciberdelicuencia e indicando el medio para reportar</t>
  </si>
  <si>
    <t xml:space="preserve">Todos los empleados de la organización deben  reportar cualquier debilidad de seguridad de la información observada o sospechada en los sistemas o servicios, para anticipar un incidente de seguridad 
Cumplimiento a la norma 27001:2013, MSPI de Mintic 
</t>
  </si>
  <si>
    <t>16.1.4</t>
  </si>
  <si>
    <t>Evaluación de eventos de seguridad de la información y decisiones sobre ellos.</t>
  </si>
  <si>
    <t xml:space="preserve">Este control se realizara a traves de analisis que se realiza sobre el incidente y que se define en el formato  GTI010-FOR01  - REGISTRO INCIDENTES SEGURIDAD DE LA INFORMACIÓN en el item lecciones aprendidas
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t>
  </si>
  <si>
    <t xml:space="preserve">Es necesario evaluar cada evento de seguridad, teniendo en cuenta la clasificación, priorización e impacto para determinar si este se clasificara como un incidente de seguridad de la informacíon
Cumplimiento a la norma 27001:2013, MSPI de Mintic 
</t>
  </si>
  <si>
    <t>Información que se encuentra en intranet en el modulo del sistema de gestion de calidad - SGC: Inicio&gt;Documentos SGC&gt;Gestión TICs&gt;
http://galatea.contaduria.gov.co/svn/TIC_Gestion_TICs/trunk/SEG (Seguridad)/SGS (Sistema Gestion Seguridad)/INC ( Incidentes)/2021</t>
  </si>
  <si>
    <t>16.1.5</t>
  </si>
  <si>
    <t>Respuesta a incidentes de seguridad de la información.</t>
  </si>
  <si>
    <t xml:space="preserve">Este procedimiento se realizara a traves de analisis que se realiza sobre el incidente y se registra en el formato  GTI010-FOR01  - REGISTRO INCIDENTES SEGURIDAD DE LA INFORMACIÓN
Dependiendo del analisis y del nivel de complejidad del incidente se deberá reportar a los grupos de contacto de emergencia los cuales esta inscriptos la entidad CCP - CSIRT´s y Colcert
Este control se trata  de acuerdo a lo establecido en el flujograma Gestión De Incidentes, Amenazas y Debilidades De Seguridad del procedimiento  GTI-PRC010  -  SEGURIDAD DE LA INFORMACIÓN </t>
  </si>
  <si>
    <t xml:space="preserve">Es necesario dar respuesta inmediata y oportuna a los eventos presentados en la entidad, gestionando adecuadamente los incidentes  de seguridad de la información, por tanto se debe controlar de acuerdo a los implementado y/o procedimientos establecidos 
Cumplimiento a la norma 27001:2013, MSPI de Mintic 
</t>
  </si>
  <si>
    <t>http://galatea.contaduria.gov.co/svn/TIC_Gestion_TICs/trunk/SEG (Seguridad)/SGS (Sistema Gestion Seguridad)/INC ( Incidentes)/2021</t>
  </si>
  <si>
    <t>16.1.6</t>
  </si>
  <si>
    <t>Aprendizaje obtenido de los incidentes de seguridad de la información.</t>
  </si>
  <si>
    <t xml:space="preserve">Con base a los casos reportados por los funcionarios se ha optado por realizar seguimiento y control a la plataforma tecnologica a traves del sistema de monitoreo Zabbix, es un sistema para monitorear la capacidad, el rendimiento y la disponibilidad de los servidores, equipos, aplicaciones y bases de datos. Además ofrece características avanzadas de monitoreo, alertas y visualización. 
Actualmente se estan monitoreando solo los servidores tanto fisicos como virtuales, UPS y switches. (PING, ESPACIO ES DISCOS, PROCESADOR Y MEMORIA) 
Se menciona en el flujograma de  Gestión De Incidentes, Amenazas y Debilidades De Seguridad del procedimiento  de la seguridad de la informacion y en el formato GTI10-FOR01 Registro de incidentes de seguridad d ela información
</t>
  </si>
  <si>
    <t xml:space="preserve">Se deben utilizar mecanismos o herramientas que permitan realizar analisis e identificación  temprana de los evento detectados, que permitan minimizar el impacto o probabilidad de un incidente futuro
Cumplimiento a la norma 27001:2013, MSPI de Mintic 
</t>
  </si>
  <si>
    <t>16.1.7</t>
  </si>
  <si>
    <t>Con base a los casos reportados por los funcionarios se ha optado por realizar seguimiento y control a la plataforma tecnologica a traves de la herramienta de monitoreo
Levantamiento de evidencias y documentar todo lo relacionado con el incidente.
Se menciona en el flujograma de  Gestión De Incidentes, Amenazas y Debilidades De Seguridad del procedimiento  de la seguridad de la informacion</t>
  </si>
  <si>
    <t xml:space="preserve">Se requiere mantener las evidencias y/o soportes  de los elementos o herramientas que permitan la identificación, preservaciópn y  recoleccion de la informacion
Cumplimiento a la norma 27001:2013, MSPI de Mintic </t>
  </si>
  <si>
    <t>http://172.18.80.129/zabbix/index.php
Información que se encuentra en intranet en el modulo del sistema de gestion de calidad - SGC: Inicio&gt;Documentos SGC&gt;Gestión TICs&gt;</t>
  </si>
  <si>
    <t>17.</t>
  </si>
  <si>
    <t>ASPECTOS DE SEGURIDAD DE LA INFORMACIÓN DE LA GESTIÓN DE CONTINUIDAD DEL NEGOCIO</t>
  </si>
  <si>
    <t>17.1</t>
  </si>
  <si>
    <t>Continuidad de seguridad de la información</t>
  </si>
  <si>
    <t>17.1.1</t>
  </si>
  <si>
    <t>El area de informatica cuenta con un documento que contiene el Plan de Contigencia, el cual presenta una estructura estratégica y operativa, que ayuda a controlar situaciones de emergencia y a minimizar los impactos negativos que esta pueda generar sobre la plataforma tecnologica, para esto implementa una serie de procedimientos alternativos que permitan recuperar el funcionamiento normal de la operación en el menor tiempo posible.</t>
  </si>
  <si>
    <t xml:space="preserve">Es necesario mantener actualizado las guias que contienen  el plan de contingencia para cada uno de los servicios de la Entidad, con el fin de preservar la continuidad del negocio en caso de sinisestro 
Cumplimiento a la norma 27001:2013, MSPI de Mintic </t>
  </si>
  <si>
    <t>http://galatea.contaduria.gov.co/svn/TIC_Gestion_TICs/trunk/SEG (Seguridad)/PCO (Plan Contingencia 2021)</t>
  </si>
  <si>
    <t>17.1.2</t>
  </si>
  <si>
    <t>La CGN cuenta con un plan de contingencia en el cual se incluye el plan de contingencia del sistema CHIP misional en el centro alterno de datos que se encuentra ubicado en la ciudad de Medellin 
Se cuenta con las guias de contingencia para los servicios tecnologicos criticos de la CGN</t>
  </si>
  <si>
    <t xml:space="preserve">Es necesario estrablecer procedimientos y controles  para asegurar el nivel de continuidad  requerido en caso de una situación adversa
</t>
  </si>
  <si>
    <t>17.1.3</t>
  </si>
  <si>
    <t xml:space="preserve">Se han realizado actualización al plan de contingencia incluyendo pruebas y simulacros teniendo como base las guias de implementacion. 
</t>
  </si>
  <si>
    <t xml:space="preserve">Es necesario la realización de simulacros que permitan verificar, revisar y evaluar  el plan de contingecia y continuidad, con el fin de asegurar que su implementación sea valida y eficaz  
Cumplimiento a la norma 27001:2013, MSPI de Mintic 
</t>
  </si>
  <si>
    <t>http://galatea.contaduria.gov.co/svn/TIC_Gestion_TICs/trunk/SEG (Seguridad)/PCO (Plan Contingencia 2021)/GUI (Guias)
http://galatea.contaduria.gov.co/svn/TIC_Gestion_TICs/trunk/SEG (Seguridad)/SGS (Sistema Gestion Seguridad)/PRS (Pruebas de los sistemas)/MED (Medellin)</t>
  </si>
  <si>
    <t>17.2</t>
  </si>
  <si>
    <t>17.2.1</t>
  </si>
  <si>
    <t>Disponibilidad de instalaciones de procesamiento de información.</t>
  </si>
  <si>
    <t>Se cuenta con replicación de datos en tiempo real de la información misional  de datacenter principal a data center alterno.
Existe configuracion de discos en Raid 10, fuentes de poder, aire acondicionado, firewall, ups, switches, dominio, Etc</t>
  </si>
  <si>
    <t xml:space="preserve">Es necesario implementar  herramientas o procesos que permitan asegurar la disponibilidad, integridad y confidencialidad  de la información y  los sistemas de información de modo que se reduzcan o se mitigen los riesgos  a traves de componentes o arquitecturas redundantes
Cumplimiento a la norma 27001:2013, MSPI de Mintic </t>
  </si>
  <si>
    <t>LA REPLICA SE REALIZA A LAS TABLAS PRINCIPALES DEL CHIP - A ESA BD SE LE ENVIAN LOS LOGICAL LOGS COMPRIMIDOS, CADA VEZ QUE SE HACE UN CHECKPOINT, LOS CHECKPOINTS SE PUEDEN HACER POR TAMAÑO CUANDO SE LLENAN O POR TIEMPO SON CADA 5 MIN POR EJEMPLO SI SE LLENAN MUY RAPIDO PUEDE ESTARSE ENVIANDO CASA 5 A 10 SEG O SI ESTAN MUY LENTAS SE SINCRONIZAN A LOS 5 MINUTOS - LOS QUE SI SON EN TIEMPO REAL ES CON EL HDR</t>
  </si>
  <si>
    <t>SE PUEDE DECIR QUE LOS DATOS NO SE SINCRONIZAN EN TIEMPO REAL PERO CUMPLEN CON TENER LA INFORMACION ACTUALIZADA CON MAXIMO DE 5 MIN DE RESTRASO AL SERVIDOR PPAL</t>
  </si>
  <si>
    <t>18.</t>
  </si>
  <si>
    <t>18.1</t>
  </si>
  <si>
    <t>18.1.1</t>
  </si>
  <si>
    <t>Se evidencia en la pagina Web de la CGN el Nomograma Institucional
http://www.contaduria.gov.co/wps/portal/internetes/home/internet/normativa/normatividad-entidad 
Actuamente se cumple con los lineamientos que establece la ley 80 de 1993 , ley 1150 de 2007  y decreto reglamentario 1510 de 2013 - Estas normas se aplican para la contratacciòn</t>
  </si>
  <si>
    <t xml:space="preserve">Se deben dar cumplimiento a los requisitos legales pertinentes, de acuerdo a la naturaleza de la entidad y a los requisitos y/o controles exigidos para mantener la seguridad de la información
Cumplimiento a la norma 27001:2013, MSPI de Mintic 
</t>
  </si>
  <si>
    <t>http://www.contaduria.gov.co/wps/portal/internetes/home/internet/normativa/normatividad-entidad</t>
  </si>
  <si>
    <t>18.1.2</t>
  </si>
  <si>
    <t>Se estable en el manual de seguridad de la informacion las disposiciones  para la gestión de derecho de propiedad intelectual y derechos de autor  numeral 10.26 Política de Cumplimiento ante requerimientos legales y contractuales – Derechos de autor, ademas se evidencia en los contratos con la clausula de propiedad intelectual. 
Se evidencia en el flujograma derecho de propiedad intelectual del procedimiento de seguridad de la informacion</t>
  </si>
  <si>
    <t xml:space="preserve">Es necesario implementar procedimiento apropiado que permita asegurar el cumplimiento de los requisistos legales relacionados con la propiedad intelectual y uso legal de sofware
Cumplimiento a la norma 27001:2013, MSPI de Mintic </t>
  </si>
  <si>
    <t>18.1.3</t>
  </si>
  <si>
    <t>La CGN cuenta con la Política de privacidad y protección de datos personales que se encuentra publicada en la pagina de la entidad y en el aplicativo movil , ademas de las TRD, el repositorio en Galatea, logs,  registros de auditorias (Visor de sucesos) y demas elementos que permiten obtener registros</t>
  </si>
  <si>
    <t xml:space="preserve">Se requiere salvaguardar los registros  de acuerdo a su clasificación y periodo retención, de manera que se asegure su integridad  y protección de la informacion contra perdida debido a cambios furturos
Cumplimiento a la norma 27001:2013, MSPI de Mintic </t>
  </si>
  <si>
    <t xml:space="preserve">http://www.contaduria.gov.co/wps/portal/internetes/home/internet/home/!ut/p/b1/04_Sj9CPykssy0xPLMnMz0vMAfGjzOINzPyDTEPdQoONTA1MDBwNTA0tTYL8jAwCTIAKIkEKcABHA0L6_Tzyc1P1C3IjygHTUGxv/dl4/d5/L2dBISEvZ0FBIS9nQSEh/
http://galatea.contaduria.gov.co/svn/TIC_Gestion_TICs/trunk
</t>
  </si>
  <si>
    <t>18.1.4</t>
  </si>
  <si>
    <t>Privacidad y protección de información de datos personales.</t>
  </si>
  <si>
    <t xml:space="preserve">La CGN cuenta con la Política de privacidad y protección de datos personales que se encuentra publicada en la pagina de la entidad y aplicativo movil </t>
  </si>
  <si>
    <t xml:space="preserve">Se debe garantizar la gestión adecuada de la proteccion de los datos por medio de la politica y/o procedimietnos que se encuentren establecidos
Cumplimiento a la norma 27001:2013, MSPI de Mintic 
</t>
  </si>
  <si>
    <t>http://www.contaduria.gov.co/wps/portal/internetes/home/internet/home/!ut/p/b1/04_Sj9CPykssy0xPLMnMz0vMAfGjzOINzPyDTEPdQoONTA1MDBwNTA0tTYL8jAwCTIAKIkEKcABHA0L6_Tzyc1P1C3IjygHTUGxv/dl4/d5/L2dBISEvZ0FBIS9nQSEh/</t>
  </si>
  <si>
    <t>18.1.5</t>
  </si>
  <si>
    <t>La CGN cuenta con el certificacion SSL que permite establecer conexiones seguras y  cifrar la información transmitida. Esta credencial se encuentra instalada para la pagina del CHIP,  se implemento la autenticacion de los usuarios para conexion de algunos sistemas de informacion a traves de dispositivos (Token)</t>
  </si>
  <si>
    <t xml:space="preserve">Se debe controlar los accesos a los contenidos, brindar confiabilidad de la información cifrada, ademas dar cumplimiento con la reglamentación pertinente al uso de estas herramientas
Cumplimiento a la norma 27001:2013, MSPI de Mintic </t>
  </si>
  <si>
    <t xml:space="preserve">https://eris.contaduria.gov.co/BDME/
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t>
  </si>
  <si>
    <t>18.2</t>
  </si>
  <si>
    <t>18.2.1</t>
  </si>
  <si>
    <t>Revisión independiente de la seguridad de la información.</t>
  </si>
  <si>
    <t>Se establece periodicidad, seguimiento, monitoreo  y control en el numeral 10.1  Revisión de la Política y el Manual de Políticas del manual de seguridad
El requisito aplica a la totalidad del Sistema de Gestión. La entidad desarrolla auditorías objetivas e independientes, que se evidencia mediante el Plan de Auditorías y los informes de auditoría derivados.</t>
  </si>
  <si>
    <t xml:space="preserve">Es necesario establecer controles que aseguren la correcta implementación y operación de la gestion de seguridad de la información en la entidad
Cumplimiento a la norma 27001:2013, MSPI de Mintic </t>
  </si>
  <si>
    <t xml:space="preserve">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http://galatea.contaduria.gov.co/svn/TIC_Gestion_TICs/trunk/SEG (Seguridad)/SGS (Sistema Gestion Seguridad)/AUD (Auditorias)
</t>
  </si>
  <si>
    <t>18.2.2</t>
  </si>
  <si>
    <t xml:space="preserve">Se implementan politicas y reglas para el manejo optimo de la información, plataforma tecnologica y  sistemas de informacion,  acción que realizan algunos administradores de los sistemas
Se establece en la revision por la direccion y se menciona en el manual de seguridad 10.1. Revisión de la Política y el Manual de Políticas
Aplica a todos los servidores públicos, colaboradores y líderes de procesos de la entidad. La alta dirección impulsa la implementación de la Seguridad de la Información y evidencia de ello es la publicación y cumplimiento de la política, manual y procedimiento.
</t>
  </si>
  <si>
    <t xml:space="preserve">Se requiere evaluar el cumplimiento de las politicas, procedimientos y demás requisitos de seguridad de la información para verificar eficiencia y eficacia de su implementación  
Cumplimiento a la norma 27001:2013, MSPI de Mintic </t>
  </si>
  <si>
    <t>18.2.3</t>
  </si>
  <si>
    <t>Revisión del cumplimiento técnico.</t>
  </si>
  <si>
    <t>Se establece periodicidad, monitoreo  y control en el numeral 10.1. Revisión de la Política y el Manual de Políticas del manual de seguridad
Se realiza la revisión periódica y las necesidades se plasman en el plan de adquisición del área para  VoBo y aprobacion 
Seguimiento y control con la herramientas que dsipone la entidad para efectuar el monitoreo para la plataforma tecnológica (Zabbix, Firewall, Antivirus, Test de vulnerabilidades, Etc)</t>
  </si>
  <si>
    <t xml:space="preserve">Se requiere evaluar el cumplimiento de las politicas, procedimientos y demás requisitos de seguridad de la información realizando pruebas  a traves de herramientas que permitan la interpretación  y valoración de vulnerabilidades que puedan comprometer la seguridad de los sistemas. 
Cumplimiento a la norma 27001:2013, MSPI de Mintic </t>
  </si>
  <si>
    <t>http://galatea.contaduria.gov.co/svn/TIC_Gestion_TICs/trunk/SEG (Seguridad)/SGS (Sistema Gestion Seguridad)/MAN (Manuales)/2021/TIC-SEG-SGS-MAN-2021-ManualDeSeguridadFinal.doc
Información que se encuentra en intranet en el modulo del sistema de gestion de calidad - SGC: Inicio&gt;Documentos SGC&gt;Gestión TICs&gt;
http://galatea.contaduria.gov.co/svn/TIC_Gestion_TICs/trunk/SEG (Seguridad)/SGS (Sistema Gestion Seguridad)/INF (Informes)
http://galatea.contaduria.gov.co/svn/TIC_Gestion_TICs/trunk/SEG (Seguridad)/SGS (Sistema Gestion Seguridad)/VNB (Vulnerabilidades)/2021</t>
  </si>
  <si>
    <t xml:space="preserve">Fecha de actualización: Abril de 2021
Revisión y Actualización: Ing. Diego Fernando Camelo. - Ing. Lorena Sofia Valderrama M.
VoBo y Aprobación: Ing. Gustavo Adolfo Gonzalez </t>
  </si>
  <si>
    <t>Se alinea con el plan de seguridad y gestión de riesgos de acuerdo al decreto 612 de 2018</t>
  </si>
  <si>
    <t>http://galatea.contaduria.gov.co/svn/TIC_Gestion_TICs/trunk/SEG (Seguridad)/SGS (Sistema Gestion Seguridad)/ACT (Actas)/2022/TIC-GES-ACT_CIGD_Acta No. 11 - 13 de octubre de 2022.doc</t>
  </si>
  <si>
    <t>Ing. Jamir Mosquera Rubio - Coordinador GIT de Apoyo Informático</t>
  </si>
  <si>
    <t>GUIA DE ACTUALIZACION DECLARACION DE APLICABILIDAD Y HERRAMIENTA DE DIAGNOSTICO DEL MSPI DE LA CGN</t>
  </si>
  <si>
    <r>
      <t xml:space="preserve">El objetivo de este documento es contar con una </t>
    </r>
    <r>
      <rPr>
        <b/>
        <sz val="11"/>
        <color theme="1"/>
        <rFont val="Verdana"/>
        <family val="2"/>
      </rPr>
      <t>GUIA</t>
    </r>
    <r>
      <rPr>
        <sz val="11"/>
        <color theme="1"/>
        <rFont val="Verdana"/>
        <family val="2"/>
      </rPr>
      <t xml:space="preserve"> para realizar el proceso de actualización de los archivos de declaración de aplicabilidad y herramienta de diagnóstico del Modelo de Seguridad y Privacidad de la Información - MSPI de la Contaduría General de la Nación</t>
    </r>
  </si>
  <si>
    <r>
      <t>Anualmente</t>
    </r>
    <r>
      <rPr>
        <sz val="11"/>
        <color theme="1"/>
        <rFont val="Verdana"/>
        <family val="2"/>
      </rPr>
      <t xml:space="preserve"> se realiza el proceso de actualización en el archivo Excel TIC-SEG-SGS-HDG-Instrumentodeevaluación 202X.xls en el cual se integra la </t>
    </r>
    <r>
      <rPr>
        <b/>
        <sz val="11"/>
        <color theme="1"/>
        <rFont val="Verdana"/>
        <family val="2"/>
      </rPr>
      <t>declaración de aplicabilidad</t>
    </r>
    <r>
      <rPr>
        <sz val="11"/>
        <color theme="1"/>
        <rFont val="Verdana"/>
        <family val="2"/>
      </rPr>
      <t xml:space="preserve"> con todas sus hojas y la </t>
    </r>
    <r>
      <rPr>
        <b/>
        <sz val="11"/>
        <color theme="1"/>
        <rFont val="Verdana"/>
        <family val="2"/>
      </rPr>
      <t>herramienta de diagnóstico</t>
    </r>
    <r>
      <rPr>
        <sz val="11"/>
        <color theme="1"/>
        <rFont val="Verdana"/>
        <family val="2"/>
      </rPr>
      <t xml:space="preserve"> en la hoja DECL APLICAB. Ubicada en el repositorio del GIT de Apoyo Informático tortuise en la ruta D:\TIC_Gestion_TICs\SEG (Seguridad)\SGS (Sistema Gestion Seguridad)\HDG (Herramienta de Diagnostico) realizando las siguientes actividades:</t>
    </r>
  </si>
  <si>
    <t>Se realizará primero la actualización de la hoja ADMINISTRATIVAS en la columna J – Evidencia para cada control y de manera automática se actualizará la hoja DECL APLICAB en la columna I - Evidencia</t>
  </si>
  <si>
    <t>Se realizará primero la actualización de la hoja ADMINISTRATIVAS en la columna N – Justificación para cada control y de manera automática se actualizará la hoja DECL APLICAB en la columna H - Justificación</t>
  </si>
  <si>
    <t>Se realizará primero la actualización de la hoja ADMINISTRATIVAS en la columna G – MSPI para cada control y de manera automática se actualizará la hoja DECL APLICAB en la columna E - CONTROL APLICADO</t>
  </si>
  <si>
    <t>Copiar el archivo del año anterior en el nuevo año creado</t>
  </si>
  <si>
    <t>Crear la carpeta correspondiente al año de actualización</t>
  </si>
  <si>
    <r>
      <t xml:space="preserve">En la columna </t>
    </r>
    <r>
      <rPr>
        <b/>
        <sz val="11"/>
        <color theme="1"/>
        <rFont val="Verdana"/>
        <family val="2"/>
      </rPr>
      <t>evidencia</t>
    </r>
    <r>
      <rPr>
        <sz val="11"/>
        <color theme="1"/>
        <rFont val="Verdana"/>
        <family val="2"/>
      </rPr>
      <t xml:space="preserve"> de la hoja DECL APLICAB poner como vinculo la hoja y la celda de la otra hoja de referencia</t>
    </r>
  </si>
  <si>
    <t>Verificar logos y campos actualizados</t>
  </si>
  <si>
    <t xml:space="preserve">La entidad esta inscrita en los grupos de respuesta a emergencias ciberneticas de colombia (CCP - CSIRT), ademas cuenta el contanto ColCERT. Los integrantes del grupo interno de seguridad de la CGN han asistido y participado en foros, capacitaciones y eventos de seguridad de la información. </t>
  </si>
  <si>
    <t>http://galatea.contaduria.gov.co/svn/TIC_Gestion_TICs/trunk/SEG (Seguridad)/SGS (Sistema Gestion Seguridad)/SEG (Seguimiento)/2023/TIC-SEG-SGS-SEG-2022-CuadroGrupoContactoIncidentes.xlsx</t>
  </si>
  <si>
    <t>Con el fin de dar cumplimiento con el adecuado procedimiento se cuenta con el instructivo de borrado seguro 
El proceso de Gestión TICs cuenta con la politica de copias de respaldo, ademas el  flujograma de copias de respaldo de la información 
Actualmente se cuenta con documento de autorizacion de salida de elementos de la entidad y acta de salida  que debe ser firmada por los responsables 
Se cuenta con politica de uso de medios removibles y disposición de los medios y borrado seguro
Información que se encuentra en intranet en el modulo del sistema de gestion de calidad - SGC: Inicio&gt;Documentos SGC&gt;Gestión TICs
https://www.contaduria.gov.co/web/intranet/sistema-de-gestion-de-calidad/-/document_library/vpkf13iCweJ8/view/2147937?_com_liferay_document_library_web_portlet_DLPortlet_INSTANCE_vpkf13iCweJ8_redirect
https://www.contaduria.gov.co/manual-y-politicas-del-sistema-integrado-de-gestion-institucional
https://www.contaduria.gov.co/documents/115223/2147727/GTI010-POL04.pdf/52c8680d-fcc3-2664-1cee-11628378bffe?version=2.0&amp;t=1630945701772&amp;download=true</t>
  </si>
  <si>
    <t xml:space="preserve">El proceso Gestión Tics  tiene implementado ambientes que permiten reducir el riesgo de accesos o cambios no autorizados en los sistemas de información entre ellos estan: Desarrollo, pruebas, contingencia y produccion.
Se establecen privilegios de usuarios teniendo en cuenta el perfil y responsabilidades 
</t>
  </si>
  <si>
    <t>Se debe elaborar, conservar y revisar regularmente los registros acerca de actividades del usuario, excepciones, fallas y eventos (Activación de Event logs) de seguridad de la información.</t>
  </si>
  <si>
    <t>Hoja PHVA actualizar formulación</t>
  </si>
  <si>
    <t>Total</t>
  </si>
  <si>
    <t>Cantidad</t>
  </si>
  <si>
    <t>Estado</t>
  </si>
  <si>
    <t>Cumple</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</si>
  <si>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</si>
  <si>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GTI07-MTD01 - 
Metodologia de Desarrollo y Matenimiento de Software 
http://galatea.contaduria.gov.co/svn/TIC_Gestion_TICs/trunk/CDS (Certificación de Software)</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</si>
  <si>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</si>
  <si>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Numeral</t>
  </si>
  <si>
    <t>A.12.3</t>
  </si>
  <si>
    <t>A.12.3.1</t>
  </si>
  <si>
    <t>A.12.4</t>
  </si>
  <si>
    <t>A.12.4.1</t>
  </si>
  <si>
    <t>A.12.4.2</t>
  </si>
  <si>
    <t>A.12.4.3</t>
  </si>
  <si>
    <t>A.12.4.4</t>
  </si>
  <si>
    <t>A.12.5.1</t>
  </si>
  <si>
    <t>A.12.6</t>
  </si>
  <si>
    <t>A.12.6.1</t>
  </si>
  <si>
    <t>A.12.6.2</t>
  </si>
  <si>
    <t>A.12.7</t>
  </si>
  <si>
    <t>A.12.7.1</t>
  </si>
  <si>
    <t>A.13.</t>
  </si>
  <si>
    <t>A.13.1</t>
  </si>
  <si>
    <t>A.13.1.1</t>
  </si>
  <si>
    <t>A.13.1.2</t>
  </si>
  <si>
    <t>A.13.1.3</t>
  </si>
  <si>
    <t>A.13.2.1</t>
  </si>
  <si>
    <t>A.13.2.2</t>
  </si>
  <si>
    <t>A.13.2.3</t>
  </si>
  <si>
    <t>A.13.2.4</t>
  </si>
  <si>
    <t>A.14.</t>
  </si>
  <si>
    <t>A.14.1</t>
  </si>
  <si>
    <t>A.14.1.1</t>
  </si>
  <si>
    <t>A.14.1.2</t>
  </si>
  <si>
    <t>A.14.1.3</t>
  </si>
  <si>
    <t>A.14.2</t>
  </si>
  <si>
    <t>A.14.2.2</t>
  </si>
  <si>
    <t>A.14.2.3</t>
  </si>
  <si>
    <t>A.14.2.4</t>
  </si>
  <si>
    <t>A.14.2.5</t>
  </si>
  <si>
    <t>A.14.2.7</t>
  </si>
  <si>
    <t>A.14.2.9</t>
  </si>
  <si>
    <t>A.14.3</t>
  </si>
  <si>
    <t>A.14.3.1</t>
  </si>
  <si>
    <t>A.15.</t>
  </si>
  <si>
    <t>A.15.1.1</t>
  </si>
  <si>
    <t>A.15.1.2</t>
  </si>
  <si>
    <t>A.15.1.3</t>
  </si>
  <si>
    <t>A.15.2.1</t>
  </si>
  <si>
    <t>A.15.2.2</t>
  </si>
  <si>
    <t>A.16.1</t>
  </si>
  <si>
    <t>A.16.</t>
  </si>
  <si>
    <t>A.16.1.1</t>
  </si>
  <si>
    <t>A.16.1.2</t>
  </si>
  <si>
    <t>A.16.1.3</t>
  </si>
  <si>
    <t>A.16.1.4</t>
  </si>
  <si>
    <t>A.16.1.5</t>
  </si>
  <si>
    <t>A.16.1.6</t>
  </si>
  <si>
    <t>A.16.1.7</t>
  </si>
  <si>
    <t>A.17.</t>
  </si>
  <si>
    <t>A.17.2</t>
  </si>
  <si>
    <t>A.18.</t>
  </si>
  <si>
    <t>A.18.1</t>
  </si>
  <si>
    <t>A.18.2</t>
  </si>
  <si>
    <t>Por mejorar</t>
  </si>
  <si>
    <t>Completar</t>
  </si>
  <si>
    <t>Por mejorar 0
Cumple 1
Completar 2</t>
  </si>
  <si>
    <t>A.5.1</t>
  </si>
  <si>
    <t>A.6.</t>
  </si>
  <si>
    <t>A.7.2</t>
  </si>
  <si>
    <t>A.7.3</t>
  </si>
  <si>
    <t>A.8.3</t>
  </si>
  <si>
    <t>A.9.2</t>
  </si>
  <si>
    <t>A.9.2.1</t>
  </si>
  <si>
    <t>A.9.3</t>
  </si>
  <si>
    <t>A.9.3.1</t>
  </si>
  <si>
    <t>A.9.4</t>
  </si>
  <si>
    <t>A.9.4.1</t>
  </si>
  <si>
    <t>A.9.4.5</t>
  </si>
  <si>
    <t>A.10.1</t>
  </si>
  <si>
    <t>A.10.1.1</t>
  </si>
  <si>
    <t>A.11.1.1</t>
  </si>
  <si>
    <t>A.11.1.2</t>
  </si>
  <si>
    <t>A.11.1.5</t>
  </si>
  <si>
    <t>A.11.2</t>
  </si>
  <si>
    <t>A.11.2.1</t>
  </si>
  <si>
    <t>A.11.2.3</t>
  </si>
  <si>
    <t>A.11.2.4</t>
  </si>
  <si>
    <t>A.11.2.8</t>
  </si>
  <si>
    <t>A.12.1</t>
  </si>
  <si>
    <t>A.12.2.1</t>
  </si>
  <si>
    <t>si</t>
  </si>
  <si>
    <t xml:space="preserve">Se menciona en el Contacto con Autoridades y Grupos de interés del manual de seguridad </t>
  </si>
  <si>
    <t>1.0</t>
  </si>
  <si>
    <t>Creación</t>
  </si>
  <si>
    <t>2.0</t>
  </si>
  <si>
    <t>Actualización</t>
  </si>
  <si>
    <t>3.0</t>
  </si>
  <si>
    <t>4.0</t>
  </si>
  <si>
    <t>5.0</t>
  </si>
  <si>
    <t>6.0</t>
  </si>
  <si>
    <t>Todas</t>
  </si>
  <si>
    <t>GIT de Apoyo Informático</t>
  </si>
  <si>
    <t>CONTROL DE CAMBIOS</t>
  </si>
  <si>
    <t>VERSIÓN</t>
  </si>
  <si>
    <t>SECCIÓN</t>
  </si>
  <si>
    <t>FECHA (DD/MM/AAAA)</t>
  </si>
  <si>
    <t>AUTOR</t>
  </si>
  <si>
    <t>TIPO</t>
  </si>
  <si>
    <t xml:space="preserve">DEISY HERNANDEZ SOTTO </t>
  </si>
  <si>
    <t xml:space="preserve">
VILMA YOLANDA NARVÁEZ</t>
  </si>
  <si>
    <t>ALEXANDRA QUEMBA GOMEZ</t>
  </si>
  <si>
    <t>Subcontaduría General y de Investigación</t>
  </si>
  <si>
    <t>ROCIO PEREZ SOTELO</t>
  </si>
  <si>
    <t>Subcontaduría General de Centralización de la Información</t>
  </si>
  <si>
    <t>JUAN CAMILO SANTAMARÍA</t>
  </si>
  <si>
    <t>Subcontaduría General de Consolidación de la Información</t>
  </si>
  <si>
    <t>JAMIR MOSQUERA RUBIO</t>
  </si>
  <si>
    <t>FREDDY ARMANDO CASTAÑO / JAMIR MOSQUERA RUBIO</t>
  </si>
  <si>
    <t>Al alcance inicial son los 4 procesos misionales y paulatinamente se iran incluyendo los demás procesos de la entidad. Teniendo en cuenta el documento que reemplazó el decreto 1078</t>
  </si>
  <si>
    <t>VILMA YOLANDA NARVÁEZ</t>
  </si>
  <si>
    <t xml:space="preserve">Ing Diana Murillo / Ing Juan Pablo Peralta / Ing Martha Zornosa G. </t>
  </si>
  <si>
    <t>VALOR ANTERIOR 2023</t>
  </si>
  <si>
    <t>7.0</t>
  </si>
  <si>
    <t>Revisión y actualización de los 114 controles</t>
  </si>
  <si>
    <t>Somos el órgano rector de la contabilidad pública en Colombia, con autoridad doctrinaria en la materia, que normaliza, centraliza y consolida la contabilidad del sector público, para elaborar el Balance General de la Nación y de la Hacienda Pública, así como otros informes contables, útiles para la toma de decisiones, la rendición de cuentas y el control de las entidades públicas, los ciudadanos y demás grupos de valor.</t>
  </si>
  <si>
    <r>
      <rPr>
        <b/>
        <sz val="9"/>
        <color theme="1"/>
        <rFont val="Calibri"/>
      </rPr>
      <t>Visión</t>
    </r>
    <r>
      <rPr>
        <sz val="9"/>
        <color theme="1"/>
        <rFont val="Calibri"/>
      </rPr>
      <t xml:space="preserve">
Seremos reconocidos como una entidad pilar del Sistema de Gestión Financiera Pública, que innova en la provisión de la información contable pública relevante y confiable para la transparencia, eficiencia y sustentabilidad social y ambiental del sector público colombiano, orientada a la creación de valor público para la sociedad.
</t>
    </r>
    <r>
      <rPr>
        <b/>
        <sz val="9"/>
        <color theme="1"/>
        <rFont val="Calibri"/>
      </rPr>
      <t>Objetivos Estrategicos</t>
    </r>
    <r>
      <rPr>
        <sz val="9"/>
        <color theme="1"/>
        <rFont val="Calibri"/>
      </rPr>
      <t xml:space="preserve">
1.Fortalecer la posición de la CGN como pilar de la Gestión Financiera Pública.
2.Fortalecer el talento humano, la estructura y la cultura organizacional de la CGN.
3.Mejorar la calidad de la información contable pública y su integración con los demás componentes del Sistema de Información para la Gestión Financiera Pública (GFP).
4.Consolidar alianzas estratégicas con diversos organismos para mejorar la calidad de la información financiera y contable pública de las Entidades Contables Públicas (ECP).
5.Mantener y fortalecer la calidad de la regulación contable pública, atendiendo a estándares internacionales y al contexto colombiano.
6.Poner en marcha la definición y producción de información contable pública para la sostenibilidad social y medioambiental.
7.Fortalecer el proceso de consolidación de la información contable pública, para conseguir información consolidada de calidad.
8.Trabajar por la construcción de cultura contable, resaltando la importancia estratégica de la contabilidad pública.
</t>
    </r>
    <r>
      <rPr>
        <b/>
        <sz val="9"/>
        <color theme="1"/>
        <rFont val="Calibri"/>
      </rPr>
      <t>9.Optimizar el desempeño de la CGN en todos sus procesos a través del mantenimiento y mejora de los sistemas del Sistema Integrado de Gestión Institucional (SIGI). (En el SGSI).</t>
    </r>
    <r>
      <rPr>
        <sz val="9"/>
        <color theme="1"/>
        <rFont val="Calibri"/>
      </rPr>
      <t xml:space="preserve">
10.Fomentar la innovación en la divulgación de información contable pública, con el objetivo de impulsar la transparencia y la eficiencia en la gestión de los recursos públicos, para crear valor público.
</t>
    </r>
    <r>
      <rPr>
        <b/>
        <sz val="9"/>
        <color theme="1"/>
        <rFont val="Calibri"/>
      </rPr>
      <t>11.Fortalecer las herramientas tecnológicas para la armonización e integración de Contabilidad Pública con los demás subsistemas de la Gestión Financiera Pública</t>
    </r>
  </si>
  <si>
    <t>http://galatea.contaduria.gov.co/svn/TIC_Gestion_TICs/trunk/SEG (Seguridad)/SGS (Sistema Gestion Seguridad)/HDG (Declaracion-Herramienta Diagnostico)/2024/InstrumentoDeclaracionSGSI 2024_V6.xlsx</t>
  </si>
  <si>
    <t>http://galatea.contaduria.gov.co/svn/TIC_Gestion_TICs/trunk/SEG (Seguridad)/SGS (Sistema Gestion Seguridad)/POL (Politicas)/2024</t>
  </si>
  <si>
    <t>https://www.contaduria.gov.co/documents/20127/35882/Matriz+Riesgos+Seguridad+de+la+Informaci%C3%B3n.xlsx/a2a47e7b-7b19-fb3f-969b-04f9c982bb81</t>
  </si>
  <si>
    <t>https://www.contaduria.gov.co/documents/d/guest/11-plandetratamientoderiesgoscgn</t>
  </si>
  <si>
    <t>Contratos con clausula de confidencialidad y de cumplimiento de seguridad informática y formato GTI010-FOR02 SOLICITUD DE CUENTAS DE USUARIO INSTITUCIONAL
SECOP II 
https://community.secop.gov.co/Public/Tendering/OpportunityDetail/Index?noticeUID=CO1.NTC.5775656&amp;isFromPublicArea=True&amp;isModal=true&amp;asPopupView=true</t>
  </si>
  <si>
    <t>http://galatea.contaduria.gov.co/svn/TIC_Gestion_TICs/trunk/SEG (Seguridad)/SGS (Sistema Gestion Seguridad)/SEN (Sensibilizacion)/2024/Plan Comunicaciones Seguridad 2024.xlsx</t>
  </si>
  <si>
    <t>Se menciona en el http://galatea.contaduria.gov.co/svn/TIC_Gestion_TICs/trunk/SEG (Seguridad)/SGS (Sistema Gestion Seguridad)/POL (Politicas)/2024/3 Políticas de Seguridad de la Información y Seguridad Digital v1.0.docx</t>
  </si>
  <si>
    <t>http://galatea.contaduria.gov.co/svn/TIC_Gestion_TICs/trunk/SEG (Seguridad)/SGS (Sistema Gestion Seguridad)/GEA (Gestion de activos)/2024</t>
  </si>
  <si>
    <t>http://galatea.contaduria.gov.co/svn/TIC_Gestion_TICs/trunk/SEG (Seguridad)/SGS (Sistema Gestion Seguridad)/GEA (Gestion de activos)/2024/PI28-FOR01 Formato activos de informacion-TICs 2024.xlsx</t>
  </si>
  <si>
    <t>http://galatea.contaduria.gov.co/svn/TIC_Gestion_TICs/trunk/GDP (Gestión de Proyectos)/MPY (Metodologia Proyectos)/TIC-GDP-MPY-DOCS/TIC-GDP-MPY-DOCS-Metodologia-MGPTI.docx</t>
  </si>
  <si>
    <t>http://galatea.contaduria.gov.co/svn/TIC_Gestion_TICs/trunk/PLG  (Planeacion Gestion Tecnologica)/PRV (Proveedores)</t>
  </si>
  <si>
    <t xml:space="preserve">Se cuenta con formato de GTI010-FOR01 - REGISTRO INCIDENTES SEGURIDAD DE LA INFORMACIÓN, La entidad esta inscrita en los grupos de respuesta a emergencias ciberneticas de colombia (CCP - CSIRT), ademas se cuenta con el contacto ColCERT. </t>
  </si>
  <si>
    <t>http://galatea.contaduria.gov.co/svn/TIC_Gestion_TICs/trunk/SEG (Seguridad)/SGS (Sistema Gestion Seguridad)/POL (Politicas)/2024/3 Políticas de Seguridad de la Información y Seguridad Digital v1.0.docx
y procedimiento GTI-PRC010 - SEGURIDAD DE LA INFORMACIÓN
http://galatea.contaduria.gov.co/svn/TIC_Gestion_TICs/trunk/SEG (Seguridad)/SGS (Sistema Gestion Seguridad)/NOR (Normativa)</t>
  </si>
  <si>
    <t>http://galatea.contaduria.gov.co/svn/TIC_Gestion_TICs/trunk/GES (Gestion)/PLM (Planes Mejoram)/2023
http://galatea.contaduria.gov.co/svn/TIC_Gestion_TICs/trunk/GES (Gestion)/PLM (Planes Mejoram)/2024/SIGI</t>
  </si>
  <si>
    <t>http://galatea.contaduria.gov.co/svn/TIC_Gestion_TICs/trunk/SEG (Seguridad)/SGS (Sistema Gestion Seguridad)/HDG (Declaracion-Herramienta Diagnostico)</t>
  </si>
  <si>
    <r>
      <rPr>
        <sz val="11"/>
        <color theme="1"/>
        <rFont val="Calibri"/>
      </rPr>
      <t xml:space="preserve">Si asume de acuerdo a los criterios de calificación de probabilidad e impacto
</t>
    </r>
    <r>
      <rPr>
        <u/>
        <sz val="11"/>
        <color rgb="FF1155CC"/>
        <rFont val="Calibri"/>
      </rPr>
      <t>https://www.contaduria.gov.co/documents/20127/35882/Matriz+Riesgos+Seguridad+de+la+Informaci%C3%B3n.xlsx/a2a47e7b-7b19-fb3f-969b-04f9c982bb81</t>
    </r>
  </si>
  <si>
    <t>https://www.contaduria.gov.co/nuestra-entidad
Direccionamiento estratégico</t>
  </si>
  <si>
    <t>http://galatea.contaduria.gov.co/svn/TIC_Gestion_TICs/trunk/SEG (Seguridad)/SGS (Sistema Gestion Seguridad)/HDG (Declaracion-Herramienta Diagnostico)
http://galatea.contaduria.gov.co/svn/TIC_Gestion_TICs/trunk/GES (Gestion)/PLM (Planes Mejoram)/2023
http://galatea.contaduria.gov.co/svn/TIC_Gestion_TICs/trunk/GES (Gestion)/PLM (Planes Mejoram)/2024/SIGI</t>
  </si>
  <si>
    <r>
      <rPr>
        <sz val="11"/>
        <color rgb="FF000000"/>
        <rFont val="Calibri"/>
      </rPr>
      <t>http://galatea.contaduria.gov.co/svn/TIC_Gestion_TICs/trunk/GES (Gestion)/PLM (Planes Mejoram)/2023
http://galatea.contaduria.gov.co/svn/TIC_Gestion_TICs/trunk/GES (Gestion)/PLM (Planes Mejoram)/2024/SIG</t>
    </r>
    <r>
      <rPr>
        <sz val="11"/>
        <color theme="1"/>
        <rFont val="Calibri"/>
        <family val="2"/>
        <scheme val="minor"/>
      </rPr>
      <t>I</t>
    </r>
  </si>
  <si>
    <t>Acta de comité CICCI con aprobación de la matriz de riesgos</t>
  </si>
  <si>
    <t>http://galatea.contaduria.gov.co/svn/TIC_Gestion_TICs/trunk/GES (Gestion)/PLM (Planes Mejoram))</t>
  </si>
  <si>
    <t>ELIZABETH SOLER CASTILLO</t>
  </si>
  <si>
    <t>Se cuenta con dos documentos: 1. "Manual del Sistema de Gestión de Seguridad de la Información" con la política general de seguridad de la inofrmación y ciberseguridad; 2. "Políticas de Seguridad de la Información y Seguridad Digital" con el conjunto de políticas establecidas, las cuales fueron revisadas y ajustadas. Además se revisan los documentos de políticas que se encuentran independientes.
Se valida el enlace de la evidencia</t>
  </si>
  <si>
    <r>
      <rPr>
        <sz val="9"/>
        <color theme="1"/>
        <rFont val="Calibri"/>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rPr>
      <t>Para la calificación tenga en cuenta que:</t>
    </r>
    <r>
      <rPr>
        <sz val="9"/>
        <color theme="1"/>
        <rFont val="Calibri"/>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</si>
  <si>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 xml:space="preserve">Política general y Políticas de Seguridad de la Información y Seguridad Digital
Manual del SGSI
http://galatea.contaduria.gov.co/svn/TIC_Gestion_TICs/trunk/SEG (Seguridad)/SGS (Sistema Gestion Seguridad)/MAN (Manuales)/2024
http://galatea.contaduria.gov.co/svn/TIC_Gestion_TICs/trunk/SEG (Seguridad)/SGS (Sistema Gestion Seguridad)/POL (Politicas)/2024
</t>
  </si>
  <si>
    <t>Definido en el documentos Manual del Sistema de Gestión de Seguridad de la Información. Se revisó y ajustó el documento Políticas de Seguridad de la Información y Seguridad Digital.
Se valida el enlace de la evidencia</t>
  </si>
  <si>
    <t xml:space="preserve">http://galatea.contaduria.gov.co/svn/TIC_Gestion_TICs/trunk/SEG (Seguridad)/SGS (Sistema Gestion Seguridad)/NOR (Normativa)
</t>
  </si>
  <si>
    <t>Manual del Sistema de Gestión de Seguridad de la Información numeral 5 roles y responsabilidades para la seguridad de la información
RESOLUCIÓN No.193-CIGD
RESOLUCIÓN No.383-oficial de seguridad
RESOLUCIÓN No246-Equipo operativo apoyo oficial seguridad</t>
  </si>
  <si>
    <t>http://galatea.contaduria.gov.co/svn/TIC_Gestion_TICs/trunk/SEG (Seguridad)/SGS (Sistema Gestion Seguridad)/NOR (Normativa)</t>
  </si>
  <si>
    <t xml:space="preserve">En el GIT de Informática se encuentran separadas las líneas de trabajo (infraestructura, desarrollo, pruebas, planeación, seguridad)
Se cuenta con organigrama (Documento solo para uso interno del proceso -  Este organigrama no es oficial)
La CGN proporciona a los usuarios acceso a los diferentes activos de información, se realiza unica y exclusivamente bajo registro de usuario por medio del dominio de la entidad, de igual forma la creación de usuarios solo se realiza si se solicita formalmente la creación de usuario por medio de un formato autorizado por cada coordinador de grupo interno de trabajo, en cumplimiento a la politica de seguridad de la entidad. El proceso gestion TICs cuenta con los formatos GTI010-FOR04 SOLICITUD CREACIÓN DE CUENTAS DE USUARIO INSTITUCIONAL Y/O VPN y GTI010-FOR03 CREACIÓN DE USUARIOS APLICATIVO CHIP
</t>
  </si>
  <si>
    <t>http://galatea.contaduria.gov.co/svn/TIC_Gestion_TICs/trunk/GES (Gestion)/ORG (Organigrama)
Información que se encuentra en intranet en el modulo del sistema de gestion de calidad - SGC: Inicio&gt;Documentos SGC&gt;Gestión TICs&gt;Formatos</t>
  </si>
  <si>
    <t>La entidad actualmente se encuentra inscrita en los grupos de respuesta a emergencia ColCERT - CSIRTPonal
El plan de contingencia detalla algunos numeros de contacto con las autoridades competentes y personal encargado.
Se menciona en el flujograma de Gestión de incidente del procedimiento de seguridad de la información para incluir el reporte de incidentes a estos grupos de contacto y autoridades competentes
Se menciona en Contacto con Autoridades y Grupos de interés del manual de seguridad.</t>
  </si>
  <si>
    <t xml:space="preserve">Política general y Políticas de Seguridad de la Información y Seguridad Digital
Manual del SGSI
http://galatea.contaduria.gov.co/svn/TIC_Gestion_TICs/trunk/SEG (Seguridad)/SGS (Sistema Gestion Seguridad)/MAN (Manuales)/2024
http://galatea.contaduria.gov.co/svn/TIC_Gestion_TICs/trunk/SEG (Seguridad)/SGS (Sistema Gestion Seguridad)/POL (Politicas)/2024
</t>
  </si>
  <si>
    <t>La CGN cuenta con los siguientes documentos:
Metodología proyectos - TIC-GDP-MPY-FAS0-FACT-TIC-GDP-MPY-FAS0-FACT-MatrizRiesgosProyecto
Definido en el numeral 2.1 del formato GTI04-FOR02 -FORMATO DE ESPECIFICACIONES TECNICAS, TIC-PLG-CJU-2020-C-PREC-Anexo Matriz de Riesgo  donde se menciona las especificaciones de seguridad informatica de producto y/o servicio</t>
  </si>
  <si>
    <t>http://galatea.contaduria.gov.co/svn/TIC_Gestion_TICs/trunk/GDP (Gestión de Proyectos)/MPY (Metodologia Proyectos)/TIC-GDP-MPY-FAS0-FACT
http://galatea.contaduria.gov.co/svn/TIC_Gestion_TICs/trunk/PLG  (Planeacion Gestion Tecnologica)/CJU (Contratos Jurídicos)/2024</t>
  </si>
  <si>
    <t>AD.2.2.1</t>
  </si>
  <si>
    <t xml:space="preserve">Se revisa y ajusta el documento "Políticas de Seguridad de la Información y Seguridad Digital" para la política de dispositivos móviles.
</t>
  </si>
  <si>
    <t xml:space="preserve">http://galatea.contaduria.gov.co/svn/TIC_Gestion_TICs/trunk/SEG (Seguridad)/SGS (Sistema Gestion Seguridad)/MAN (Manuales)/2024
http://galatea.contaduria.gov.co/svn/TIC_Gestion_TICs/trunk/SEG (Seguridad)/SGS (Sistema Gestion Seguridad)/POL (Politicas)/2024
</t>
  </si>
  <si>
    <t>Se revisa y ajusta el documento "Políticas de Seguridad de la Información y Seguridad Digital" para la política de teletrabajo y trabajo remoto.</t>
  </si>
  <si>
    <t xml:space="preserve">http://galatea.contaduria.gov.co/svn/TIC_Gestion_TICs/trunk/SEG (Seguridad)/SGS (Sistema Gestion Seguridad)/MAN (Manuales)/2024
http://galatea.contaduria.gov.co/svn/TIC_Gestion_TICs/trunk/SEG (Seguridad)/SGS (Sistema Gestion Seguridad)/POL (Politicas)/2024
Resolucion 224 de 2022
https://www.contaduria.gov.co/documents/20127/3881461/RESOLUCI%C3%93N+No.+224+DE+2022++++TELETRABAJO.pdf/5e16c366-e66e-2ab4-94fa-f0685eac064c?t=1661288873764
</t>
  </si>
  <si>
    <t>El proceso Gestión Humana cuenta con procedimiento de selección y vinculación de personal de planta con las indicaciones para revisión de antecedentes.</t>
  </si>
  <si>
    <t>Se cumple con los lineamientos que establece la ley 80 de 1993 , ley 1150 de 2007  y decreto reglamentario 1510 de 2013.
Se cuenta con una lista de chequeo de revisión de los documentos que soportan la hoja de vida.
La evidencia se encuentra en el proceso de talento humano para personal de planta  y gestión administrativas para el caso de los contratistas.
http://galatea.contaduria.gov.co/svn/TIC_Gestion_TICs/trunk/PLG  (Planeacion Gestion Tecnologica)/CNA (Contratos Naturales)/2024</t>
  </si>
  <si>
    <t>El proceso Gestión Humana cuenta con procedimiento de selección y vinculación de personal de planta con las indicaciones para establecer el contrato laboral.
El proceso Gestión Administrativa cuenta con el Manual de Contratación en el que se establecen los lineamientos para la contratación de servicios profesionales.</t>
  </si>
  <si>
    <t>Evidencia se encuentra en el proceso de talento humano para personal de planta  y SECOP II para el caso de los contratistas.
Acuerdo de confidencialidad
Contratos naturales
Contratos juridicos</t>
  </si>
  <si>
    <t>Durante la ejecución del empleo</t>
  </si>
  <si>
    <t>La dirección apoya de manera continua el SGSI con liderazgo y compromiso. Definido en el documento Manual del Sistema de Gestión de Seguridad de la Información.
Los colaboradores cuentan con el contrato laboral y  manual de funciones; los contratistas cuentan con el contrato de prestación de servicios.
Durante las jornadas de sensibilizacion de  induccion y reinducción a funcionarios  se menciona la necesidad de aplicar la seguridad de la información en sus actividades de acuerdo a las politicas y procedimientos  establecidos en la entidad. Además, se cuenta con el plan de comunicaciones en el que se establece el cronograma de actividades de sensibilización.</t>
  </si>
  <si>
    <t>La evidencia se encuentra en la plataforma de aula virtual en la que se realiza la actividad de inducción y reinducción.</t>
  </si>
  <si>
    <t>Se cuenta con el plan de comunicaciones en el que se establece el cronograma de actividades de concientización mediante charlas y tips de seguridad que se publican vía correo-e.
Además se cuenta con el procedimiento "Inducción y reinducción de personal" gestionado por Talento Humano.</t>
  </si>
  <si>
    <r>
      <rPr>
        <sz val="9"/>
        <color theme="1"/>
        <rFont val="Calibri"/>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rPr>
      <t>Para la calificación tenga en cuenta que:</t>
    </r>
    <r>
      <rPr>
        <sz val="9"/>
        <color theme="1"/>
        <rFont val="Calibri"/>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rPr>
      <t>están en 20.</t>
    </r>
    <r>
      <rPr>
        <sz val="9"/>
        <color theme="1"/>
        <rFont val="Calibri"/>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rPr>
      <t>están en 40.</t>
    </r>
    <r>
      <rPr>
        <sz val="9"/>
        <color theme="1"/>
        <rFont val="Calibri"/>
      </rPr>
      <t xml:space="preserve">
Si se han ejecutado los planes de toma de conciencia, comunicación y divulgación, de las políticas de
seguridad y privacidad de la información, aprobados por la alta Dirección,</t>
    </r>
    <r>
      <rPr>
        <b/>
        <sz val="9"/>
        <color theme="1"/>
        <rFont val="Calibri"/>
      </rPr>
      <t xml:space="preserve"> están en 60.</t>
    </r>
    <r>
      <rPr>
        <sz val="9"/>
        <color theme="1"/>
        <rFont val="Calibri"/>
      </rPr>
      <t xml:space="preserve">
</t>
    </r>
  </si>
  <si>
    <t xml:space="preserve">Aula Virtual
http://galatea.contaduria.gov.co/svn/TIC_Gestion_TICs/trunk/SEG (Seguridad)/SGS (Sistema Gestion Seguridad)/SEN (Sensibilizacion)
</t>
  </si>
  <si>
    <t>El proceso Gestión Humana cuenta con procedimiento de "desvinculación de personal de planta". y el proceso Gestión Administrativa cuenta con el documento "Manual de contratación".
Los procesos disciplinarios en la Contaduría General de la Nación se llevan a cabo de acuerdo con la Ley 1952 de 2019).  (Código Único Disciplinario), por parte de Secretaria General.</t>
  </si>
  <si>
    <t>La evidencia se encuentra en el proceso de talento humano para personal de planta  y gestión administrativas para el caso de los contratistas.</t>
  </si>
  <si>
    <t xml:space="preserve">Se cuenta con contoles de acceso lógico, con la política y formatos de solicitud y creación de cuentas de usuario, procedimiento de  traslado de elementos entre servidores públicos y/o contratistas, formato de paz y salvo por desvinculación o terminación de contrato.
Se da cumplimiento con el reporte de las Novedades (Vacaciones, terminación del empleo, cambio de responsabilidades, etc) desde el GIT de gestión humana para personal de planta) y el GIT de gestión administrativa para los contratistas para los casos que procedan 
</t>
  </si>
  <si>
    <t xml:space="preserve">El formato se encuentra en el Sistema SIGI, hace parte del proceso de Gestiòn Administrativa - Procedimiento CONTROL DE INVENTARIOS POR SERVIDOR PÚBLICO Y/O CONTRATISTA -   
GAD05-FOR01 FORMATO DE PAZ Y SALVO POR DESVINCULACIÓN O TERMINACIÓN DE CONTRATO. Adicional, se cuenta con el  acuerdo de confidencialidad que deben ser diligenciado por todos los servidores publicos y contratistas
Los procesos de Gestión humana y Administrativa deberan informar al GIT de Apoyo Informático en caso de que se presente una novedad con el personal de planta o contratista segun procedimientos GTH-PRC17 Y GAD-PRC21
Información que se encuentra en intranet en el modulo del sistema de gestion de calidad - SGC: Inicio&gt;Documentos SGC&gt;Gestión TICs&gt;Manuales
Procedimiento  GAD-PRC05  CONTROL DE INVENTARIOS POR SERVIDOR PÚBLICO Y/O CONTRATISTA    
GAD05-FOR01 FORMATO DE PAZ Y SALVO POR DESVINCULACIÓN O TERMINACIÓN DE CONTRATO 
GAD-PRC02 TRASLADO DE ELEMENTOS ENTRE SERVIDORES PÚBLICOS Y/O CONTRATISTAS 
</t>
  </si>
  <si>
    <r>
      <rPr>
        <sz val="9"/>
        <color theme="1"/>
        <rFont val="Calibri"/>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rPr>
      <t xml:space="preserve">Tenga en cuenta para la calificación:
</t>
    </r>
    <r>
      <rPr>
        <sz val="9"/>
        <color theme="1"/>
        <rFont val="Calibri"/>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</si>
  <si>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Definido en el documento "Políticas de Seguridad de la Información y Seguridad Digital" para la política de Uso aceptable de los activos.</t>
  </si>
  <si>
    <t xml:space="preserve">http://galatea.contaduria.gov.co/svn/TIC_Gestion_TICs/trunk/SEG (Seguridad)/SGS (Sistema Gestion Seguridad)/POL (Politicas)/2024
Los lineamientos para el manejo de los activos se encuentran en el PI28-INS01 - Instructivo de gestión de activos de informacion
https://www.contaduria.gov.co/manual-y-politicas-del-sistema-integrado-de-gestion-institucional
</t>
  </si>
  <si>
    <t>Definido en el documento de "Políticas de Seguridad de la Información y Seguridad Digital" para la política de gestión de activos
Se cuenta con los documentos procedimiento GAD-PRC02  - TRASLADO DE ELEMENTOS ENTRE SERVIDORES PÚBLICOS Y/O CONTRATISTAS  y  formato GAD02-FOR01  - TRASLADO DE ELEMENTOS DEVOLUTIVOS a cargo de Secretaría General.</t>
  </si>
  <si>
    <t>http://galatea.contaduria.gov.co/svn/TIC_Gestion_TICs/trunk/SEG (Seguridad)/SGS (Sistema Gestion Seguridad)/POL (Politicas)/2024
https://www.contaduria.gov.co/manual-y-politicas-del-sistema-integrado-de-gestion-institucional
Información que se encuentra en intranet en el modulo del sistema de gestion de calidad - SGC: Inicio&gt;Documentos SGC&gt;Gestión TICs&gt;Manuales</t>
  </si>
  <si>
    <t>Se debe desarrollar e implementar un conjunto adecuado de procedimientos para el etiquetado de la información, de acuerdo con el esquema de clasificación de información adoptado por la organización.</t>
  </si>
  <si>
    <t>Se deben desarrollar e implementar procedimientos para el manejo de activos, de acuerdo con el esquema de clasificación de información adoptado por la organización.</t>
  </si>
  <si>
    <t>Se deben implementar procedimientos para la gestión de medios removibles, de acuerdo con el esquema de clasificación adoptado por la organización.</t>
  </si>
  <si>
    <t xml:space="preserve">Se cuenta con la politica GTI010-POL04 - POLÍTICA PARA EL USO DE MEDIOS REMOVIBLES, BORRADO SEGURO Y DISPOSICIÓN DE MEDIOS. 
Para dar cumplimiento al adecuado procedimiento se cuenta con el instructivo de borrado seguro (GTI010-INS01)
</t>
  </si>
  <si>
    <t>Se debe disponer en forma segura de los medios cuando ya no se requieran, utilizando procedimientos formales.</t>
  </si>
  <si>
    <t>http://galatea.contaduria.gov.co/svn/TIC_Gestion_TICs/trunk/SEG (Seguridad)/SGS (Sistema Gestion Seguridad)/POL (Politicas)/2024
Instructivo GTI010-INS01 Borrado seguro</t>
  </si>
  <si>
    <t>Los medios que contienen información se deben proteger contra acceso no autorizado, uso indebido o corrupción durante el transporte.</t>
  </si>
  <si>
    <t>Definido en el documento Políticas de Seguridad de la Información y Seguridad Digital para la política de respaldo de datos.</t>
  </si>
  <si>
    <t xml:space="preserve">http://galatea.contaduria.gov.co/svn/TIC_Gestion_TICs/trunk/SEG (Seguridad)/SGS (Sistema Gestion Seguridad)/POL (Politicas)/2024
</t>
  </si>
  <si>
    <t>La organización debe determinar sus requisitos para la seguridad de la información y la continuidad de la gestión de la seguridad de la información en situaciones adversas, por ejemplo, durante una crisis o
desastre.</t>
  </si>
  <si>
    <t>La CGN cuenta con los documentos de Guía de Implementación - Contingencia para los servicios críticos, los cuales presentan una estructura estratégica y operativa que ayuda a controlar situaciones de emergencia y a minimizar los impactos negativos que esta pueda generar sobre la plataforma tecnólogica. Para esto implementa una serie de procedimientos alternativos que permiten recuperar el funcionamiento normal de la operación TIC en el menor tiempo posible.</t>
  </si>
  <si>
    <r>
      <rPr>
        <sz val="9"/>
        <color theme="1"/>
        <rFont val="Calibri"/>
      </rP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rPr>
      <t>Tenga en cuenta para la calificación:</t>
    </r>
    <r>
      <rPr>
        <sz val="9"/>
        <color theme="1"/>
        <rFont val="Calibri"/>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rPr>
      <t>, están en 40.</t>
    </r>
    <r>
      <rPr>
        <sz val="9"/>
        <color theme="1"/>
        <rFont val="Calibri"/>
      </rPr>
      <t xml:space="preserve">
2) Si se reconoce la importancia de ampliar los planes de continuidad de del negocio a otros procesos, pero aun no se pueden incluir ni trabajar con ellos, </t>
    </r>
    <r>
      <rPr>
        <b/>
        <sz val="9"/>
        <color theme="1"/>
        <rFont val="Calibri"/>
      </rPr>
      <t>están en 60.</t>
    </r>
    <r>
      <rPr>
        <sz val="9"/>
        <color theme="1"/>
        <rFont val="Calibri"/>
      </rPr>
      <t xml:space="preserve">
</t>
    </r>
  </si>
  <si>
    <t>La organización debe establecer, documentar, implementar y mantener procesos, procedimientos y controles para garantizar el nivel necesario de continuidad para la seguridad de la información durante una situación adversa.</t>
  </si>
  <si>
    <t>La organización debe verificar a intervalos regulares los controles de continuidad de la seguridad de la información establecidos e implementados, con el fin de asegurar que son válidos y eficaces durante situaciones adversas.</t>
  </si>
  <si>
    <t>La CGN cuenta con los documentos de Guía de Implementación - Contingencia para los servicios críticos. Además, cuenta con los formatos de pruebas de plan de contingencia tecnológica para documentar los resultados de la aplicación de las guías.</t>
  </si>
  <si>
    <t>Las instalaciones de procesamiento de información se deben implementar con redundancia suficiente para cumplir los requisitos de
disponibilidad.</t>
  </si>
  <si>
    <t>Se cuenta con replicación de datos en tiempo real de la información misional  de datacenter principal a data center alterno.
Existe configuracion de discos en Raid 10, fuentes de poder, aire acondicionado, firewall, ups, switches, dominio, Etc.</t>
  </si>
  <si>
    <t>Evidencia de la replicación de datos de la información misional del Data Center principal al Data Center Alterno.
Evidencia de configuración de los discos en Raid 10, fuentes de poder, aire acondicionado, firewall, ups, switches, dominio, Etc</t>
  </si>
  <si>
    <t xml:space="preserve">La réplica se realiza a las tablas principales de Chip. A esa BD se le envían los logical logs comprimidos, cada vez que se hace un checkpoint. Los checkpoints se pueden hacer por tamaño cuando se llenan o por tiempo son cada 5 min; por ejemplo, si se llenan muy rápido, puede estarse enviando casa 5 a 10 seg o si están muy lentas se sincronizan a los 5 minutos.
Con el servidor HDR la réplica es en tiempo real.
</t>
  </si>
  <si>
    <t>Todos los requisitos estatutarios, reglamentarios y contractuales
pertinentes y el enfoque de la organización para cumplirlos, se deben
identificar y documentar explícitamente, y mantenerlos actualizados
para cada sistema de información y para la organización.</t>
  </si>
  <si>
    <t>Cumplimiento lineamientos ley 80 de 1993 , ley 1150 de 2007  y decreto reglamentario 1510 de 2013 y demás normas para llevar a cabo la contratacción</t>
  </si>
  <si>
    <t xml:space="preserve">Se cuenta con Nomograma Institucional en la pagina Web de la CGN
http://www.contaduria.gov.co/wps/portal/internetes/home/internet/normativa/normatividad-entidad </t>
  </si>
  <si>
    <t>Se deben implementar procedimientos apropiados para asegurar el cumplimiento de los requisitos legislativos, de reglamentación y contractuales relacionados con los derechos de propiedad intelectual y el uso de productos de software patentados.</t>
  </si>
  <si>
    <t xml:space="preserve">Definido en el documento Políticas de Seguridad de la Información y Seguridad Digital para política de derechos de autor y la política de conflictos legales. Ademas se evidencia en los contratos con la clausula de propiedad intelectual. </t>
  </si>
  <si>
    <t>Contratos con la clausula de propiedad intelectual. 
Flujograma derecho de propiedad intelectual del procedimiento de seguridad de la información
http://galatea.contaduria.gov.co/svn/TIC_Gestion_TICs/trunk/SEG (Seguridad)/SGS (Sistema Gestion Seguridad)/POL (Politicas)/2024</t>
  </si>
  <si>
    <t>La CGN cuenta con las TRD para los registros documentales.
Logs de firewall (Bgta/Mdllin) se almacenan en Fortianalizer de acuerdo con las políticas establecidas: que puede ser todo o solamente lo relacionado con UTM (seguridad perimetral, AP, red, switches). La retención es automática por tres meses . Se revisan si existe una alarma crítica de Zabbix.
Logs de BD (Bogotá y Medellín) se almacenana en filesystem de Discovery y se realiza backup diario con retención de 30 días. Se hace una verificación de estados en la mañana, si se observa alguna alarma, se consulta el log.</t>
  </si>
  <si>
    <t>http://galatea.contaduria.gov.co/svn/TIC_Gestion_TICs/trunk/SEG (Seguridad)/SGS (Sistema Gestion Seguridad)/POL (Politicas)/2024
Logs en Fortianalizer
Logs en filesystem del servidor Discovery</t>
  </si>
  <si>
    <t>La CGN cuenta con el documento PI24-POL01 Política de privacidad y protección de datos personales que se encuentra publicada en la pagina Web</t>
  </si>
  <si>
    <t xml:space="preserve">https://www.contaduria.gov.co/web/guest/politica-de-privacidad-y-proteccion-de-datos </t>
  </si>
  <si>
    <t>La infraestructura de comunicaciones cuenta con certificados SSL. Algunos funcionarios cuentan con firma digital en razónde su responsabilidad.  
Autenticación de los usuarios para conexion del sistema de información SIIF a traves de dispositivos (Token)</t>
  </si>
  <si>
    <t>Evidencia del certificado SSL se encuentra instalada para la pagina del CHIP</t>
  </si>
  <si>
    <t>Se realiza revisión periódica de los documentos. Se actualiza Manual del SGSI y Manual de Políticas. Se realizan auditorías internas de SGSI y auditorías de control interno.</t>
  </si>
  <si>
    <t xml:space="preserve">Definido en el documento Políticas de Seguridad de la Información y Seguridad Digital para la política de monitoreo y evaluación del cumplimiento.
Se presenta la gestión en el ejercicio de Revisión por la Dirección.
</t>
  </si>
  <si>
    <t>http://galatea.contaduria.gov.co/svn/TIC_Gestion_TICs/trunk/SEG (Seguridad)/SGS (Sistema Gestion Seguridad)/POL (Politicas)/2024
https://www.contaduria.gov.co/productos/-/document_library/SNUXvXyrbcKS/view_file/6187577</t>
  </si>
  <si>
    <t>Se realiza seguimiento y control mediante las herramientas de monitoreo (Zabbix, Firewall, Antivirus, Test de vulnerabilidades, entre otras).
Se realizan auditorías internas del SGSI que incluye la auditoría a los controles registrados en la Declaración de Aplicabilidad</t>
  </si>
  <si>
    <t xml:space="preserve">Manual de Seguridad de la Información -  Revisión de la Política y el Manual de seguridad de la información y digital
Plan de adquisición del GIT Apoyo Informático con aprobacion 
Seguimiento y control con la herramientas de monitoreo para la plataforma tecnológica (Zabbix, Firewall, Antivirus, Test de vulnerabilidades, Etc)
Logs del UTM en Fortianalizer
</t>
  </si>
  <si>
    <t>Los proveedores que realizan actividades en la entidad cuentan con permisos exclusivamente en los sistemas relacionados con  el objeto del contrato
Definido en el documento Políticas de Seguridad de la Información y Seguridad Digital para política de derechos de autor  y la política de conflictos legales.
Se cuenta con el documento GTI10-POL02 - Pólítica de Seguridad para proveedores de servicios.
Se cuenta con los formatos de autorización para conexion de VPN con firmas de autorización y control de equipos y aplicaciones a los que accede. Formato GTI010-FOR09  Solicitud creacion de cuentas de usuarios institucional y/o VPN
Una vez firmados los contratos juridicos lo proveedores deben firman el acuerdo de confidencialidad, documento que suministra el GIT Adminstrtaiva
En caso de los proveedores de servicios relacionados con la plataforma tecnologica se establecen o se definen los niveles de acuerdos de servicios - ANS</t>
  </si>
  <si>
    <t>Contrato - Proveedores
Formato GTI010-FOR09  Solicitud creacion de cuentas de usuarios institucional y/o VPN
GTI010-POL02 Politica de seguridad de la informacion para proveedores de servicios
Acuerdo de confidencialidad
Para proveedores de servicios Plataforma Tecnológica -&gt; Evidencia Acuerdos de servicios - ANS
Información que se encuentra en intranet en el modulo del sistema de gestion de calidad - SGC: Inicio&gt;Documentos SGC&gt;Gestión TICs&gt;Formatos
Evidencia - Clausula de confidenciabilidad y Especificaciones Técnicas Anexo Contrato 
Formato GTI04-FOR02 -FORMATO DE ESPECIFICACIONES TECNICAS
http://galatea.contaduria.gov.co/svn/TIC_Gestion_TICs/trunk/PLG  (Planeacion Gestion Tecnologica)/CJU (Contratos Jurídicos)/2024</t>
  </si>
  <si>
    <t>Se cuenta con el documento GTI10-POL02 - Pólítica de Seguridad para proveedores de servicios.
En caso de los proveedores de servicios relacionados con la plataforma tecnologica se establecen o se definen los niveles de acuerdos de servicios - ANS
Los proveedores deben entregar un documento (Informe, orden de servico, actas, etc) donde se especifique las actividades realizadas en la entidad - Esto depende de las especificaciones detalladas en el contrato y  de los sistemas que tengan a cargo.
Algunos aspectos que se tienen en cuenta para la revision y seguimiento del mismo son las actividades que deben realizar, ya que se depende del tipo de recurso y/o plataforma que sea afectada</t>
  </si>
  <si>
    <t>Documentos proveedores: http://galatea.contaduria.gov.co/svn/TIC_Gestion_TICs/trunk/PLG  (Planeacion Gestion Tecnologica)/CJU (Contratos Jurídicos)/2024
Flujograma Gestión de Cambios Tecnológicos del GTI-PRC010 Procedimiento de Seguridad de la Información
Información que se encuentra en Intranet en el modulo del sistema de gestion de calidad - SGC: Inicio&gt;Documentos SGC&gt;Gestión TICs&gt;</t>
  </si>
  <si>
    <t xml:space="preserve">Definido en la Politica de seguridad de la Información y seguridad digital -  Politica de Control de Acceso
Este requisito tambien se tiene en cuenta en el flujograma del  procedimiento de seguridad de la información del control de acceso a sistemas de informacion y administracion de usuarios y contraseñas,  
Se cuenta con los formatos GTI010-FOR02 Solicitud de cuentas de usuario institucional, GTI010-FOR03 Creacion de ususarios aplicativo CHIP y  GTI010-FOR04  - Solicitud de cuentas de usuario institucional - VPN </t>
  </si>
  <si>
    <t xml:space="preserve">Definido en la Politica de seguridad de la Información y seguridad digital -  Politica de Control de Acceso
Este requisito tambien se tiene en cuenta en el flujograma del  procedimiento de seguridad de la información del control de acceso a sistemas de informacion y administracion de usuarios y contraseñas,  
Se cuenta con los formatos GTI010-FOR02 Solicitud de cuentas de usuario institucional, GTI010-FOR03 Creacion de ususarios aplicativo CHIP y  GTI010-FOR04  - Solicitud de cuentas de usuario institucional - VPN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
</t>
  </si>
  <si>
    <t>Se encuentra definido en la Politica de seguridad de la Información y seguridad digital -  Politica de Control de Acceso Literal a- a.        El acceso de los usuarios a la red y a los diferentes servicios de red debe permitirse únicamente cuando sea formalmente autorizado por el jefe inmediato y gestionado por el GIT de Apoyo Informático.  Para ello se cuenta con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 GTI010-FOR03 Creacion de ususarios aplicativo CHIP  - Literal  j.
El acceso de usuarios remotos debe ser autorizado por el jefe inmediato y el Coordinador del GIT de Apoyo Informático, una vez sea diligenciado el formato GTI010-FOR09 - Solicitud creación de cuentas institucional y/o VPN.
Literal f.        Las novedades (vacaciones, incapacidades, viajes largos, entre otros) de las cuentas de usuario notificadas por los procesos de Gestión Humana y Gestión Administrativa, se deshabilitarán de todos los sistemas a los cuales tengan acceso.</t>
  </si>
  <si>
    <t>Se controla con la implementación de un proceso formal de registro y de cancelación de registro de usuarios, para posibilitar la asignación de los derechos de acceso, para ello se cuenta con formato GTI010-FOR09 - Solicitud creación  de cuentas intitucional y/o VPN, el cual permite la creacion,  eliminacion,  modificacion y  habilitacion  de usuario para  conceder  los permisos a cada una de los  cuentas que debera tener acceso durante el periodo contractual, hace  parte del proceso de Gestiòn TICs y el formato  GAD05-FOR01 - Paz y salvo por desvinculación o terminación de contrato del proceso Gestión Administrativa
Se controla con los procedimientos que realizan los procesos de gestion humana y administrativa reportando al GIT de Informatica las novedades de los funcionarios de planta  y contratistas, con el fin de tomar las acciones segun el caso (GTH-PRC17 - GAD-PRC21)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t>
  </si>
  <si>
    <t>Se encuentra definido en la Politica de seguridad de la Información y seguridad digital -  Politica de Control de Acceso 
Se controla con la implementación de un proceso formal de registro de usuarios, para posibilitar la asignación de los derechos de acceso, para ello se cuenta con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GTI010-FOR03 Creacion de ususarios aplicativo CHIP 
Se implementa  tambien  el procedimiento que realiza el GIT de talento humano (GTH-PRC17 - GAD-PRC21) reportando al GIT de Informatica las novedades de los funcionarios de planta  y contratistas, con el fin de tomar las acciones segun el caso</t>
  </si>
  <si>
    <t xml:space="preserve">Se controla con la implementación de un proceso formal de registro y de cancelación de registro de usuarios, para posibilitar la asignación de los derechos de acceso, para ello se cuenta con formato GTI010-FOR09 - Solicitud creación  de cuentas intitucional y/o VPN, el cual permite la creacion,  eliminacion,  modificacion y  habilitacion  de usuario para  conceder  los permisos a cada una de los  cuentas que debera tener acceso durante el periodo contractual, hace  parte del proceso de Gestiòn TICs y el formato  GAD05-FOR01 - Paz y salvo por desvinculación o terminación de contrato del proceso Gestión Administrativa
Se controla con los procedimientos que realizan los procesos de gestion humana y administrativa reportando al GIT de Informatica las novedades de los funcionarios de planta  y contratistas, con el fin de tomar las acciones segun el caso (GTH-PRC17 - GAD-PRC21)
Información que se encuentra en intranet en el modulo del sistema de gestion de calidad - SGC: Inicio&gt;Documentos SGC&gt;Gestión TICs&gt;
Información que se encuentra en intranet en el modulo del sistema de gestion de calidad - SGC: Inicio&gt;Documentos SGC&gt;Gestión Humana
Información que se encuentra en intranet en el modulo del sistema de gestion de calidad - SGC: Inicio&gt;Documentos SGC&gt;Gestión TICs&gt;Formatos
Información que se encuentra en intranet en el modulo del sistema de gestion de calidad - SGC: Inicio&gt;Documentos SGC&gt;Gestión Humana&gt;Procedimientos
Información que se encuentra en intranet en el modulo del sistema de gestion de calidad - SGC: Inicio&gt;Documentos SGC&gt;Gestión Administrativa&gt;Procedimientos
</t>
  </si>
  <si>
    <t xml:space="preserve">Para todos los activos inventariados  tanto físicos como virtuales, es necesario establecer niveles de permiso según los perfiles y privilegios del usuario.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GTI010-FOR03 Creacion de ususarios aplicativo CHIP 
Tambien se encuentra definido en la Politica de seguridad de la Información y seguridad digital -  Politica de Control de Acceso 
</t>
  </si>
  <si>
    <t xml:space="preserve">Para todos los activos inventariados  tanto físicos como virtuales, es necesario establecer niveles de permiso según los perfiles y privilegios del usuario.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ademas de la politica de acceso a la VPN y el procolo de conexion
Se encuentra definido en la Politica de seguridad de la Información y seguridad digital -  Politica de Control de Acceso 
Información que se encuentra en intranet en el modulo del sistema de gestion de calidad - SGC: Inicio&gt;Documentos SGC&gt;Gestión TICs&gt;
</t>
  </si>
  <si>
    <t>Definido en la Politica de seguridad de la Información y seguridad digital -  Politica de Control de Acceso Literal B
Para garantizar la confidencialidad de la información es necesario adoptar acciones que permitan controlar la asignación de credenciales de acceso a los diferentes activos o sistemas de informacion que manejan en la entidad, para ello se cuenta con los formatos GTI010-FOR09 - Solicitud creación  de cuentas intitucional y/o VPN, GTI010-FOR03 Creacion de ususarios aplicativo CHIP 
Los administradores de las cuentas de usuario ( BDME - CHIP - ORFEO - DOMINIO, etc)  dara al usuario una clave temporal la cual se  deberá cambiar al realizar el primer ingreso a cada plataforma. En el caso del CHIP el sistema envia al correo del usuario una contraseña alfanumerica
Se cuenta con el documento del acuerdo de confidencialidad, el cual debe ser diligenciado por todos los funcionarios de la entidad o cualquier persona que tenga una relacion contractual, ademas de la cláusula que se encuentra inmerso en todos los contratos</t>
  </si>
  <si>
    <t>Para garantizar la confidencialidad de la información es necesario adoptar acciones que permitan controlar la asignación de credenciales de acceso a los diferentes activos o sistemas de informacion que manejan en la entidad, para ello se cuenta con los formatos de creación de cuenta a los usuarios a traves de los formatos GTI010-FOR09 Solicitud de cuentas de usuario institucional, GTI010-FOR03 Creacion de ususarios aplicativo CHIP y  GTI010-FOR09 - Solicitud creación  de cuentas intitucional y/o VPN  - Los administradores de las cuentas de usuario ( BDME - CHIP - ORFEO - DOMINIO, etc)  dara al usuario una clave temporal la cual se  deberá cambiar al realizar el primer ingreso a cada plataforma. En el caso del CHIP el sistema envia al correo del usuario una contraseña alfanumerica
Se cuenta con el documento del acuerdo de confidencialidad, el cual debe ser diligenciado por todos los funcionarios de la entidad o cualquier persona que tenga una relacion contractual, ademas de la cláusula que se encuentra inmerso en todos los contratos
GTI02-POL01 - Política de Admon Usuarios y Contraseñas
Información que se encuentra en intranet en el modulo del sistema de gestion de calidad - SGC: Inicio&gt;Documentos SGC&gt;Gestión TICs&gt;
Acuerdos de confidencialidad en los contratos del SECOP2</t>
  </si>
  <si>
    <t xml:space="preserve">Definido en la Política de Seguridad de la Información y Seguridad Digital - Política de Administración de Usuarios y Contraseñas
El GIT de apoyo informatico ha realizado sensibilizaciones en seguridad de la información, los cuales han incluido temas relacionados con el manejo de contraseñas y el uso adecuado que debe tener  </t>
  </si>
  <si>
    <t xml:space="preserve">Definido en la Política de Seguridad de la Información y Seguridad Digital - Política de Administración de Usuarios y Contraseñas
El GIT de apoyo informatico ha realizado sensibilizaciones en seguridad de la información, los cuales han incluido temas relacionados con el manejo de contraseñas y el uso adecuado que debe tener  
</t>
  </si>
  <si>
    <t>Definido en la GTI02-POL01 Política de Administración de Usuarios y Contraseñas. 
En los servidores se visualiza el last login y desde que IP se realizo la conexion, ademas se puede realizar la verificación de los intentos fallidos o exitosos de ingreso al sistema
A traves del Firewall se determina cualquier evento de intrusion de la seguridad en los sistemas de la CGN
Despues de un tiempo de no uso de los sistemas de informacion y aplicaciones  de la entidad el tiempo de conexion caduca, lo que hace que usuario ingrese nuevamente con sus credenciales</t>
  </si>
  <si>
    <t>Definido en la GTI02-POL01 Política de Administración de Usuarios y Contraseñas. 
En los servidores se visualiza el last login y desde que IP se realizo la conexion, ademas se puede realizar la verificación de los intentos fallidos o exitosos de ingreso al sistema
A traves del Firewall se determina cualquier evento de intrusion de la seguridad en los sistemas de la CGN
Despues de un tiempo de no uso de los sistemas de informacion y aplicaciones  de la entidad el tiempo de conexion caduca, lo que hace que usuario ingrese nuevamente con sus credenciales.
Información que se encuentra en intranet en el modulo SIGI: Sistema de Gestión de Seguridad de la Información</t>
  </si>
  <si>
    <t>El Proceso Gestión Tics cuenta con la Politica de Seguridad de la Información y Seguridad Digital  - Política de Control de Acceso</t>
  </si>
  <si>
    <r>
      <rPr>
        <sz val="12"/>
        <rFont val="Arial"/>
      </rPr>
      <t xml:space="preserve">El Proceso Gestión Tics cuenta con la Política de Seguridad de la Información y Seguridad Digital - Politica de Control de Acceso.
Información que se encuentra en intranet en el modulo del sistema de gestion de calidad - SGC: Inicio&gt;Documentos SGC&gt;Gestión TICs&gt;Políticas
</t>
    </r>
    <r>
      <rPr>
        <u/>
        <sz val="12"/>
        <color rgb="FF1155CC"/>
        <rFont val="Arial"/>
      </rPr>
      <t>https://www.contaduria.gov.co/manual-y-politicas-del-sistema-integrado-de-gestion-institucional</t>
    </r>
  </si>
  <si>
    <t xml:space="preserve">Definido en  la Politica de Seguridad de la Información y Seguridad Digital  -  6.7.        Política de Uso de los Recursos de Información. d.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t>
  </si>
  <si>
    <t>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Información que se encuentra en intranet en el modulo del sistema de gestion de calidad - SGC: Inicio&gt;Documentos SGC&gt;Gestión TICs&gt;</t>
  </si>
  <si>
    <t>Se define en la Política de Seguridad de la Información y seguridad digital - Política de Control de Acceso
g.Los usuarios deben tener acceso solo a la información que sea necesaria para el desarrollo de sus actividades y para la cual tengan autorización
Actuamente se cuenta con el SW Subversion svn://172.18.89.17/chip - en pandora\ - Solo tienen acceso los desarrolladores y se manejan perfiles de acceso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t>
  </si>
  <si>
    <r>
      <rPr>
        <sz val="12"/>
        <color rgb="FF000000"/>
        <rFont val="Arial"/>
      </rPr>
      <t>Actuamente se cuenta con el SW Subversion svn://172.18.89.17/chip - en pandora\ - Solo tienen acceso los desarrolladores y se manejan perfiles de acceso</t>
    </r>
    <r>
      <rPr>
        <sz val="12"/>
        <color rgb="FF000000"/>
        <rFont val="Arial"/>
      </rPr>
      <t xml:space="preserve">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
http://pandora/hudson/
http://pandora/nexus/
</t>
    </r>
    <r>
      <rPr>
        <u/>
        <sz val="12"/>
        <color rgb="FF000000"/>
        <rFont val="Arial"/>
      </rPr>
      <t>http://pandora/sonar</t>
    </r>
  </si>
  <si>
    <t xml:space="preserve">Definido en la Política de Seguridad de la Información y seguridad digital - Política de controles criptográficos: El proceso de Gestión TICs de la CGN ha venido implementando herramientas criptográficas y protocolos autorizados para uso en la entidad y en los sistemas de información, de tal manera que se utilicen únicamente los recursos autorizados, con el fin de descartar cifrados y protocolos débiles
En la contaduria se asegura el cifrado de las contraseñas en los desarrollos internos de los sistemas de información ( CHIP, BDME, Aplicativo WEB, SchipWeb, etc)
Se cuenta con certificacion SSL para la pagina del CHIP y el dominio contaduria.gov.co y token de autenicacion para algunos procedimientos que se realizan en otros GITs de la CGN ( Administrativa, SIIF)  
Para las conexiones remotas  utilizamos VPN  IPsec que consta de una suite de protocolos diseñados para autenticar y cifrar todo el tráfico de IP entre dos ubicaciones, permite que los datos fiables pasen a través de redes  
El correo de la CGN  utiliza la  encriptación estándar TLS, el cual  es un protocolo de cifrado  para el envío de mensajes de forma segura, tanto si son entrantes como salientes. Ayuda a prevenir el espionaje entre servidores de correo electrónico y mantiene la privacidad de los mensajes mientras se transfieren de un proveedor de correo a otro.
Para el correo electronico, la CGN utiliza doble factor de autenticación.
</t>
  </si>
  <si>
    <t>Se define en la Política de Seguridad de la Información y seguridad digital -         Política de Acceso Físico
El perímetro del centro de computo está ubicado en el piso 15 de la  Calle 26 No. 69 - 76 Edificio Elemento Torre 1 (Aire)  Bogotá D.C, en el primer piso se realiza la solicitud de ingreso.
Actualmente las areas de procesamiento de información se encuentran protegidas por alarmas, bitacora de acceso,  lo cual está definido en el  literal a) del manual de seguridad, adicional, se cuentan con la señalizacion de acceso solo a personal autorizado. La salida de emergencia del  centro de computo cuenta con alarma que se puede activar fuera del area en mención.  También se encuentra en el flujograma de seguridad física y del entorno.
La entidad cuenta con una area de recepcion en el piso 15 que esta integrado por  funcionarios de la CGN, ademas hay personal de vigilancia en el edificio, quienes controlan el ingreso a las diferentes oficinas de la torre.
El piso 15 cuentan con una puerta de acceso a las instalaciones, donde los servidores publicos y colaboradores deben utilizar tarjetas de proximidad para el ingreso</t>
  </si>
  <si>
    <r>
      <rPr>
        <sz val="12"/>
        <color theme="1"/>
        <rFont val="Arial"/>
      </rPr>
      <t xml:space="preserve">El perímetro del centro de computo está ubicado en el piso 15 de la  Calle 26 No. 69 - 76 Edificio Elemento Torre 1 (Aire)  Bogotá D.C.
GTI02-FOR01 Bitacora Plataforma Tecnológica
Se define en la Política de Seguridad de la Información y seguridad digital - 	Política de Acceso Físico
Flujograma de seguridad física y del entorno del GTI-PRC010 Procedimiento de Seguridad de la Información
El piso 15 cuentan con una puerta de acceso a las instalaciones, donde los servidores publicos y colaboradores deben utilizar tarjetas de proximidad para el ingreso
https://www.google.com/maps/place/Ac.+26+%2369-76,+Engativ%C3%A1,+Bogot%C3%A1/@4.6597488,-74.1083504,17z/data=!3m1!4b1!4m5!3m4!1s0x8e3f9b9a29b1e009:0x39ed970fb8bf2109!8m2!3d4.6597435!4d-74.1061617
</t>
    </r>
    <r>
      <rPr>
        <u/>
        <sz val="12"/>
        <color rgb="FF1155CC"/>
        <rFont val="Arial"/>
      </rPr>
      <t>https://www.contaduria.gov.co/web/intranet/sistema-de-gestion-de-calidad/-/document_library/vpkf13iCweJ8/view/2147937?_com_liferay_document_library_web_portlet_DLPortlet_INSTANCE_vpkf13iCweJ8_redirect</t>
    </r>
  </si>
  <si>
    <t>Se cuenta con un funcionario quien es el administrador del datacenter, el cual permite el ingreso al centro de computo del personal responsable de los componentes  o elementos que se encuentran en esta area segura,  asi mismo las personas ajenas al area es decir proveedores que requieran  ingresar al Datacenter deben registrarse en el formato  GTI02-FOR01 Bitácora Plataforma tecnológica
Se define en la Política de Seguridad de la Información y seguridad digital -   Política de Acceso Físico a.        Controlar la permanencia y tránsito de personas y elementos en las áreas comunes y de servicio en los pisos.
En el piso quince se encuentra el area de recepcion que se encargan de dar acceso a todo el personal externo que ingresa a la entidad, ademas se toma registro y se suministra  carnet de visitante con su respectivo codigo y  ficha de brigada de emergencia , mismo que debe portar en un lugar visible.
La entidad cuenta con software donde se registra ingreso de visitantes, se registran algunos datos como nombre, apellido, cédula, registro fotográfico, fecha y hora de entrada y salida,  se encuentra definido en manual de seguridad.
Todos los funcionarios externos e internos cuentan con identificacion, se debe portar  carnet institucional  y carnet de visitante de manera obligatoria  y en un lugar visible.</t>
  </si>
  <si>
    <t>Política de Seguridad de la Información y seguridad digital - Política de Áreas Seguras - El ingreso a las áreas de la CGN se debe hacer a través de una puerta de acceso delimitada por la zona de recepción.
El GIT cuenta con  el directorio telefónico de los funcionarios responsables de cada uno de los recursos tecnológicos de la entidad.</t>
  </si>
  <si>
    <r>
      <rPr>
        <sz val="12"/>
        <color theme="1"/>
        <rFont val="Arial"/>
      </rPr>
      <t>Política de Seguridad de la Información y seguridad digital - Política de Áreas Seguras - El ingreso a las áreas de la CGN se debe hacer a través de una puerta de acceso delimitada por la zona de recepción.
En las areas de procesamiento de información existen señales de  restriccion de acceso a personal no autorizado. 
Acceso a Biometrico al centro de datos y en los pisos los racks tienen llaves
En el  plan de contigencia se encuentra el directorio telefonico de los funcionarios y proveedores responsables de cada uno de los recursos tecnologicos de la en</t>
    </r>
    <r>
      <rPr>
        <u/>
        <sz val="12"/>
        <color rgb="FF1155CC"/>
        <rFont val="Arial"/>
      </rPr>
      <t>tidad
https://www.contaduria.gov.co/web/intranet/sistema-de-gestion-de-calidad/-/document_library/vpkf13iCweJ8/view/2147937?_com_liferay_document_library_web_portlet_DLPortlet_INSTANCE_vpkf13iCweJ8_r</t>
    </r>
    <r>
      <rPr>
        <sz val="12"/>
        <color theme="1"/>
        <rFont val="Arial"/>
      </rPr>
      <t>edirect
http://galatea.contaduria.gov.co/svn/TIC_Gestion_TICs/trunk/SEG (Seguridad)/SGS (Sistema Gestion Seguridad)/PCO (Plan Contingencia)/PCO (Plan Contingencia 2024)/Plan Pruebas Continuidad-Crono2024.xlsx</t>
    </r>
  </si>
  <si>
    <t>Se define en la Política de Seguridad de la Información y seguridad digital - Política de Áreas Seguras
c.El Centro de Datos debe contar con mecanismos que permitan cumplir los requisitos ambientales (temperatura, humedad, voltaje, entre otros) especificados por los fabricantes de los servidores y equipos de comunicaciones que aloja.
d.La CGN cuenta con un plan de emergencias, con el fin de brindar protección contra amenazas externas.
e.El Centro de Datos cuenta con un sistema de detección de incendios que le permite reaccionar de manera automática ante la presencia de fuego o humo.
La CGN cuenta con una herramienta  de monitoreo que vigila los equipos (hardware), aplicaciones  (software),  y servicios   que se especifiquen, alertando cuando el comportamiento de los mismos no sea el deseado o se haya efectuado algun cambio.
La CGN esta respaldada por el firewall el cual genera alarmas sobre cualquier instrusion que se pueda realizar a los sistemas o a la red  a traves de ataques maliciosos
El area de gestion administrativa informa que la entidad cuenta con un seguro de desastres con las aplicaciones normales a estos casos que son imprevistos. Adicional se cuenta con extintores en las diferentes áreas y DC.</t>
  </si>
  <si>
    <r>
      <rPr>
        <sz val="12"/>
        <color theme="1"/>
        <rFont val="Arial"/>
      </rPr>
      <t xml:space="preserve">Política de Seguridad de la Información y seguridad digital - Política de Áreas Seguras: 
El Centro de Datos cuenta con mecanismos que permiten cumplir los requisitos ambientales (temperatura, humedad, voltaje, entre otros) especificados por los fabricantes de los servidores y equipos de comunicaciones que aloja.
La CGN cuenta con un plan de emergencias, con el fin de brindar protección contra amenazas externas.
El Centro de Datos cuenta con un sistema de detección de incendios que le permite reaccionar de manera automática ante la presencia de fuego o humo.
La CGN cuenta con una herramienta  de monitoreo de código abierto, que vigila los equipos (hardware), aplicaciones  (software),  y servicios   que se especifiquen, alertando cuando el comportamiento de los mismos no sea el deseado o se haya efectuado algun cambio. 
Implementacion de sensores en el Datacenter, los cuales reportaran a una BD temperatura considerable  y notificara a los dispositivos configurados antes que la temperatura llegue al tope maximo.
</t>
    </r>
    <r>
      <rPr>
        <u/>
        <sz val="12"/>
        <color rgb="FF1155CC"/>
        <rFont val="Arial"/>
      </rPr>
      <t xml:space="preserve">http://172.18.80.129/zabbix/index.php
</t>
    </r>
    <r>
      <rPr>
        <sz val="12"/>
        <color theme="1"/>
        <rFont val="Arial"/>
      </rPr>
      <t>http://galatea.contaduria.gov.co/svn/TIC_Gestion_TICs/trunk/INF (Infraestructura)/CCO  (Centro Cómputo)/BPT (Bitacora Plataforma Tecnologica)/2024</t>
    </r>
  </si>
  <si>
    <r>
      <rPr>
        <sz val="11"/>
        <color theme="1"/>
        <rFont val="Calibri"/>
      </rPr>
      <t>Se define en la Política de Seguridad de la Información y seguridad digital - Política de Áreas Seguras: El acceso de visitantes al Centro de Datos se debe realizar con acompañamiento de un colaborador del proceso de Gestión TICs, y se debe registrar tanto el ingreso como la salida en el formato GTI02-FOR01 Bitácora Plataforma Tecnológica, con el fin de dejar evidencia.
Se cuenta con control de acceso al centro de computo.  El acceso de terceras partes debe ser autorizado y se deben registrar los datos en la planilla de ingreso GTI02-FOR01- Bitácora  plataforma tecnológica. Adicionalmente se archivan mensu</t>
    </r>
    <r>
      <rPr>
        <b/>
        <sz val="11"/>
        <color theme="1"/>
        <rFont val="Calibri"/>
      </rPr>
      <t>a</t>
    </r>
    <r>
      <rPr>
        <sz val="11"/>
        <color theme="1"/>
        <rFont val="Calibri"/>
      </rPr>
      <t>lmente.
Los trabajos y actividades dentro del centro computo por proveedores son supervisados por lider del area o persona encargada del componente.  Ademas se deja registro del procedimiento realizado en el formato GTI02-FOR01- Bitácora  plataforma tecnológica y demas documentacion que sea suministrada por el proveedor (orden de servicio, formato, observacion)</t>
    </r>
  </si>
  <si>
    <t>Política de Seguridad de la Información y seguridad digital - Política de Áreas Seguras
Se cuenta con control de acceso biométrco al centro de computo.  El acceso de terceras partes debe ser autorizado y se deben registrar los datos en la planilla de ingreso GTI 02- FOR01 Administración de la plataforma tecnológica. Adicionalmente se digitalizan mensualmente y se almacenan en el repositorio, los rack o cuartos de cableado que se encuentran en cada uno de los pisos permanecen cerrados con llaves
Los trabajos y actividades dentro del centro computo por proveedores son supervisados por lider del area o persona encargada del componente.  Ademas se deja registro del procedimiento realizado en el formato  GTI02-FOR01  -  Bitacora plataforma tecnologica  y demas documentacion que sea suministrada por el proveedor (orden de servicio, formato, observacion)
Archivo de gestion del area del GIT de informatica 
http://galatea.contaduria.gov.co/svn/TIC_Gestion_TICs/trunk/INF (Infraestructura)/CCO  (Centro Cómputo)/BIT(Bitacora Plataforma Tecnologica)/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TICs&gt;Políticas
http://galatea.contaduria.gov.co/svn/TIC_Gestion_TICs/trunk/INF (Infraestructura)/CCO  (Centro Cómputo)/BPT (Bitacora Plataforma Tecnologica)/2024</t>
  </si>
  <si>
    <t xml:space="preserve">Se define en la Política de Seguridad de la Información y seguridad digital- Política de Áreas Seguras: El ingreso a las áreas de la CGN se debe hacer a través de una puerta de acceso delimitada por la zona de recepción.
Los equipos adquiridos son revisados previamente junto a la empresa que hace entrega, esto con el fin de verificar estado fisico y funcionamiento </t>
  </si>
  <si>
    <r>
      <rPr>
        <sz val="12"/>
        <color theme="1"/>
        <rFont val="Arial"/>
      </rPr>
      <t xml:space="preserve">Las areas de  despacho, carga, y descarga de algunos insumos  se realizan de acuerdo al  tamaño del recurso - Solo se permite ingreso al persona que se encuentre debidamente identificado con la empresa prestadora del servicio.
Dependiendo del insumo o recurso se registran como elemento TI para ser parte del inventario activo de la entidad
Los equipos adquiridos son revisados previamente junto a la empresa que hace entrega, esto con el fin de verificar estado fisico y funcionamiento 
Definido en la Política de Seguridad de la Información y seguridad digital- Política de Áreas Seguras
</t>
    </r>
    <r>
      <rPr>
        <u/>
        <sz val="12"/>
        <color rgb="FF1155CC"/>
        <rFont val="Arial"/>
      </rPr>
      <t>Información que se encuentra en intranet en el modulo del sistema de gestion de calidad - SGC: Inicio&gt;Documentos SGC&gt;Gestión TICs&gt;Políticas</t>
    </r>
  </si>
  <si>
    <r>
      <rPr>
        <sz val="11"/>
        <color rgb="FF000000"/>
        <rFont val="Calibri"/>
      </rPr>
      <t>Se define en la Política de Seguridad de la Información y seguridad digital -         Política de Ubicación y Protección de los Equipos 
a.El Centro de Datos de la CGN cuenta con sistema de control de acceso, aire acondicionado, sensor de humedad y temperatura, puertas de seguridad con cerradura electromagnética y cierre hermético, sistema de alimentación ininterrumpida (UPS) y corriente regulada.
b.El Centro de Datos está ubicado de forma tal que personas no autorizadas no puedan ver la información durante su uso y el acceso físico es contro</t>
    </r>
    <r>
      <rPr>
        <u/>
        <sz val="11"/>
        <color rgb="FF1155CC"/>
        <rFont val="Calibri"/>
      </rPr>
      <t>lado</t>
    </r>
    <r>
      <rPr>
        <sz val="11"/>
        <color rgb="FF000000"/>
        <rFont val="Calibri"/>
      </rPr>
      <t xml:space="preserve">.
c.Se hace seguimiento a las condiciones (temperatura, humedad, voltaje, y apertura y cierre de puertas) que pueden llegar a afectar los equipos almacenados en el Centro de Datos, con el fin de dar cumplimiento a los requisitos especificados por los fabricantes de los servidores y equipos de comunicaciones que allí se encuentran.
</t>
    </r>
  </si>
  <si>
    <t>Política de Seguridad de la Información y seguridad digital-         Política de Ubicación y Protección de los Equipos
El Centro de Datos de la CGN cuenta con sistema de control de acceso, aire acondicionado, sensor de humedad y temperatura, puertas de seguridad con cerradura electromagnética y cierre hermético, sistema de alimentación ininterrumpida (UPS) y corriente regulada.
El Centro de Datos está ubicado de forma tal que personas no autorizadas no puedan ver la información durante su uso y el acceso físico es controlado.
Se hace seguimiento a las condiciones (temperatura, humedad, voltaje, y apertura y cierre de puertas) que pueden llegar a afectar los equipos almacenados en el Centro de Datos, con el fin de dar cumplimiento a los requisitos especificados por los fabricantes de los servidores y equipos de comunicaciones que allí se encuentran.
Información que se encuentra en intranet en el modulo del sistema de gestion de calidad - SGC: Inicio&gt;Documentos SGC&gt;Gestión TICs&gt;Políticas</t>
  </si>
  <si>
    <r>
      <rPr>
        <sz val="11"/>
        <color rgb="FF000000"/>
        <rFont val="Calibri"/>
      </rPr>
      <t>Definido en la Política de Seguridad de la Información y seguridad digital - Política de Ubicación y Protección de los Equipos 
d. Las líneas de energía eléctrica y telecomunicaciones que se conectan con las instalaciones de procesamiento de información deben ser subterráneas o deben estar sujetas a una adecuada protección alternativa (canaletas o bandejas de distribución).
e.En el Centro de Datos los cables de energía deben estar separados de los cables de comunicaciones para evitar interferencias.
El centro de computo cuenta con un suministro de enegía sin interrupción (2 UPS de 15 KVA cada una y para usuarios una de 20 KVA).</t>
    </r>
    <r>
      <rPr>
        <b/>
        <sz val="11"/>
        <color rgb="FF000000"/>
        <rFont val="Calibri"/>
      </rPr>
      <t xml:space="preserve"> </t>
    </r>
    <r>
      <rPr>
        <sz val="11"/>
        <color rgb="FF000000"/>
        <rFont val="Calibri"/>
      </rPr>
      <t xml:space="preserve">
Adicionalmente el edificio cuenta con una planta de suministro eléctrico  
</t>
    </r>
  </si>
  <si>
    <t>Política de Seguridad de la Información y seguridad digital - Política de Ubicación y Protección de los Equipos 
Las líneas de energía eléctrica y telecomunicaciones que se conectan con las instalaciones de procesamiento de información deben ser subterráneas o deben estar sujetas a una adecuada protección alternativa (canaletas o bandejas de distribución).
En el Centro de Datos los cables de energía deben estar separados de los cables de comunicaciones para evitar interferencias.
El centro de computo cuenta con un suministro de enegía sin interrupción (2 UPS de 40 y 80 kV), que tiene una autonomia de aproximadamente de 45 minutos. 
Adicionalmente el edificio cuenta con una planta de suministro eléctrico  Serie WT61018, Potencia 100 kw/120 KVA, 120 kva, de combustible tiene de autonomía 10 horas
Información que se encuentra en intranet en el modulo del sistema de gestion de calidad - SGC: Inicio&gt;Documentos SGC&gt;Gestión TICs&gt;Políticas</t>
  </si>
  <si>
    <t>Se define en la Política de Seguridad de la Información y seguridad digital - Política de Ubicación y Protección de los Equipos: 
e.En el Centro de Datos los cables de energía deben estar separados de los cables de comunicaciones para evitar interferencias.
f.En el Centro de Datos se debe contar con la certificación de los puntos de la red para asegurar su adecuado funcionamiento.
i.El Centro de Datos de la entidad cumple con la normatividad de cableado estructurado y con las características de un Centro de Datos TIER I.
El cableado en la CGN esta implementado mediante canaletas para su correcta distribución y así evitar atenuación o interferencia en la Red,  todos los puntos (datos) se encuentran plenamente identificados.</t>
  </si>
  <si>
    <t>Política de Seguridad de la Información y seguridad digital - Política de Ubicación y Protección de los Equipos: 
En el Centro de Datos los cables de energía deben estar separados de los cables de comunicaciones para evitar interferencias.
En el Centro de Datos se debe contar con la certificación de los puntos de la red para asegurar su adecuado funcionamiento.
El Centro de Datos de la entidad cumple con la normatividad de cableado estructurado y con las características de un Centro de Datos TIER I.
El cableado en la CGN esta implementado mediante canaletas para su correcta distribución y así evitar atenuación o interferencia en la Red. También existe control de acceso en los Racks de los diferentes pisos y todos los puntos (voz y datos) se encuentran plenamente identificados. 
Port security - Diagrama de cableado (Planos) 
http://galatea.contaduria.gov.co/svn/TIC_Gestion_TICs/trunk/INF (Infraestructura)/REC  (Redes y Comunicaciones)\Diagramas
Información que se encuentra en intranet en el modulo del sistema de gestion de calidad - SGC: Inicio&gt;Documentos SGC&gt;Gestión TICs&gt;Políticas</t>
  </si>
  <si>
    <r>
      <rPr>
        <sz val="11"/>
        <color theme="1"/>
        <rFont val="Calibri"/>
      </rPr>
      <t>Se define en la Política de Seguridad de la Información y seguridad digital -         Política de Ubicación y Protección de los Equipos:  El proceso de Gestión TICs coordina las labores de mantenimiento correctivo y preventivo, las cuales se realizan a través de los responsables de soporte, y cuando sea necesario será subcontratado dicho servicio. Adicionalmente, se realiza seguimiento a los planes anuales de mantenimiento de la infraestructura tecnológica de la entidad. 
El mantenimiento de los equipos computo de la entidad estara a cargo del grupo de soporte de l</t>
    </r>
    <r>
      <rPr>
        <b/>
        <sz val="11"/>
        <color theme="1"/>
        <rFont val="Calibri"/>
      </rPr>
      <t>a</t>
    </r>
    <r>
      <rPr>
        <sz val="11"/>
        <color theme="1"/>
        <rFont val="Calibri"/>
      </rPr>
      <t xml:space="preserve"> CGN,
El mantenimiento de los equipo de Datacenter se realizara a través  procesos de contratación externos que efectuan para dar cumplimiento a este control y asegurar el optimo funcionamiento de la plataforma
</t>
    </r>
  </si>
  <si>
    <t>Política de Seguridad de la Información y seguridad digital -         Política de Ubicación y Protección de los Equipos: El proceso de Gestión TICs coordina las labores de mantenimiento correctivo y preventivo, las cuales se realizan a través de los responsables de soporte, y cuando sea necesario será subcontratado dicho servicio. Adicionalmente, se realiza seguimiento a los planes anuales de mantenimiento de la infraestructura tecnológica de la entidad. 
El mantenimiento de los equipo de Datacenter se realizara a tarves de la bolsa de repuestos.
http://galatea.contaduria.gov.co/svn/TIC_Gestion_TICs/trunk/INF (Infraestructura)/CCO  (Centro Cómputo)/MAN (Mantenimientos)
Información que se encuentra en intranet en el modulo del sistema de gestion de calidad - SGC: Inicio&gt;Documentos SGC&gt;Gestión TICs&gt;Políticas</t>
  </si>
  <si>
    <t>Definido la Politica de Seguridad de la Información y Seguridad digital - literal Política de Control de Acceso: Una vez se dé por terminada la relación laboral de un servidor público o vínculo contractual de un colaborador, se deben retirar todos los derechos de acceso a los recursos a los cuales estuvo autorizado y se debe realizar también una devolución de activos.
Se define en la Política de Seguridad de la Información y seguridad digital- Política de Ubicación y Protección de los Equipos: Todo traslado o reasignación de equipos debe ser autorizado y debidamente registrado en el formato GAD22-FOR02 Traslado de elementos devolutivos.
En caso de movimiento de activos en la entidad se diligencia el formato de traslado GAD-PRC02  - TRASLADO DE ELEMENTOS ENTRE SERVIDORES PÚBLICOS Y/O CONTRATISTAS con el encargado de almacén
En caso de retiro de activo de la entidad  se cuenta con formato GTI11-FOR02-Salida y reintegro de elementos</t>
  </si>
  <si>
    <r>
      <rPr>
        <sz val="12"/>
        <color theme="1"/>
        <rFont val="Arial"/>
      </rPr>
      <t xml:space="preserve">Definido en la Politica de Seguridad de la Información y seguridad digital- Politica de Control de Acceso. 
1. En caso de movimiento de activos en la entidad se diligencia el formato de traslado GAD-PRC02  - TRASLADO DE ELEMENTOS ENTRE SERVIDORES PÚBLICOS Y/O CONTRATISTAS con el encargado de almacén
2, En caso de retiro de activo de la entidad  se realiza  carta de autorización de salida de elementos para la empresa de vigilancia el cual es un documento no formalizado o controlado
Política de Seguridad de la Información y seguridad digital- Política de Ubicación y Protección de los Equipos: Todo traslado o reasignación de equipos debe ser autorizado y debidamente registrado en el formato GAD22-FOR02 Traslado de elementos devolutivos.
</t>
    </r>
    <r>
      <rPr>
        <u/>
        <sz val="12"/>
        <color rgb="FF1155CC"/>
        <rFont val="Arial"/>
      </rPr>
      <t>http://galatea.contaduria.gov.co/svn/TIC_Gestion_TICs/trunk/INF</t>
    </r>
    <r>
      <rPr>
        <sz val="12"/>
        <color theme="1"/>
        <rFont val="Arial"/>
      </rPr>
      <t xml:space="preserve"> (Infraestructura)/CCO  (Centro Cómputo)/MAN (Mantenimientos)
Información que se encuentra en intranet en el modulo del sistema de gestión de calidad - SGC: Inicio&gt;Documentos SGC&gt;Gestión TICs&gt;Políticas</t>
    </r>
  </si>
  <si>
    <t>Se define en la Política de Seguridad de la Información y seguridad digital - Política de Dispositivos Móviles : Los dispositivos móviles que son propiedad de la CGN, utilizados dentro o fuera de la entidad y en sus funciones propias, deben ser exclusivamente utilizados para brindar apoyo a las actividades institucionales y deben ser sujetos a un grado equivalente de protección al de los equipos que se encuentran en las instalaciones de la CGN</t>
  </si>
  <si>
    <t>Política de Seguridad de la Información y seguridad digital - Política de Dispositivos Móviles : Los dispositivos móviles que son propiedad de la CGN, utilizados dentro o fuera de la entidad y en sus funciones propias, deben ser exclusivamente utilizados para brindar apoyo a las actividades institucionales y deben ser sujetos a un grado equivalente de protección al de los equipos que se encuentran en las instalaciones de la CGN. 
Durante los viajes, los equipos (y medios) no se deben dejar desatendidos en lugares públicos. Los computadores portátiles se deben llevar como equipaje de mano.
Los portátiles son vulnerables al robo, pérdida o acceso no autorizado durante los viajes. Se les debe proporcionar una forma apropiada de protección al acceso (por ejemplo: contraseñas de encendido, encriptación, etc.) con el fin de prevenir un acceso no autorizado.
Las instrucciones del fabricante concernientes a la protección del equipo se deben seguir en todo momento (por ejemplo: para protegerse contra la exposición de campos electromagnéticos muy fuertes).
Información que se encuentra en intranet en el modulo del sistema de gestion de calidad - SGC: Inicio&gt;Documentos SGC&gt;Gestión TICs&gt;</t>
  </si>
  <si>
    <t xml:space="preserve">Se define en la Política de Seguridad de la Información y seguridad digital - Política para el Uso de Medios Removibles, Borrado Seguro y Disposición de Medios:  Define las reglas y lineamientos para la protección de datos en diferentes medios de almacenamiento removible, así como el manejo de borrado seguro y disposición de medios, con el fin de evitar la divulgación no autorizada, modificación, borrado y destrucción de activos de información e interrupción de las actividades del negocio. 
Las especificaciones están definidas en el documento GTI010-POL04 Política para el Uso de Medios Removibles, Borrado Seguro y Disposición de Medios.
 </t>
  </si>
  <si>
    <t>Las especificaciones están definidas en el documento GTI010-POL04 Política para el Uso de Medios Removibles, Borrado Seguro y Disposición de Medios
Información que se encuentra en intranet en el modulo del sistema de gestion de calidad - SGC: Inicio&gt;Documentos SGC&gt;Gestión TICs&gt;</t>
  </si>
  <si>
    <t xml:space="preserve">Se define en la Política de Seguridad de la Información y seguridad digital - Política de Pantalla Despejada y Escritorio Limpio: 
a.Todos los equipos de la CGN deberán ser bloqueados automáticamente después de cinco (5) minutos de inactividad por política del directorio activo.
b.Todos los usuarios son responsables de bloquear la sesión de su estación de trabajo en el momento en que se retiren de la misma, de forma tal que solo se pueda desbloquear con la contraseña de usuario.
c.El usuario no debe abandonar su PC, terminal o estación de trabajo sin antes salir de los sistemas o aplicaciones pertinentes o bloquear la estación de trabajo con el comando Windows + L, en teletrabajo con Ctrl+Alt-Fin.
</t>
  </si>
  <si>
    <t>Se define en la Política de Seguridad de la Información y seguridad digital - Política de Pantalla Despejada y Escritorio Limpio: 
Todos los equipos de la CGN deberán ser bloqueados automáticamente después de cinco (5) minutos de inactividad por política del directorio activo.
Todos los usuarios son responsables de bloquear la sesión de su estación de trabajo en el momento en que se retiren de la misma, de forma tal que solo se pueda desbloquear con la contraseña de usuario.
El usuario no debe abandonar su PC, terminal o estación de trabajo sin antes salir de los sistemas o aplicaciones pertinentes o bloquear la estación de trabajo con el comando Windows + L, en teletrabajo con Ctrl+Alt-Fin.
Información que se encuentra en intranet en el modulo del sistema de gestion de calidad - SGC: Inicio&gt;Documentos SGC&gt;Gestión TICs&gt;</t>
  </si>
  <si>
    <t xml:space="preserve">Se define en la Política de Seguridad de la Información y seguridad digital - Política de Pantalla Despejada y Escritorio Limpio:  
e.Los archivos que contengan información personal sensible deberán ser almacenados en rutas que impidan el fácil acceso por parte de terceros, evitando, por ejemplo, guardarlos en el área de escritorio de la pantalla del computador.
f.La pantalla del computador (escritorio) no debe contener ningún tipo de archivo, salvo los accesos directos a las aplicaciones necesarias para que los servidores públicos o colaboradores ejerzan sus funciones o cumplan sus obligaciones contractuales, según el caso.
</t>
  </si>
  <si>
    <t>Política de Seguridad de la Información y seguridad digital - Política de Pantalla Despejada y Escritorio Limpio:  
Los archivos que contienen información personal sensible son almacenados en rutas que impiden el fácil acceso por parte de terceros, evitando, por ejemplo, guardarlos en el área de escritorio de la pantalla del computador.
La pantalla del computador (escritorio) no debe contener ningún tipo de archivo, salvo los accesos directos a las aplicaciones necesarias para que los servidores públicos o colaboradores ejerzan sus funciones o cumplan sus obligaciones contractuales, según el caso.
Información que se encuentra en intranet en el modulo del sistema de gestion de calidad - SGC: Inicio&gt;Documentos SGC&gt;Gestión TICs&gt;</t>
  </si>
  <si>
    <t xml:space="preserve">Se define en la Política de Seguridad de la Información y seguridad digital
El proceso Gestión TICS cuenta con un repositorio documental  el cual permite almacenar y centralizar los documentos o archivos de forma digital , de tal manera que se pueda acceder en cualquier momento. Tambien se utiliza en algunos procesos un servidor de archivos que se conoce como repositorio Pathfinder
Este control se cumple con la documentacion que maneja la entidad a traves de SIGI en la intranet y  guias de operación.
El proceso de gestión TICs documenta los procedimientos de las actividades operacionales asociadas a la plataforma tecnológica.
</t>
  </si>
  <si>
    <r>
      <rPr>
        <sz val="12"/>
        <rFont val="Arial"/>
      </rPr>
      <t xml:space="preserve">Se define en la Política de Seguridad de la Información y seguridad digital 
El proceso Gestión TICS se cuenta con repositorio documental
Este control se cumple con la documentacion que maneja la entidad a traves del SIGI y con las guias de operación de backup y restauración de la plataforma AIX, Manuales de Orfeo, Guias de Contingencia, Guias de Windows, Guias Operación Service Desk
Información que se encuentra en intranet en el modulo del sistema de gestion de calidad - SGC: Inicio&gt;Documentos SGC&gt;Gestión TICs&gt;
http://galatea.contaduria.gov.co/svn/TIC_Gestion_TICs/trunk/SEG (Seguridad)
</t>
    </r>
    <r>
      <rPr>
        <u/>
        <sz val="12"/>
        <color rgb="FF1155CC"/>
        <rFont val="Arial"/>
      </rPr>
      <t>http://galatea.contaduria.gov.co/svn/TIC_Gestion_TICs/trunk/INF</t>
    </r>
    <r>
      <rPr>
        <sz val="12"/>
        <rFont val="Arial"/>
      </rPr>
      <t xml:space="preserve"> (Infraestructura)
http://galatea.contaduria.gov.co/svn/TIC_Gestion_TICs/trunk/INF (Infraestructura)/CCO  (Centro Cómputo)
http://galatea.contaduria.gov.co/svn/TIC_Gestion_TICs/trunk/SEG (Seguridad)/SGS (Sistema Gestion Seguridad)/INS (Instructivos)
</t>
    </r>
  </si>
  <si>
    <t>Se define en la Política de Seguridad de la Información y seguridad digital - Política de Ubicación y Protección de los Equipos: La implementación de modificaciones, adiciones o de nuevo hardware debe contemplar la revisión de las políticas de seguridad y el formato GTI02- FOR04 Administración de cambios TI.
Política de Gestión de la Vulnerabilidad Técnica: Las acciones correctivas que requieran ser aplicadas en las plataformas tecnológicas, derivadas de la identificación de vulnerabilidades técnicas, son responsabilidad del proceso de Gestión TICs, de acuerdo con el formato GTI02-FOR04 Administración de Cambios a TI.
Para dar cumplimiento con este control se cuenta con el procedimiento  GTI-PRC06  PROCEDIMIENTO CERTIFICACIÓN DE SOFTWARE y formatos  GTI01-FOR02  ORDEN DE CAMBIO ,  GTI07-FOR03  DOCUMENTOS GUIONES DE PRUEBA   incluido dentro del SGC, ademas del flujograma Gestión de cambios tecnologicos del procedimiento de seguridad de la información. 
Adicionalmente se cuenta con el formato GTI02-FOR04 - Administracion a cambios de TI, donde se registran todos los cambio que realizan en la plataforma tecnologica y sistemas de información.</t>
  </si>
  <si>
    <r>
      <rPr>
        <sz val="12"/>
        <rFont val="Arial"/>
      </rPr>
      <t xml:space="preserve">Política de Seguridad de la Información y seguridad digital 
Política de Ubicación y Protección de los Equipos: La implementación de modificaciones, adiciones o de nuevo hardware debe contemplar la revisión de las políticas de seguridad y el formato GTI02- FOR04 Administración de cambios TI.
Política de Gestión de la Vulnerabilidad Técnica: Las acciones correctivas que requieran ser aplicadas en las plataformas tecnológicas, derivadas de la identificación de vulnerabilidades técnicas, son responsabilidad del proceso de Gestión TICs, de acuerdo con el formato GTI02-FOR04 Administración de Cambios a TI.
Procedimientos  GTI-PRC06  Procedimiento Certificación de Software. 
Formatos
GTI01-FOR02 Orden de Cambio
GTI07-FOR03 - Documentos Guiones de Prueba 
GTI02-FOR04 - Administracion a cambios de TI
Flujograma Gestión de cambios tecnologicos del GTI-PRC010 Procedimiento de Seguridad de la Información. 
</t>
    </r>
    <r>
      <rPr>
        <u/>
        <sz val="12"/>
        <color rgb="FF1155CC"/>
        <rFont val="Arial"/>
      </rPr>
      <t>http://galatea.contaduria.gov.co/svn/TIC_Gestion_TICs/trunk/DSW</t>
    </r>
    <r>
      <rPr>
        <sz val="12"/>
        <rFont val="Arial"/>
      </rPr>
      <t xml:space="preserve"> (Desarrollo de Software)/FOR (Formatos procedimiento)
D:\SEG (Seguridad)\SGS (Sistema Gestion Seguridad)\INS (Indicador de seguridad)\2024\EVI (Evidencias Indicadores Seguridad)
Información que se encuentra en intranet en el modulo del sistema de gestión de calidad - SGC: Inicio&gt;Documentos SGC&gt;Gestión TICs&gt;Políticas</t>
    </r>
  </si>
  <si>
    <t>El Git de informática cuenta con: El plan de inversión, plan de acción y el Plan Estratégico de Tecnología de la Información (PETI).
Flujograma gestion de la capacidad del procedimiento de seguridad de la informacion 
El  encargado de la plataforma de monitoreo Zabbix del GIT de apoyo informático reporta  con una periodicidad trimestral. Informe actualizado de la capacidad  de la infraestructura tecnologia
Se cuenta con herramienta de monitoreo zabbix que permite realizar gestión de la capacidad de los equipos de infraestructura</t>
  </si>
  <si>
    <t xml:space="preserve">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b.Es responsabilidad de cada usuario utilizar el software para diagnosticar la presencia de virus en la información que provenga de diferentes medios como internet, memorias USB, archivos compartidos, entre otros. Este proceso debe ser realizado antes de abrir o ejecutar los archivos, así como antes de divulgarlos, con el fin de no propagar virus informáticos u otros programas maliciosos al interior de la red.
Se cuenta  con un software de antivirus que permite implementar controles adecuados para la detenccion , prevencion y proteccion contra códigos maliciosos
Se realizan campañas de sensibilización sobre manejo de amenazas  de correos maliciosos y antispam 
</t>
  </si>
  <si>
    <t>Se define en la Política de Seguridad de la Información y seguridad digital - Política de Control de Virus: 
La CGN suministra un sistema de antivirus, el cual esta instalado en cada estación de trabajo, equipos portátiles y en los servidores; los usuarios no deben desactivar esta funcionalidad o intentar manipular la configuración en sus equipos.
b.Es responsabilidad de cada usuario utilizar el software para diagnosticar la presencia de virus en la información que provenga de diferentes medios como internet, memorias USB, archivos compartidos, entre otros. Este proceso debe ser realizado antes de abrir o ejecutar los archivos, así como antes de divulgarlos, con el fin de no propagar virus informáticos u otros programas maliciosos al interior de la red.
Los sistemas de cómputo que se sospeche que han sido comprometidos por virus o software malicioso deben ser desconectados de la red de forma inmediata. El usuario debe solicitar apoyo al soporte técnico del GIT de Apoyo Informático e informar a los correos seguridadinformatica@contaduria.gov.co y mesadeservicio@contaduria.gov.co.
Evidencia de Campañas de sensibilización sobre manejo de amenazas  de correos maliciosos y antispam 
Información que se encuentra en intranet en el modulo del sistema de gestión de calidad - SGC: Inicio&gt;Documentos SGC&gt;Gestión TICs&gt;Políticas</t>
  </si>
  <si>
    <r>
      <rPr>
        <sz val="11"/>
        <color rgb="FF000000"/>
        <rFont val="Calibri"/>
      </rPr>
      <t xml:space="preserve">Se define en la Política de Seguridad de la Información y seguridad digital - Política de Respaldo de Datos: Define las políticas para realizar copias diarias, semanales, mensuales, anuales, en diferencial, diferencial incremental y total, de acuerdo con el tipo de copias de respaldo en el que se realice su almacenamiento. Las especificaciones están definidas en el documento GTI03-POL01 Política de Copias de Respaldo.
Se cuenta con la política GTI03-POL01 POLÍTICAS DE COPIAS DE RESPALDO y el procedimiento GTI-PRC03 PROCEDIMIENTO OPERACIÓN CENTRO DE COMPUTO, el flujograma copias de respaldo del procedimiento seguridad de la información
</t>
    </r>
    <r>
      <rPr>
        <sz val="11"/>
        <color rgb="FFFF0000"/>
        <rFont val="Calibri"/>
      </rPr>
      <t>La CGN  como respaldo genera backups de los servidores de gestión y de los usuarios a través de la herramienta bacula</t>
    </r>
  </si>
  <si>
    <t xml:space="preserve">Se cuenta con formato GTI010-FOR01 REGISTRO INCIDENTES SEGURIDAD DE LA INFORMACIÓN
Se dispone a los usuarios el correo electronico  seguridadinformatica@contaduria.gov.co.  para reportar los eventos e incidentes de seguridad
Configuración del DMARC para correo Gmail
Se cuenta con Logs de firewall (Bgta/Mdllin) se almacenan en Fortianalizer de acuerdo con las políticas establecidas: que puede ser todo o solamente lo relacionado con UTM (seguridad perimetral, AP, red, switches). La retención es automática por tres meses . Se revisan si existe una alarma crítica de Zabbix.
Logs de BD (Bogotá y Medellín) se almacenana en filesystem de Discovery y se realiza backup diario con retención de 30 días. </t>
  </si>
  <si>
    <r>
      <rPr>
        <sz val="11"/>
        <color rgb="FF000000"/>
        <rFont val="Calibri"/>
      </rPr>
      <t>Se define en la Política de Seguridad de la Información y seguridad digital - Política de Gestión de Incidentes de Seguridad de la Información 
Formato GTI010-FOR01 Registro incidentes Seguridad de la Información
http://galatea.contaduria.gov.co/svn/TIC_Gestion_TICs/trunk/SEG (Seguridad)/SGS (Sistema Gestion Seguridad)/INC ( Incidentes)/
Evidencia de registro de tickets en Herramienta de mesa de servicio GLPI
Reportes de usuarios al Correo electronico  seguridadinformatica@contaduria.gov.co
Configuración del DMARC: Configuración de autenticación de correo para combatir los ataques phishing previniendo las suplantaciones de correo.
http://galatea.contaduria.gov.co/svn/TIC_Gestion_TICs/trunk/SEG (Seguridad)/SGS (Sistema Gestion Seguridad)/POL (Politicas)/2024
Logs en Fortianalizer
Logs en filesystem del servidor Discovery</t>
    </r>
    <r>
      <rPr>
        <sz val="11"/>
        <color rgb="FFFF0000"/>
        <rFont val="Calibri"/>
      </rPr>
      <t xml:space="preserve">
</t>
    </r>
  </si>
  <si>
    <t xml:space="preserve">Definido en la Politica de seguridad de la Información y seguridad digital -  Politica de Control de Acceso 
GTI010-FOR09 - Solicitud creación  de cuentas intitucional y/o VPN
GTI010-FOR03 Creacion de ususarios aplicativo CHIP 
La responsabilidad debe ser asumida por el usuario autorizado para acceder a la información, ya que cada usuario cuenta con un perfil de acuerdo a las actividades y tareas que realiza. 
</t>
  </si>
  <si>
    <t>Politica de seguridad de la Información y seguridad digital - Politica de Control de Acceso: 
Los usuarios deben tener acceso solo a la información que sea necesaria para el desarrollo de sus actividades y para la cual tengan autorización.    
El acceso a sistemas y aplicaciones se debe controlar mediante un proceso de ingreso seguro, de acuerdo con los perfiles que se hayan asignado a los usuarios de cada aplicación. Además, solo los usuarios administradores podrán tener acceso a los sistemas operativos.
Formatos:
GTI010-FOR02  - Solicitud de Cuentas de Usuario Institucional
GTI010-FOR03 Creación de usuarios aplicativo CHIP 
GTI010-FOR04  Solicitud de Cuentas de Usuario Institucional - VPN  
Evidencia de registro de tickets en Herramienta de mesa de servicio GLPI</t>
  </si>
  <si>
    <t xml:space="preserve">Se define en la Política de Seguridad de la Información y seguridad digital - Política de Control de Acceso. El acceso a sistemas y aplicaciones se debe controlar mediante un proceso de ingreso seguro, de acuerdo con los perfiles que se hayan asignado a los usuarios de cada aplicación. Además, solo los usuarios administradores podrán tener acceso a los sistemas operativos.
Se deben revisar dos veces al año los derechos de acceso de los usuarios a los sistemas y a los servicios de información para mantener un control eficaz.
Los registros se pueden reflejar actualmente en los formatos GTI02-FOR01 Bitacora de la Plataforma tecnológica", GTI02-FOR04 Admon-cambios -TI, GTI03-FOR01-Cheklist
</t>
  </si>
  <si>
    <t xml:space="preserve">Política de Seguridad de la Información y seguridad digital - Política de Control de Acceso. 
El acceso a sistemas y aplicaciones se debe controlar mediante un proceso de ingreso seguro, de acuerdo con los perfiles que se hayan asignado a los usuarios de cada aplicación. Además, solo los usuarios administradores podrán tener acceso a los sistemas operativos.
Se deben revisar dos veces al año los derechos de acceso de los usuarios a los sistemas y a los servicios de información para mantener un control eficaz.
Formatos: 
GTI02-FOR01 Bitacora de la Plataforma tecnológica"
GTI02-FOR04 Admon-cambios -TI 
GTI03-FOR01-Cheklist
http://galatea.contaduria.gov.co/svn/TIC_Gestion_TICs/trunk/INF (Infraestructura)/CCO  (Centro Cómputo)/BPT (Bitacora Plataforma Tecnologica)
http://galatea.contaduria.gov.co/svn/TIC_Gestion_TICs/trunk/INF (Infraestructura)/ACA (Administracion Cambios)
http://galatea.contaduria.gov.co/svn/TIC_Gestion_TICs/trunk/INF (Infraestructura)/CCO  (Centro Cómputo)/MON (Monitoreo)/CKL (Check List)
</t>
  </si>
  <si>
    <t>Se define en la Política de Seguridad de la Información y seguridad digital - Política de Sincronización de Relojes
Los relojes  de todos los sistemas de procesamiento de información dentro de la organización o del dominio de seguridad estan sincronizados con una fuente de tiempo exacta y acordada con NTP.
Para los servidores Windows, se deja dentro de las políticas para que todos los equipos dentro del dominio se sincronicen con el NTP del servidor de dominio.
Para los servidores Linux y AIX, se configura el archivo /etc/ntp.conf para que se sincronice con el servidor de dominio.</t>
  </si>
  <si>
    <t xml:space="preserve">Política de Seguridad de la Información y seguridad digital - Política de Sincronización de Relojes: Con el fin de obtener un control apropiado para la correlación adecuada de eventos no deseados en la infraestructura o para la investigación efectiva de incidentes, los relojes de los diferentes equipos de cómputo, servidores y sistemas de información utilizados por la CGN estan sincronizados con la hora legal colombiana mediante el protocolo NTP. Esta responsabilidad corresponde al GIT de Apoyo Informático. 
Evidencia Sincronización de los relojes de los Equipos; Servidores con el NTP del servidor de dominio.
Validar la configuración en los servidores Linux y AIX, del archivo /etc/ntp.conf para que se sincronice con el servidor de dominio.
</t>
  </si>
  <si>
    <t>Se define en la Política de Seguridad de la Información y seguridad digital - Política de Uso de los Recursos de Información: 
a.Se deben utilizar los bienes y recursos informáticos asignados única y exclusivamente para el desempeño de su empleo, cargo, rol o función. De la misma forma, las facultades que le sean atribuidas o la información reservada a la que tenga acceso por razón de su función, debe ser utilizada en forma exclusiva para fines de la entidad.
c.No se pueden almacenar, instalar o utilizar juegos en los equipos de cómputo de la CGN.
d.Únicamente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a.Se prohíbe la descarga de software desde internet, así como su instalación en las estaciones de trabajo o dispositivos móviles asignados por la CGN
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b.Todo el software operativo y aplicativo es propiedad de la CGN y solo el grupo de soporte técnico, con previa autorización del Coordinador del GIT de Apoyo Informático, está autorizado para instalarlo en las estaciones de trabajo de la entidad.
Los registros se pueden reflejar actualmente en el formato  GTI02-FOR04 Admon-cambios -TI</t>
  </si>
  <si>
    <r>
      <rPr>
        <sz val="12"/>
        <color theme="1"/>
        <rFont val="Arial"/>
      </rPr>
      <t xml:space="preserve">Revisar las siguientes directrices para </t>
    </r>
    <r>
      <rPr>
        <sz val="12"/>
        <color rgb="FFFF0000"/>
        <rFont val="Arial"/>
      </rPr>
      <t>control de software operacional</t>
    </r>
    <r>
      <rPr>
        <sz val="12"/>
        <color theme="1"/>
        <rFont val="Arial"/>
      </rPr>
      <t xml:space="preserve">: 
</t>
    </r>
    <r>
      <rPr>
        <b/>
        <sz val="12"/>
        <color rgb="FF7030A0"/>
        <rFont val="Arial"/>
      </rPr>
      <t>a)</t>
    </r>
    <r>
      <rPr>
        <sz val="12"/>
        <color rgb="FFFF0000"/>
        <rFont val="Arial"/>
      </rPr>
      <t xml:space="preserve"> actualizar el software operacional,</t>
    </r>
    <r>
      <rPr>
        <sz val="12"/>
        <color theme="1"/>
        <rFont val="Arial"/>
      </rPr>
      <t xml:space="preserve"> aplicaciones y bibliotecas de programas </t>
    </r>
    <r>
      <rPr>
        <sz val="12"/>
        <color rgb="FFFF0000"/>
        <rFont val="Arial"/>
      </rPr>
      <t>solo la debe llevar a cabo administradores entrenados</t>
    </r>
    <r>
      <rPr>
        <sz val="12"/>
        <color theme="1"/>
        <rFont val="Arial"/>
      </rPr>
      <t xml:space="preserve">, </t>
    </r>
    <r>
      <rPr>
        <sz val="12"/>
        <color rgb="FFFF0000"/>
        <rFont val="Arial"/>
      </rPr>
      <t>con autorización</t>
    </r>
    <r>
      <rPr>
        <sz val="12"/>
        <color theme="1"/>
        <rFont val="Arial"/>
      </rPr>
      <t xml:space="preserve"> apropiada de la dirección; 
</t>
    </r>
    <r>
      <rPr>
        <b/>
        <sz val="12"/>
        <color rgb="FF7030A0"/>
        <rFont val="Arial"/>
      </rPr>
      <t>b)</t>
    </r>
    <r>
      <rPr>
        <sz val="12"/>
        <color theme="1"/>
        <rFont val="Arial"/>
      </rPr>
      <t xml:space="preserve"> definir que los </t>
    </r>
    <r>
      <rPr>
        <sz val="12"/>
        <color rgb="FFFF0000"/>
        <rFont val="Arial"/>
      </rPr>
      <t>sistemas operacionales sólo deben contener códigos ejecutables aprobados</t>
    </r>
    <r>
      <rPr>
        <sz val="12"/>
        <color theme="1"/>
        <rFont val="Arial"/>
      </rPr>
      <t xml:space="preserve">, no el código de desarrollo o compiladores; 
</t>
    </r>
    <r>
      <rPr>
        <b/>
        <sz val="12"/>
        <color rgb="FF7030A0"/>
        <rFont val="Arial"/>
      </rPr>
      <t>c)</t>
    </r>
    <r>
      <rPr>
        <sz val="12"/>
        <color theme="1"/>
        <rFont val="Arial"/>
      </rPr>
      <t xml:space="preserve"> establecer que las aplicaciones y </t>
    </r>
    <r>
      <rPr>
        <sz val="12"/>
        <color rgb="FFFF0000"/>
        <rFont val="Arial"/>
      </rPr>
      <t>el software</t>
    </r>
    <r>
      <rPr>
        <sz val="12"/>
        <color theme="1"/>
        <rFont val="Arial"/>
      </rPr>
      <t xml:space="preserve"> del sistema operativo </t>
    </r>
    <r>
      <rPr>
        <sz val="12"/>
        <color rgb="FFFF0000"/>
        <rFont val="Arial"/>
      </rPr>
      <t>solo se debe implementar después de pruebas extensas y exitosas</t>
    </r>
    <r>
      <rPr>
        <sz val="12"/>
        <color theme="1"/>
        <rFont val="Arial"/>
      </rPr>
      <t xml:space="preserve">; los ensayos deben abarcar la </t>
    </r>
    <r>
      <rPr>
        <sz val="12"/>
        <color rgb="FFFF0000"/>
        <rFont val="Arial"/>
      </rPr>
      <t>usabilidad, la seguridad</t>
    </r>
    <r>
      <rPr>
        <sz val="12"/>
        <color theme="1"/>
        <rFont val="Arial"/>
      </rPr>
      <t xml:space="preserve">, los efectos sobre otros sistemas y la facilidad de uso, y se debe llevar a cabo en sistemas separados; se debe asegurar que todas las </t>
    </r>
    <r>
      <rPr>
        <sz val="12"/>
        <color rgb="FFFF0000"/>
        <rFont val="Arial"/>
      </rPr>
      <t>bibliotecas</t>
    </r>
    <r>
      <rPr>
        <sz val="12"/>
        <color theme="1"/>
        <rFont val="Arial"/>
      </rPr>
      <t xml:space="preserve"> de fuentes de programas correspondientes hayan sido </t>
    </r>
    <r>
      <rPr>
        <sz val="12"/>
        <color rgb="FFFF0000"/>
        <rFont val="Arial"/>
      </rPr>
      <t>actualizadas;</t>
    </r>
    <r>
      <rPr>
        <sz val="12"/>
        <color theme="1"/>
        <rFont val="Arial"/>
      </rPr>
      <t xml:space="preserve"> 
</t>
    </r>
    <r>
      <rPr>
        <b/>
        <sz val="12"/>
        <color rgb="FF7030A0"/>
        <rFont val="Arial"/>
      </rPr>
      <t>d)</t>
    </r>
    <r>
      <rPr>
        <sz val="12"/>
        <color theme="1"/>
        <rFont val="Arial"/>
      </rPr>
      <t xml:space="preserve"> </t>
    </r>
    <r>
      <rPr>
        <sz val="12"/>
        <color rgb="FFFF0000"/>
        <rFont val="Arial"/>
      </rPr>
      <t>usar un sistema de control de la configuración para mantener el control de todo el software implementado, al igual que la documentación del sistema</t>
    </r>
    <r>
      <rPr>
        <sz val="12"/>
        <color theme="1"/>
        <rFont val="Arial"/>
      </rPr>
      <t xml:space="preserve">; 
</t>
    </r>
    <r>
      <rPr>
        <b/>
        <sz val="12"/>
        <color rgb="FF7030A0"/>
        <rFont val="Arial"/>
      </rPr>
      <t>e)</t>
    </r>
    <r>
      <rPr>
        <sz val="12"/>
        <color theme="1"/>
        <rFont val="Arial"/>
      </rPr>
      <t xml:space="preserve"> establecer una </t>
    </r>
    <r>
      <rPr>
        <sz val="12"/>
        <color rgb="FFFF0000"/>
        <rFont val="Arial"/>
      </rPr>
      <t xml:space="preserve">estrategia de retroceso (rollback) antes de implementar los cambios; </t>
    </r>
    <r>
      <rPr>
        <sz val="12"/>
        <color theme="1"/>
        <rFont val="Arial"/>
      </rPr>
      <t xml:space="preserve">
</t>
    </r>
    <r>
      <rPr>
        <sz val="12"/>
        <color rgb="FFFF0000"/>
        <rFont val="Arial"/>
      </rPr>
      <t xml:space="preserve">f) mantener un log de auditoría de todas las actualizaciones de las bibliotecas de programas operacionales; </t>
    </r>
    <r>
      <rPr>
        <sz val="12"/>
        <color theme="1"/>
        <rFont val="Arial"/>
      </rPr>
      <t xml:space="preserve">
</t>
    </r>
    <r>
      <rPr>
        <b/>
        <sz val="12"/>
        <color rgb="FF7030A0"/>
        <rFont val="Arial"/>
      </rPr>
      <t xml:space="preserve">g) </t>
    </r>
    <r>
      <rPr>
        <sz val="12"/>
        <color theme="1"/>
        <rFont val="Arial"/>
      </rPr>
      <t xml:space="preserve">definir las </t>
    </r>
    <r>
      <rPr>
        <sz val="12"/>
        <color rgb="FFFF0000"/>
        <rFont val="Arial"/>
      </rPr>
      <t xml:space="preserve">versiones anteriores </t>
    </r>
    <r>
      <rPr>
        <sz val="12"/>
        <color theme="1"/>
        <rFont val="Arial"/>
      </rPr>
      <t xml:space="preserve">del software de aplicación se deben </t>
    </r>
    <r>
      <rPr>
        <sz val="12"/>
        <color rgb="FFFF0000"/>
        <rFont val="Arial"/>
      </rPr>
      <t>conservar como</t>
    </r>
    <r>
      <rPr>
        <sz val="12"/>
        <color theme="1"/>
        <rFont val="Arial"/>
      </rPr>
      <t xml:space="preserve"> una medida de </t>
    </r>
    <r>
      <rPr>
        <sz val="12"/>
        <color rgb="FFFF0000"/>
        <rFont val="Arial"/>
      </rPr>
      <t>contingencia;</t>
    </r>
    <r>
      <rPr>
        <sz val="12"/>
        <color theme="1"/>
        <rFont val="Arial"/>
      </rPr>
      <t xml:space="preserve"> 
</t>
    </r>
    <r>
      <rPr>
        <b/>
        <sz val="12"/>
        <color rgb="FF7030A0"/>
        <rFont val="Arial"/>
      </rPr>
      <t>h)</t>
    </r>
    <r>
      <rPr>
        <sz val="12"/>
        <color theme="1"/>
        <rFont val="Arial"/>
      </rPr>
      <t xml:space="preserve"> establecer que las </t>
    </r>
    <r>
      <rPr>
        <sz val="12"/>
        <color rgb="FFFF0000"/>
        <rFont val="Arial"/>
      </rPr>
      <t>versiones de software anteriores</t>
    </r>
    <r>
      <rPr>
        <sz val="12"/>
        <color theme="1"/>
        <rFont val="Arial"/>
      </rPr>
      <t xml:space="preserve"> se deben llevar al archivo permanente, junto con toda la i</t>
    </r>
    <r>
      <rPr>
        <sz val="12"/>
        <color rgb="FFFF0000"/>
        <rFont val="Arial"/>
      </rPr>
      <t>nformación y parámetros, procedimientos, detalles de configuración y software de soporte anteriores,</t>
    </r>
    <r>
      <rPr>
        <sz val="12"/>
        <color theme="1"/>
        <rFont val="Arial"/>
      </rPr>
      <t xml:space="preserve"> en tanto los datos permanezcan en el archivo permanente. </t>
    </r>
  </si>
  <si>
    <t>Política de Seguridad de la Información y seguridad digital - Política de Uso de los Recursos de Información: 
Los bienes y recursos informáticos son asignados única y exclusivamente para el desempeño del empleo, cargo, rol o función. De la misma forma, las facultades que le sean atribuidas o la información reservada a la que tenga acceso por razón de su función, debe ser utilizada en forma exclusiva para fines de la entidad.
No se puede almacenar, instalar o utilizar juegos en los equipos de cómputo de la CGN.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Esta prohibido la descarga de software desde internet, así como su instalación en las estaciones de trabajo o dispositivos móviles asignados por la CGN
Se define en la Política de Seguridad de la Información y seguridad digital - Política de Control de Virus
La CGN es responsable de suministrar un sistema de antivirus, el cual esta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Todo el software operativo y aplicativo es propiedad de la CGN y solo el grupo de soporte técnico, con previa autorización del Coordinador del GIT de Apoyo Informático, está autorizado para instalarlo en las estaciones de trabajo de la entidad.
Formato  GTI02-FOR04 Admon-cambios -TI
https://www.contaduria.gov.co/manual-y-politicas-del-sistema-integrado-de-gestion-institucional
http://galatea.contaduria.gov.co/svn/TIC_Gestion_TICs/trunk/INF (Infraestructura)/ACA (Administracion Cambios)
Información que se encuentra en intranet en el modulo del sistema de gestión de calidad - SGC: Inicio&gt;Documentos SGC&gt;Gestión TICs&gt;Políticas</t>
  </si>
  <si>
    <t xml:space="preserve">Se define en la Política de Seguridad de la Información y seguridad digital - Política de Gestión de la Vulnerabilidad Técnica:
a.El proceso de Gestión TICs es responsable de verificar de manera periódica la información publicada por parte de los fabricantes y foros de seguridad en relación con nuevas vulnerabilidades identificadas que puedan afectar los sistemas de información de la CGN.
b.Se debe generar y ejecutar, por lo menos una vez al año, un plan de análisis de vulnerabilidades o hacking ético para las plataformas críticas de la CGN cuya viabilidad técnica y de administración lo permita.
Analisis de vulnerabilidades  desde la consola de antivirus, registro de amenazas y vulnerabilidades, se identifican vulnerabilidades tecnicas desde la herramienta perimetral - Fortinet.
Se programan test de vulnerabilidad interno y externo con el apoyo  de  funcionarios de los grupos de infraestructura y de seguridad sobre los servidores criticos de la CGN
Plan de remedicacion y seguimiento de vulnerabilidades </t>
  </si>
  <si>
    <r>
      <rPr>
        <sz val="11"/>
        <color theme="1"/>
        <rFont val="Calibri"/>
      </rPr>
      <t xml:space="preserve">Revisar las siguientes directrices para </t>
    </r>
    <r>
      <rPr>
        <b/>
        <sz val="11"/>
        <color theme="1"/>
        <rFont val="Calibri"/>
      </rPr>
      <t>vulnerabilidades</t>
    </r>
    <r>
      <rPr>
        <sz val="11"/>
        <color theme="1"/>
        <rFont val="Calibri"/>
      </rPr>
      <t xml:space="preserve"> técnicas: 
</t>
    </r>
    <r>
      <rPr>
        <b/>
        <sz val="11"/>
        <color theme="1"/>
        <rFont val="Calibri"/>
      </rPr>
      <t>a)</t>
    </r>
    <r>
      <rPr>
        <sz val="11"/>
        <color theme="1"/>
        <rFont val="Calibri"/>
      </rPr>
      <t xml:space="preserve">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t>
    </r>
    <r>
      <rPr>
        <b/>
        <sz val="11"/>
        <color theme="1"/>
        <rFont val="Calibri"/>
      </rPr>
      <t>c)</t>
    </r>
    <r>
      <rPr>
        <sz val="11"/>
        <color theme="1"/>
        <rFont val="Calibri"/>
      </rPr>
      <t xml:space="preserve"> una línea de tiempo para reaccionar a las notificaciones de vulnerabilidades técnicas pertinentes potencialmente; 
</t>
    </r>
    <r>
      <rPr>
        <b/>
        <sz val="11"/>
        <color theme="1"/>
        <rFont val="Calibri"/>
      </rPr>
      <t>d)</t>
    </r>
    <r>
      <rPr>
        <sz val="11"/>
        <color theme="1"/>
        <rFont val="Calibri"/>
      </rPr>
      <t xml:space="preserve">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t>
    </r>
    <r>
      <rPr>
        <b/>
        <sz val="11"/>
        <color theme="1"/>
        <rFont val="Calibri"/>
      </rPr>
      <t xml:space="preserve">e) </t>
    </r>
    <r>
      <rPr>
        <sz val="11"/>
        <color theme="1"/>
        <rFont val="Calibri"/>
      </rPr>
      <t xml:space="preserve">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t>
    </r>
    <r>
      <rPr>
        <b/>
        <sz val="11"/>
        <color theme="1"/>
        <rFont val="Calibri"/>
      </rPr>
      <t xml:space="preserve">f) </t>
    </r>
    <r>
      <rPr>
        <sz val="11"/>
        <color theme="1"/>
        <rFont val="Calibri"/>
      </rPr>
      <t xml:space="preserve">establecer, si está disponible un parche de una fuente legítima, se debe valorar los riesgos asociados con la instalación del parche (los riesgos que acarrea la vulnerabilidad se debe comparar con el riesgo de instalar el parche); 
</t>
    </r>
    <r>
      <rPr>
        <b/>
        <sz val="11"/>
        <color theme="1"/>
        <rFont val="Calibri"/>
      </rPr>
      <t>g)</t>
    </r>
    <r>
      <rPr>
        <sz val="11"/>
        <color theme="1"/>
        <rFont val="Calibri"/>
      </rPr>
      <t xml:space="preserve"> establecer que los parches se deben probar y evaluar antes de su instalación, para asegurarse de que son eficaces y no producen efectos secundarios que no se puedan tolerar; </t>
    </r>
    <r>
      <rPr>
        <b/>
        <sz val="11"/>
        <color theme="1"/>
        <rFont val="Calibri"/>
      </rPr>
      <t xml:space="preserve">si no hay parches disponibles, se debe considerar otros controles como: </t>
    </r>
    <r>
      <rPr>
        <sz val="11"/>
        <color theme="1"/>
        <rFont val="Calibri"/>
      </rPr>
      <t xml:space="preserve">
1) </t>
    </r>
    <r>
      <rPr>
        <b/>
        <sz val="11"/>
        <color theme="1"/>
        <rFont val="Calibri"/>
      </rPr>
      <t>dejar de operar los servicios</t>
    </r>
    <r>
      <rPr>
        <sz val="11"/>
        <color theme="1"/>
        <rFont val="Calibri"/>
      </rPr>
      <t xml:space="preserve">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r>
  </si>
  <si>
    <t xml:space="preserve">Se define en la Política de Seguridad de la Información y seguridad digital - Política de Uso de los Recursos de Información: 
a.Se deben utilizar los bienes y recursos informáticos asignados única y exclusivamente para el desempeño de su empleo, cargo, rol o función. De la misma forma, las facultades que le sean atribuidas o la información reservada a la que tenga acceso por razón de su función, debe ser utilizada en forma exclusiva para fines de la entidad.
c.No se pueden almacenar, instalar o utilizar juegos en los equipos de cómputo de la CGN.
d.Únicamente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a.Se prohíbe la descarga de software desde internet, así como su instalación en las estaciones de trabajo o dispositivos móviles asignados por la CGN
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b.Todo el software operativo y aplicativo es propiedad de la CGN y solo el grupo de soporte técnico, con previa autorización del Coordinador del GIT de Apoyo Informático, está autorizado para instalarlo en las estaciones de trabajo de la entidad.
Restricciones configuradas en el firewall y en el dominio windows para descargar software </t>
  </si>
  <si>
    <t>Política de Seguridad de la Información y seguridad digital - Política de Uso de los Recursos de Información: 
Los bienes y recursos informáticos son asignados única y exclusivamente para el desempeño del empleo, cargo, rol o función. De la misma forma, las facultades que le sean atribuidas o la información reservada a la que tenga acceso por razón de su función, debe ser utilizada en forma exclusiva para fines de la entidad.
No se puede almacenar, instalar o utilizar juegos en los equipos de cómputo de la CGN.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Esta prohibido la descarga de software desde internet, así como su instalación en las estaciones de trabajo o dispositivos móviles asignados por la CGN
Se define en la Política de Seguridad de la Información y seguridad digital - Política de Control de Virus
La CGN es responsable de suministrar un sistema de antivirus, el cual esta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Todo el software operativo y aplicativo es propiedad de la CGN y solo el grupo de soporte técnico, con previa autorización del Coordinador del GIT de Apoyo Informático, está autorizado para instalarlo en las estaciones de trabajo de la entidad.
Evidencia de las restricciones configuradas en el firewall y en el dominio windows para descargar software 
https://www.contaduria.gov.co/manual-y-politicas-del-sistema-integrado-de-gestion-institucional
Información que se encuentra en intranet en el modulo del sistema de gestión de calidad - SGC: Inicio&gt;Documentos SGC&gt;Gestión TICs&gt;Políticas</t>
  </si>
  <si>
    <t xml:space="preserve">Se define en la Política de Seguridad de la Información y seguridad digital - Política de Gestión de la Vulnerabilidad Técnica:
b.Se debe generar y ejecutar, por lo menos una vez al año, un plan de análisis de vulnerabilidades o hacking ético para las plataformas críticas de la CGN cuya viabilidad técnica y de administración lo permita.
Se define en la Política de Seguridad de la Información y seguridad digital - Política de Derechos de Autor: 
d.La CGN cuenta con la autoridad y autonomía para realizar auditorías periódicas sobre las estaciones de trabajo, con previa autorización del jefe inmediato, para verificar el apropiado uso del software. Se mantendrán los registros de los hallazgos identificados.
Se define en la Política de Seguridad de la Información y seguridad digital - Política de Monitoreo y Evaluación del Cumplimiento
a.        El servidor público o colaborador asignado por el Coordinador del GIT de Apoyo Informático tiene, en primera instancia, la responsabilidad de monitorear las estaciones de trabajo con el fin de identificar lo que pueda ser considerado como software ilegal o aplicaciones que afecten la seguridad de la información.
los grupos de seguridad y de infraestructura realizan pruebas de vulnerabilidades a algunos servidores de la plataforma tecnologica
</t>
  </si>
  <si>
    <t>Se define en la Política de Seguridad de la Información y seguridad digital - Política de la Red Interna : La red interna de la CGN es un recurso vital que permite la comunicación, el intercambio de información y el acceso a recursos críticos para el desarrollo de las operaciones. Esta política establece las directrices y normativas para el uso seguro, responsable y efectivo de la red interna por parte de todos los servidores públicos y colaboradores autorizados.
Se define en la Política de Seguridad de la Información y seguridad digital - Política de Uso de la Red Inalámbrica Pública: Define los lineamientos para el uso del internet inalámbrico público en la CGN. 
Se define en la Política de Seguridad de la Información y seguridad digital - Política de Acceso a la Red Privada Virtual (VPN): La Política de Uso de la Red Privada Virtual tiene como objetivo principal ofrecer a los servidores públicos y colaboradores una guía sobre las características y requerimientos mínimos que deben ser cumplidos para el uso correcto del servicio de la VPN institucional y cualquier mecanismo de acceso remoto a los servicios que provea la CGN como también las implicancias del mal uso.
El administrador de la red realiza un control de trafico y red, se cuenta con la segmentación de red Revisión y monitoreo del Firewall,  monitoreo canales
FLUJOGRAMA SEGURIDAD DE REDES,COMUNICACIONES Y SERVICIOS DE TI del procedimiento de seguridad de la información, donde se contemplan los criterios de seguridad en la red.</t>
  </si>
  <si>
    <t>Se define en la Política de Seguridad de la Información y seguridad digital - Políticas para Proveedores de Servicios: Define los lineamientos de seguridad para los proveedores que, en el desarrollo de sus funciones, puedan tener acceso a sistemas de información o recursos en general, con el fin de proteger la confidencialidad, integridad y disponibilidad de la información de la CGN.
El administrador de red de la CGN identifica los mecanismos de seguridad registrados en su diagrama de configuración, las  medidas de control utilizada para los accesos y trafico de la red a traves del firewall, también mantiene en contacto con los proveedores y ANS.
A traves del firewall Fortinet se aplican logging y seguimiento adecuados para posibilitar el registro y detección de acciones que pueden afectar, o son pertinentes a la seguridad de la información</t>
  </si>
  <si>
    <t>Se define en la Política de Seguridad de la Información y seguridad digital - Políticas para Proveedores de Servicios: Las especificaciones están definidas en el documento GTI10-POL02 Política de seguridad para proveedores de servicios.
El administrador de red de la CGN  identifica los mecanismos de seguridad registrados en su diagrama de configuración, las  medidas de control utilizada para los accesos y trafico de la red a traves del firewall, también mantiene en contacto con los proveedores y verifica los ANS.
A traves del firewall Fortinet se aplican logging y seguimiento adecuados para posibilitar el registro y detección de acciones que pueden afectar, o son pertinentes a la seguridad de la información.</t>
  </si>
  <si>
    <t>Se define en la Política de Seguridad de la Información y seguridad digital - Política de Acceso a la Red Privada Virtual (VPN): La Política de Uso de la Red Privada Virtual tiene como objetivo principal ofrecer a los servidores públicos y colaboradores una guía sobre las características y requerimientos mínimos que deben ser cumplidos para el uso correcto del servicio de la VPN institucional y cualquier mecanismo de acceso remoto a los servicios que provea la CGN como también las implicancias del mal uso.
Se realiza el aislamiento de redes mediante VPN, redes, segmentación Y VLANs por piso del edificio.
Los segmentos de red de los servidores y equipos usuarios se encuentran separados - Se cuenta con diagrama de topologia de la red</t>
  </si>
  <si>
    <t xml:space="preserve">Política de Seguridad de la Información y seguridad digital - Política de Acceso a la Red Privada Virtual (VPN): Las especificaciones están definidas en el documento GTI10-POL01 Política de Acceso a la Red Privada Virtual de la CGN.
Se realiza el aislamiento de redes mediante VPN, redes, segmentación y VLANs.
Los segmentos de red de los servidores y equipos usuarios se encuentran separados - Se cuenta con diagrama de topologia de la red
D:\TIC_Gestion_TICs\INF (Infraestructura)\REC  (Redes y Comunicaciones)\Diagramas
Información que se encuentra en intranet en el modulo del sistema de gestión de calidad - SGC: Inicio&gt;Documentos SGC&gt;Gestión TICs&gt;Políticas
</t>
  </si>
  <si>
    <t>Se define en la Política de Seguridad de la Información y seguridad digital - Política de Transferencia de Información: 
a.La transferencia de información deberá realizarse protegiendo la confidencialidad e integridad de los datos de acuerdo con la clasificación del activo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d.La transferencia e intercambio de datos e información sensible (información pública clasificada, información pública reservada y sobre todo aquella que contenga datos personales) solamente puede hacerse a través de la red o copiarse a otro medio de almacenamiento, siempre que la confidencialidad e integridad de los datos se garantice.
k.Se debe cumplir con los métodos de transferencia de acuerdo con la clasificación de la información descritos en el instructivo PI28-INS01 Instructivo para la gestión de activos de la información.
La CGN cuenta con el protocolo de FTPS para los usuarios estrategicos
Se realizan campañas a los funcionarios sobre el uso adecuado de la información para que tome las precauciones apropiadas de no revelar información confidencial</t>
  </si>
  <si>
    <t>Política de Seguridad de la Información y seguridad digital - Política de Transferencia de Información: 
La transferencia de información se realiza protegiendo la confidencialidad e integridad de los datos de acuerdo con la clasificación del activo de información.
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La transferencia e intercambio de datos e información sensible (información pública clasificada, información pública reservada y sobre todo aquella que contenga datos personales) solamente se puede hacer a través de la red o copiarse a otro medio de almacenamiento, siempre que la confidencialidad e integridad de los datos se garantice.
No se permite el intercambio de información por medios no autorizados por la entidad
Se cumple con los métodos de transferencia de acuerdo con la clasificación de la información descritos en el instructivo PI28-INS01 Instructivo para la gestión de activos de la información.
Instructivo PI28 -INS01 se habla del  Métodos de transferencia
La CGN cuenta con el protocolo de FTPS para los usuarios estrategicos
FTP: http://galatea.contaduria.gov.co/svn/TIC_Gestion_TICs/trunk/INF (Infraestructura)/SOP  (Sistemas Operativos)/AIX  (AIX)/FTP (Descargas FTP-SITE CGN)/TIC-INF-SOP-AIX-FTP-Entidades FTP.xls
Se realizan campañas a los funcionarios sobre el uso adecuado de la información para que tome las precauciones apropiadas de no revelar información confidencial
Información que se encuentra en intranet en el modulo del sistema de gestión de calidad - SGC: Inicio&gt;Documentos SGC&gt;Gestión TICs&gt;Políticas</t>
  </si>
  <si>
    <t xml:space="preserve">Se define en la Política de Seguridad de la Información y seguridad digital - Política de Transferencia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Se cuenta con clausula de confidencialidad en los contratos, ademas del documento del acuerdo de confidencialidad que es diligenciado y firmado por los proveedores 
Se firman polizas de cumplimiento que permiten tener garantia
Niveles aceptables que se realizan en el control de acceso y manejo de la información de acuerdo a la actividad N° 3 Verificar el adecuado manejo de la información del item  7. CLASIFICACIÓN , ETIQUETADO Y MANEJO DE LA INFORMACIÓN del  procedimiento de gestion de activos.
</t>
  </si>
  <si>
    <t>Se define en la Política de Seguridad de la Información y seguridad digital  - Política de Uso del Correo Electrónico: 
a.Todos los mensajes de correo electrónico deben enviarse mostrando al final el nombre completo, cargo, proceso o GIT al que pertenece, teléfono, extensión y el nombre de la entidad.
b.El único servicio de correo electrónico autorizado para el manejo de la información institucional en la CGN es el que cuenta con el dominio contaduria.gov.co.
c.La conexión al correo electrónico y servicios de navegación por internet son suministrados únicamente para propósitos propios y oficiales de la CGN.
i.La responsabilidad del contenido de los mensajes de correo será del usuario remitente.
La plataforma de correo de la entidad es Gmail por tal motivo la seguridad de la misma está controlada de acuerdo a las políticas y condiciones contractuales del proveedor. 
La mensajería electrónica se protege contra acceso no autorizado, modificación o denegación del servicio</t>
  </si>
  <si>
    <t xml:space="preserve">Se define en la Política de Seguridad de la Información y seguridad digital  - Política de Uso del Correo Electrónico: 
Todos los mensajes de correo electrónico deben enviarse mostrando al final el nombre completo, cargo, proceso o GIT al que pertenece, teléfono, extensión y el nombre de la entidad.
El único servicio de correo electrónico autorizado para el manejo de la información institucional en la CGN es el que cuenta con el dominio contaduria.gov.co.
La conexión al correo electrónico y servicios de navegación por internet son suministrados únicamente para propósitos propios y oficiales de la CGN.
La responsabilidad del contenido de los mensajes de correo es del usuario remitente.
Si la cuenta es accedida de manera ilegal por terceros no autorizados, se debe cambiar la contraseña inmediatamente y reportar a los correos institucionales seguridadinformatica@contaduria.gov.co y mesadeservicio@contaduria.gov.co, adjuntando la evidencia.
El correo electrónico institucional en sus mensajes contiene una nota de confidencialidad, la cual se usa siempre en los mensajes.
La mensajería electrónica se protege contra acceso no autorizado, modificación o denegación del servicio mediante la doble autenticación para ingreso al correo.
La plataforma de correo de la entidad es Gmail por tal motivo la seguridad de la misma está controlada de acuerdo a las políticas y condiciones contractuales del proveedor. 
http://galatea.contaduria.gov.co/svn/TIC_Gestion_TICs/trunk/PLG  (Planeacion Gestion Tecnologica)/CJU (Contratos Jurídicos)/2023
Información que se encuentra en intranet en el modulo del sistema de gestión de calidad - SGC: Inicio&gt;Documentos SGC&gt;Gestión TICs&gt;Políticas
</t>
  </si>
  <si>
    <t xml:space="preserve">Se define en la Política de Seguridad de la Información y seguridad digital - Política de Transferencia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La CGN cuenta con el documento  acuerdo de confidencialidad que es diligenciado por proveedores, contratistas y servidores públicos
Tambien se encuentra registrado en los  contratos que se suscribe la CGN con contratistas y terceros.
</t>
  </si>
  <si>
    <t xml:space="preserve">Se define en la Política de Seguridad de la Información y seguridad digital - Política de Transferencia de Información: 
Se firmarán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Evidencias del Acuerdo de Confidencialidad (proveedores, contratistas y servidores públicos)
Información que se encuentra en intranet en el modulo del sistema de gestión de calidad - SGC: Inicio&gt;Documentos SGC&gt;Gestión TICs&gt;Políticas
</t>
  </si>
  <si>
    <r>
      <rPr>
        <sz val="11"/>
        <color theme="1"/>
        <rFont val="Calibri"/>
      </rPr>
      <t xml:space="preserve">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Mediante reuniones con los desarrolladores y responsables de los proyectos se establecen los requisitos relacionados con seguridad de la información se deberían incluir en los requisitos para nuevos sistemas de información, requerimientos que se registran en el documento de especificaciones tecnicas, ademas del diligenciamiento de los GPS (Guiones de Prueba Seguridad).
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t>
    </r>
    <r>
      <rPr>
        <sz val="11"/>
        <color rgb="FFFF0000"/>
        <rFont val="Calibri"/>
      </rPr>
      <t xml:space="preserve">
</t>
    </r>
    <r>
      <rPr>
        <sz val="11"/>
        <color theme="1"/>
        <rFont val="Calibri"/>
      </rPr>
      <t xml:space="preserve">Al firmar la solicitud de cuentas de usuarios se da por informado de las politicas y el manual de seguridad de la CGN
</t>
    </r>
  </si>
  <si>
    <t>Se define en la Política de Seguridad de la Información y seguridad digital - Política para Desarrollo y Mantenimiento de Software: Esta política abarca desde el estudio de viabilidad funcional de la solicitud, ya sea una incidencia o un nuevo requerimiento, hasta la liberación de versión a producción. Las especificaciones están definidas en el documento GTI07-POL01 Política de Desarrollo y Mantenimiento de Software.
Se define en la Política de Seguridad de la Información y seguridad digital - Política para Desarrollo y Mantenimiento de Software:
Documento de especificaciones tecnicas, ademas del diligenciamiento de los GPS (Guiones de Prueba Seguridad).
Nuevos sistemas-  GTI04-FOR02 formato de especificaciones técnicas  el requisito de seguridad en el item 2.1 ESPECIFICACIONES DE SEGURIDAD INFORMATICA DE PRODUCTO Y/O SERVICIO
Al firmar la solicitud de cuentas de usuarios se da por informado de las politicas y el manual de seguridad de la CGN
Información que se encuentra en intranet en el modulo del sistema de gestion de calidad - SGC: Inicio&gt;Documentos SGC&gt;Gestión TICs&gt;</t>
  </si>
  <si>
    <t>Se define en la Política de Seguridad de la Información y seguridad digital - Política de Criptografía y Llaves Criptográficas
Adquision de certificado SSL  adquisición, instalación y configuración de un certificado de servidor seguro ssl tipo ev, para la plataforma  de la Contaduría
Los servicios de aplicaciones que pasan sobre redes públicas se protegen mediante protocolos seguros</t>
  </si>
  <si>
    <r>
      <rPr>
        <sz val="11"/>
        <rFont val="Calibri"/>
      </rPr>
      <t xml:space="preserve">Se define en la Política de Seguridad de la Información y seguridad digital - Política de Criptografía y Llaves Criptográficas: En el caso de los certificados SSL, la periodicidad es de uno (1) o dos (2) años, de acuerdo con la disponibilidad presupuestal.
Los servicios de aplicaciones que pasan sobre redes públicas se protegen mediante protocolos seguros (Evidencia)
URL de dominios contaduria.gov.co y </t>
    </r>
    <r>
      <rPr>
        <u/>
        <sz val="11"/>
        <color rgb="FF1155CC"/>
        <rFont val="Calibri"/>
      </rPr>
      <t>chip.gov.co/</t>
    </r>
  </si>
  <si>
    <t xml:space="preserve">Se define en la Política de Seguridad de la Información y seguridad digital - Política de Criptografía y Llaves Criptográficas
La CGN cuenta con un certificado de servidor seguro SSL para la pagina del CHIP 
Ademas el ingreso a los aplicativos y equipos de almacenamiento se realiza a traves de autenticacion
</t>
  </si>
  <si>
    <r>
      <rPr>
        <sz val="11"/>
        <rFont val="Calibri"/>
      </rPr>
      <t xml:space="preserve">Se define en la Política de Seguridad de la Información y seguridad digital - Política de Criptografía y Llaves Criptográficas: En el caso de los certificados SSL, la periodicidad es de uno (1) o dos (2) años, de acuerdo con la disponibilidad presupuestal.
La CGN cuenta con un certificado de servidor seguro SSL para la pagina del CHIP 
Ademas el ingreso a los aplicativos y equipos de almacenamiento se realiza a traves de autenticacion
URL de dominios contaduria.gov.co y </t>
    </r>
    <r>
      <rPr>
        <u/>
        <sz val="11"/>
        <color rgb="FF1155CC"/>
        <rFont val="Calibri"/>
      </rPr>
      <t>chip.gov.co/</t>
    </r>
  </si>
  <si>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Se cuenta con la politica GTI07-POL01 - POLITICA DE DESARROLLO Y MANTENIMIENTO DE SOFTWARE, donde se establecen los lineamientos que deben ser aplicados durante el ciclo de desarrollo
Separación de los ambientes de desarrollo, pruebas y  produccion
Este control se realiza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Actualmente está establecido los formato GTI02-FOR04 - ADMINISTRACION DE CAMBIOS DE TI   y  GTI01-FOR02 Orden de cambio,  y pertenece al proceso Gestión Tics. incluido dentro del SGC
El grupo de desarrollo del area de GIT de apoyo informatico cumple con la politica de desarrollo seguro, metodologia que se menciona y se encuentra en el documento de Politica de desarrollo y mantenimiento de software</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</si>
  <si>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Politica GTI07-POL01 - Política de Desarrollo  y Mantenimiento de Software (lineamientos ciclo de desarrollo)
Evidencia Separación de los ambientes de desarrollo, pruebas y  produccion
Procedimientos  GTI-PRC07  Procedimiento Desarrollo  de Software;    GTI-PRC08   Procedimiento de Generación de Versión;  GTI-PRC09 Procedimiento de Mantenimiento de Software,  GTI-PRC06  Procedimiento de Certificación de Software
Formatos
GTI02-FOR04 - Administración de Cambios de TI 
GTI01-FOR02 Orden de Cambio
Información que se encuentra en intranet en el modulo del sistema de gestión de calidad - SGC: Inicio&gt;Documentos SGC&gt;Gestión TICs&gt;Políticas</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</si>
  <si>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Actualmente está establecido el formato GTI01-FOR02 Orden de cambio. incluido dentro del SGC y pertenece al proceso Gestión Tics
Se cuenta con el flujograma gestión cambios tecnologicos del procedimiento de seguridad de la información, tambien se controla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y la metodologia de desarrollo GTI07-MTD01 - METODOLOGIA DE DESARROLLO Y MANTENIMIENTO DE SOFTWARE y el formato de control de cambios, con aprobación del comité para el sistema CHIP</t>
  </si>
  <si>
    <t xml:space="preserve">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Formato GTI01-FOR02 Orden de cambio. 
Flujograma Gestión de Cambios Tecnologicos del GTI-PRC010Procedimiento de Seguridad de la Información
Procedimientos  GTI-PRC07  Procedimiento Desarrollo  de Software;    GTI-PRC08   Procedimiento de Generación de Versión;  GTI-PRC09 Procedimiento de Mantenimiento de Software,  GTI-PRC06  Procedimiento de Certificación de Software
GTI07-MTD01 - 
Metodologia de Desarrollo y Matenimiento de Software 
Formato de control de cambios, con aprobación del comité para el sistema CHIP
Información que se encuentra en intranet en el modulo del sistema de gestión de calidad - SGC: Inicio&gt;Documentos SGC&gt;Gestión TICs&gt;Políticas
</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</si>
  <si>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Antes de salir un cambio de los sistemas se realizan pruebas de versionamiento las cuales se encuentran en el repositorio de pruebas. Se soportan con los formatos GTI06-FOR02 - ACTA DE RECIBO A SATISFACCIÓN - GTI06-FOR03 - ACTA DE CERTIFICACIÓN DE VERSIÓN
Se realizan pruebas después de cambios o actualizaciones en los sistemas de informacion</t>
  </si>
  <si>
    <t>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Formatos: 
GTI06-FOR02 - Acta de Recibo a Satisfacción 
GTI06-FOR03 - Acta de  Certificación de Versión 
http://galatea.contaduria.gov.co/svn/TIC_Gestion_TICs/trunk/CDS (Certificación de Software)/CHP (CHIP)/ACTA (Actas)
http://galatea.contaduria.gov.co/svn/TIC_Gestion_TICs/trunk/CDS (Certificación de Software)/CHP (CHIP)/ACTA (Actas)/ACRS (Actas Recibo a Satisfacción)</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</si>
  <si>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</si>
  <si>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Ademas en los procedimientos de desarrollo de la aplicaciones se tienen en cuenta la validaciones de los datos, autenticacion, verificacion en la calidad del codigo fuente metodos o metodologia para desarrollo de las mismas</t>
  </si>
  <si>
    <t>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Adquisición Nuevos Sistemas:  Evidencia:  
GTI04-FOR02 Formato de especificaciones técnicas  el requisito de seguridad en el item 2.1 ESPECIFICACIONES DE SEGURIDAD INFORMATICA DE PRODUCTO Y/O SERVICIO
Información que se encuentra en intranet en el modulo del sistema de gestion de calidad - SGC: Inicio&gt;Documentos SGC&gt;Gestión TICs&gt;</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</si>
  <si>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Actuamente se cuenta con el SW Subversion svn://172.18.80.17/ - en pandora\ - Solo tienen acceso los desarrolladores y algunas personas y se manejan perfiles de acceso
Existe un software o repositorio de códigos fuente de las aplicaciones que permite llevar versionamiento, accesos y publicación de las aplicaciones</t>
  </si>
  <si>
    <t>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GTI04-FOR02 formato de especificaciones técnicas  el requisito de seguridad en el item 2.1 ESPECIFICACIONES DE SEGURIDAD INFORMATICA DE PRODUCTO Y/O SERVICIO</t>
  </si>
  <si>
    <t>Se define en la Política de Seguridad de la Información y seguridad digital - Políticas para Proveedores de Servicios: Define los lineamientos de seguridad para los proveedores que, en el desarrollo de sus funciones, puedan tener acceso a sistemas de información o recursos en general, con el fin de proteger la confidencialidad, integridad y disponibilidad de la información de la CGN.
Actualmente la entidad no adelanta procesos para la contración  de  desarrollos con proveedores externos</t>
  </si>
  <si>
    <t>Política de Seguridad de la Información y seguridad digital - Políticas para Proveedores de Servicios:
Las especificaciones están definidas en el documento GTI10-POL02 Política de seguridad para proveedores de servicios.</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</si>
  <si>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El grupo de certificacion de SW esta encargado de realizar las pruebas necesarias de los aplicativos y/o solicitudes realizados a traves del aplicativo de mesa de servicio, una vez las pruebas se finalizan y cumplen con los requrimientos esperados se pasan al ambiente de produccion</t>
  </si>
  <si>
    <t>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El grupo de certificacion de SW esta encargado de realizar las pruebas necesarias de los aplicativos y/o solicitudes realizados a traves de la herramienta de mesa de servicio, una vez las pruebas se finalizan y cumplen con los requerimientos esperados se pasan al ambiente de produccion</t>
  </si>
  <si>
    <t>Política de Seguridad de la Información y seguridad digital - Política para Desarrollo y Mantenimiento de Software: Esta política abarca desde el estudio de viabilidad funcional de la solicitud, ya sea una incidencia o un nuevo requerimiento, hasta la liberación de versión a producción. Las especificaciones están definidas en el documento GTI07-POL01 Política de Desarrollo y Mantenimiento de Software.
Revisar las pruebas de aceptación de sistemas, para los sistemas de información nuevos, actualizaciones y nuevas versiones, se deberían establecer programas de prueba para aceptación y criterios de aceptación relacionados.</t>
  </si>
  <si>
    <t>Se define en la Política de Seguridad de la Información y seguridad digital - Política de Confidencialidad de la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Las pruebas en los sistemas de informacion se realizan con datos de producción en un ambiente de prueba y solo tiene acceso el personal que hace parte del grupo de certificación de software, se cuenta con control de acceso y estos usuarios tienen conocimiento que la información es confidencial y su uso tiene como proposito validar el funcionamiento y comportamiento de los sistemas a traves de pruebas. Ademas se firma documento de acuerdo de confidencialidad
Algunas pruebas se realizan en los ambientes asignados para tal fin (Ambiente de contingencia y pruebas)
Dependiendo de las pruebas a realizar se efectua la  restauracion y/o despliegue de BD para el ambiente que se va a utilizar</t>
  </si>
  <si>
    <t>Política de Seguridad de la Información y seguridad digital - Política de Confidencialidad de la Información: 
b.Se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GTI07-MTD01 - Metodologia de Desarrollo y Matenimiento de Software 
Acuerdo de confidencialidad
Evidencia - Configuración Ambientes de Contingencvia y Pruebas 
http://galatea.contaduria.gov.co/svn/TIC_Gestion_TICs/trunk/CDS (Certificación de Software)
Información que se encuentra en intranet en el modulo del sistema de gestión de calidad - SGC: Inicio&gt;Documentos SGC&gt;Gestión TICs&gt;Políticas</t>
  </si>
  <si>
    <t xml:space="preserve">Se define en la Política de Seguridad de la Información y seguridad digital - Política de Gestión de Incidentes de Seguridad de la Información
a.La entidad controla el reporte y evaluación de los eventos o incidentes de seguridad de la información, tales como afectación de confidencialidad, integridad y disponibilidad de la información mediante el manejo de dichos incidentes de acuerdo con el flujograma de Gestión de Incidentes de Seguridad de la Información del GTI-PRC10 Procedimiento de seguridad de la información.
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t>
  </si>
  <si>
    <t>Política de Seguridad de la Información y seguridad digital - Política de Gestión de Incidentes de Seguridad de la Información
La entidad controla el reporte y evaluación de los eventos o incidentes de seguridad de la información, tales como afectación de confidencialidad, integridad y disponibilidad de la información mediante el manejo de dichos incidentes de acuerdo con el flujograma de Gestión de Incidentes de Seguridad de la Información del GTI-PRC10 Procedimiento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Se menciona en el flujograma de Gestión De Incidentes, Amenazas y Debilidades De Seguridad del procedimiento  de la seguridad de la informacion y se establece la gestión en el instructivo  GTI010-INS04 instructivo para la gestión de incidentes de seguridad de la información.
Flujograma de  Gestión de Incidentes del GTI-PRC010 Procedimiento De Seguridad de la Información
Instructivo  GTI010-INS04 para la gestión de incidentes de seguridad de la información.
Lista de contactos de los grupos de interes
http://galatea.contaduria.gov.co/svn/TIC_Gestion_TICs/trunk/SEG (Seguridad)/PCO (Plan Contingencia)/PCO (Plan Contingencia 2022)/(NUM-EMERG) N%C3%BAmeros Emergencia.pdf
Información que se encuentra en intranet en el modulo del sistema de gestion de calidad - SGC: Inicio&gt;Documentos SGC&gt;Gestión TICs&gt;</t>
  </si>
  <si>
    <t>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Se cuenta con el formato  GTI010-FOR01  - REGISTRO INCIDENTES SEGURIDAD DE LA INFORMACIÓN  y la cuenta de correo electronico seguridadinformatica@contaduria.gov.co
Ademas de lo establecido en la Política de Gestión de Incidentes de Seguridad de la Información del manual de seguridad, adermas de la ejecución detallada en el flujograma de  Gestión De Incidentes, Amenazas y Debilidades De Seguridad del procedimiento  de la seguridad de la informacion</t>
  </si>
  <si>
    <r>
      <rPr>
        <sz val="12"/>
        <color theme="1"/>
        <rFont val="Arial"/>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2"/>
        <color theme="1"/>
        <rFont val="Arial"/>
      </rPr>
      <t xml:space="preserve">Tenga en cuenta para la calificación:
</t>
    </r>
    <r>
      <rPr>
        <sz val="12"/>
        <color theme="1"/>
        <rFont val="Arial"/>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</si>
  <si>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A traves de los tips de seguridad se ha dado a conocer el correo electronico donde deben reportar los incidentes o incosistencias que puedan alterar la seguridad de la informacion de la entidad, ademas del registro en la herramienta de mesa de servicio
Se han hecho uso de los canales de comunicación de la entidad para evitar ser victima de modalidades de ciberdelicuencia e indicando el medio para reportar</t>
  </si>
  <si>
    <t>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Campañas de sensibilización sobre Tips de seguridad de la información - Correo Masivo y o registro en Heramienta de Mesa de Servicio GLPI
Reporte al correo: seguridadinformatica@contaduria.gov.co</t>
  </si>
  <si>
    <t xml:space="preserve">Se define en la Política de Seguridad de la Información y seguridad digital - Política de Gestión de Incidentes de Seguridad de la Información: 
b.Se debe asegurar que los eventos e incidentes de seguridad que se presenten con los activos de información sean comunicados y atendidos oportunamente, empleando los procedimientos definidos, con el fin de tomar oportunamente las acciones correctivas.
Este control se realizara a traves de analisis que se realiza sobre el incidente y que se define en el formato  GTI010-FOR01  - REGISTRO INCIDENTES SEGURIDAD DE LA INFORMACIÓN en el item lecciones aprendidas
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t>
  </si>
  <si>
    <t>Política de Seguridad de la Información y seguridad digital - Política de Gestión de Incidentes de Seguridad de la Información: 
Los eventos e incidentes de seguridad que se presenten con los activos de información son comunicados y atendidos oportunamente, empleando los procedimientos definidos, con el fin de tomar oportunamente las acciones correctivas.
Formato  GTI010-FOR01  - Registro Incidentes Seguridad de la Información - Item Lecciones Aprendidas
Flujograma de  Gestión de Incidentes del GTI-PRC010 Procedimiento  de la Seguridad de la Informacion
Instructivo  GTI010-INS04 para la gestión de incidentes de seguridad de la información.
Lista de contactos de los grupos de interes para reportar las acciones necesarias relacionadas con incidentes de seguridad
Información que se encuentra en intranet en el modulo del sistema de gestión de calidad - SGC: Inicio&gt;Documentos SGC&gt;Gestión TICs&gt;Políticas</t>
  </si>
  <si>
    <t xml:space="preserve">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Este procedimiento se realizara a traves del analisis que se realiza sobre el incidente y se registra en el formato  GTI010-FOR01  - REGISTRO INCIDENTES SEGURIDAD DE LA INFORMACIÓN
Dependiendo del analisis y del nivel de complejidad del incidente se deberá reportar a los grupos de contacto de emergencia los cuales esta inscriptos la entidad CCP - CSIRT´s y Colcert
Este control se trata  de acuerdo a lo establecido en el flujograma Gestión De Incidentes, Amenazas y Debilidades De Seguridad del procedimiento  GTI-PRC010  -  SEGURIDAD DE LA INFORMACIÓN </t>
  </si>
  <si>
    <r>
      <rPr>
        <sz val="12"/>
        <color theme="1"/>
        <rFont val="Arial"/>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2"/>
        <color theme="1"/>
        <rFont val="Arial"/>
      </rPr>
      <t>Tenga en cuenta para la calificación:</t>
    </r>
    <r>
      <rPr>
        <sz val="12"/>
        <color theme="1"/>
        <rFont val="Arial"/>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r>
  </si>
  <si>
    <t>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Formato  GTI010-FOR01  - Registro Incidentes Seguridad de la Información  
De acuerdo al analisis y nivel de complejidad establecido del incidente reporta a los grupos de atención de incidentes (Csirt  y Colcert)
Flujograma Gestión de Incidentes del GTI-PRC010 Procedimiento de Seguridad de la Información
Información que se encuentra en intranet en el modulo del sistema de gestión de calidad - SGC: Inicio&gt;Documentos SGC&gt;Gestión TICs&gt;Políticas</t>
  </si>
  <si>
    <t xml:space="preserve">Se define en la Política de Seguridad de la Información y seguridad digital - Política de Gestión de Incidentes de Seguridad de la Información
En el formato GTI10-FOR01 Registro de incidentes de seguridad de la información y digital se registra el aprendizaje obtenido de los incidentes de seguridad.
Con base a los casos reportados por los funcionarios se ha optado por realizar seguimiento y control a la plataforma tecnologica a traves del sistema de monitoreo Zabbix, es un sistema para monitorear la capacidad, el rendimiento y la disponibilidad de los servidores, equipos, aplicaciones y bases de datos. Además ofrece características avanzadas de monitoreo, alertas y visualización. 
Actualmente se estan monitoreando solo los servidores tanto fisicos como virtuales, UPS y switches. (PING, ESPACIO ES DISCOS, PROCESADOR Y MEMORIA) 
Se menciona en el flujograma de  Gestión De Incidentes, Amenazas y Debilidades De Seguridad del procedimiento  de la seguridad de la informacion </t>
  </si>
  <si>
    <r>
      <rPr>
        <sz val="12"/>
        <color theme="1"/>
        <rFont val="Arial"/>
      </rPr>
      <t xml:space="preserve">De acuerdo a la NIST se debe entender cual fue el impacto del incidente. Las lecciones aprendidas deben ser usadas para actualizar los planes de respuesta a los incidentes de SI. 
</t>
    </r>
    <r>
      <rPr>
        <b/>
        <sz val="12"/>
        <color theme="1"/>
        <rFont val="Arial"/>
      </rPr>
      <t>Tenga en cuenta para la calificación:</t>
    </r>
    <r>
      <rPr>
        <sz val="12"/>
        <color theme="1"/>
        <rFont val="Arial"/>
      </rPr>
      <t xml:space="preserve">
La Entidad aprende continuamente sobre los incidentes de seguridad presentados.</t>
    </r>
  </si>
  <si>
    <t xml:space="preserve">Política de Seguridad de la Información y seguridad digital - Política de Gestión de Incidentes de Seguridad de la Información
En el formato GTI10-FOR01 Registro de incidentes de seguridad de la información y digital se registra el aprendizaje obtenido de los incidentes de seguridad.
Sistema de monitoreo Zabbix
Evidencia monitoreo de los componentes de la Plataforma Tecnológica. 
Flujograma de  Gestión de Incidentes del GTI-0RC010 Procedimiento  de la Seguridad de la Información 
Formato GTI10-FOR01 Registro de incidentes de seguridad d ela información
</t>
  </si>
  <si>
    <t>Se define en la Política de Seguridad de la Información y seguridad digital - Política de Gestión de Incidentes de Seguridad de la Información
En el formato GTI10-FOR01 Registro de incidentes de seguridad de la información y digital se recolecta la evidencia
Con base a los casos reportados por los funcionarios se ha optado por realizar seguimiento y control a la plataforma tecnologica a traves de la herramienta de monitoreo
Levantamiento de evidencias y documentar todo lo relacionado con el incidente.
Se menciona en el flujograma de Gestión de Incidentes, amenazas y debilidades de seguridad del procedimiento  de la seguridad de la informacion</t>
  </si>
  <si>
    <t xml:space="preserve">Se define en la Política de Seguridad de la Información y seguridad digital - Política de Gestión de Incidentes de Seguridad de la Información
En el formato GTI10-FOR01 Registro de incidentes de seguridad de la información y digital se recolecta la evidencia
Evidencia del seguimiento y control a la plataforma tecnológica (herramienta de monitoreo)
Evidencias relacionadas con el incidente.
Flujograma de  Gestión de Incidentes del GTI-PRC010 Procedimiento de la Seguridad de la Información
Información que se encuentra en intranet en el modulo del sistema de gestión de calidad - SGC: Inicio&gt;Documentos SGC&gt;Gestión TICs&gt;Políticas
</t>
  </si>
  <si>
    <t>Total falta de cualquier proceso reconocible. La Organización ni siquiera ha reconocido que hay un problema a tratar. No se aplican controles.</t>
  </si>
  <si>
    <t>1) Hay una evidencia de que la Organización ha reconocido que existe un problema y que hay que tratarlo. No hay procesos estandarizados. La implementación de un control depende de cada individuo y es principalmente reactiva. 
2) Se cuenta con procedimientos documentados pero no son conocidos y/o no se aplican.</t>
  </si>
  <si>
    <t>Los procesos y los controles siguen un patrón regular. Los procesos se han desarrollado hasta el punto en que diferentes procedimientos son seguidos por diferentes personas. No hay formación ni comunicación formal sobre los procedimientos y estándares. Hay un alto grado de confianza en los conocimientos de cada persona, por eso hay probabilidad de errores.</t>
  </si>
  <si>
    <t>Los procesos y los controles se documentan y se comunican. Los controles son efectivos y se aplican casi siempre. Sin embargo es poco probable la detección de desviaciones, cuando el control no se aplica oportunamente o la forma de aplicarlo no es la indicada.</t>
  </si>
  <si>
    <t>Los controles se monitorean y se miden. Es posible monitorear y medir el cumplimiento de los procedimientos y tomar medidas de acción donde los procesos no estén funcionando eficientemente.</t>
  </si>
  <si>
    <t>Las buenas prácticas se siguen y automatizan. Los procesos han sido redefinidos hasta el nivel de mejores prácticas, basándose en los resultados de una mejora continua.</t>
  </si>
  <si>
    <t>Se cuenta con el GTI-PRC12 - Gestión de activos de información, el formato GTI12-FOR01 - Inventario activos de información, donde se clasifica, valora y se etiqueta la información de acuerdo al tipo de activo, siguiendo las directrices de instrutivos para la gestión de activos.
Tambien se contempla el formato GTI11-FOR01 - Registro detallado de activos TI del proceso de Gestión Tics y del procedimiento GTI-PRC11 Administración de activos de TIC</t>
  </si>
  <si>
    <t>http://galatea.contaduria.gov.co/svn/TIC_Gestion_TICs/trunk/SEG (Seguridad)/SGS (Sistema Gestion Seguridad)/GEA (Gestion de activos)</t>
  </si>
  <si>
    <t xml:space="preserve">Definido en el instructivo PI12-INS01 Instructivo de gestión de activos de información, Diagrama de flujo gestión de activos de información, Formato de activos de información
</t>
  </si>
  <si>
    <t>Definido en el procedimiento GTI12-INS01 Instructivo de gestión de activos de información, Diagrama de flujo gestión de activos de información, Formato de activos de información</t>
  </si>
  <si>
    <t xml:space="preserve">Definido en el documento Políticas de Seguridad de la Información y Seguridad Digital para la política Gestión de activos.
Se cuenta con el procedimiento GTI12-INS01 GESTIÓN DE ACTIVOS DE INFORMACION, Instructivo de gestión de activos de información, Diagrama de flujo gestión de activos de información, Formato de activos de información.
</t>
  </si>
  <si>
    <t>Plan de Contigencia (Guías)
Plan de continuidad de negocio
http://galatea.contaduria.gov.co/svn/TIC_Gestion_TICs/trunk/SEG (Seguridad)/PCO (Plan Contingencia)</t>
  </si>
  <si>
    <t xml:space="preserve">http://galatea.contaduria.gov.co/svn/TIC_Gestion_TICs/trunk/GES (Gestion)/AUD (Auditorias)
http://galatea.contaduria.gov.co/svn/TIC_Gestion_TICs/trunk/GES (Gestion)/PLA (Planes y Programas)
http://galatea.contaduria.gov.co/svn/TIC_Gestion_TICs/trunk/GES (Gestion)/PLM (Planes Mejoram)
</t>
  </si>
  <si>
    <t xml:space="preserve">Formato  GTI02-FOR02 Bitácora Plataforma tecnológica
Política de Seguridad de la Información y seguridad digital -   Política de Acceso Físico
a.        Controlar la permanencia y tránsito de personas y elementos en las áreas comunes y de servicio en los pisos.
En el piso quince se encuentra el area de recepcion que se encargan de dar acceso a todo el personal externo que ingresa a la entidad, ademas se toma registro y se suministra  carnet de visitante con su respectivo codigo y  ficha de brigada de emergencia , mismo que debe portar en un lugar visible.
La entidad cuenta  con software donde se registra ingreso de visitantes, se registran algunos datos como nombre, apellido, cédula, registro fotográfico, fecha y hora de entrada y salida
SI-MA-01 Manual de Seguridad Física - Edificio </t>
  </si>
  <si>
    <r>
      <rPr>
        <sz val="12"/>
        <color theme="1"/>
        <rFont val="Arial"/>
      </rPr>
      <t xml:space="preserve">Política de Seguridad de la Información y seguridad digital - Política de controles criptográficos
c.        Los servidores públicos o colaboradores a quienes les sean asignados tokens físicos son responsables de su custodia cuando no los estén utilizando.
GTI10-FOR09- SOLICITUD CREACIÓN DE CUENTAS DE USUARIO INSTITUCIONAL Y/O VPN
Información que se encuentra en intranet en el modulo del sistema de gestion de calidad - SGC: Inicio&gt;Documentos SGC&gt;Gestión </t>
    </r>
    <r>
      <rPr>
        <sz val="12"/>
        <color rgb="FFFF0000"/>
        <rFont val="Arial"/>
      </rPr>
      <t>TICs&gt;
http://galatea.contaduria.gov.co/svn/TIC_Gestion_TICs/trunk/SEG (Seguridad)/SGS (Sistema Gestion Seguridad)/INS (Indicador de seguridad)/2024/EVI (Evidencias Indicadores Seguridad)
https://www.contaduria.gov</t>
    </r>
    <r>
      <rPr>
        <u/>
        <sz val="12"/>
        <color rgb="FFFF0000"/>
        <rFont val="Arial"/>
      </rPr>
      <t>.co/ - https://www.chip.gov.co/schip_rt/index.jsf</t>
    </r>
  </si>
  <si>
    <r>
      <t xml:space="preserve">El proceso de talento humano y el de gestión administrativa  informa al GIT de Apoyo Informático las novedades del personal de planta y contratista (vacaciones, renuncia, incapacidades, licencias, etc). Se evidencia mediante la apertura de un servicio que restrinja el acceso a los diferentes servicios de correo, dominio, aplicativos, etc por el periodo de tiempo de la novedad
(GAD-PRC21 - GTH-PRC17), se encuentra definido en la Politica de seguridad de la Información y seguridad digital -  Politica de Control de Acceso
Se cuenta con el formato  GAD05-FOR01  - Formato de paz y salvo por desvinculacion o terminacion de contrato que hace parte del proceso de gestion administrativa
</t>
    </r>
    <r>
      <rPr>
        <sz val="11"/>
        <color rgb="FFFF0000"/>
        <rFont val="Calibri"/>
      </rPr>
      <t>Este requisito tambien se tiene en cuenta en el  flujograma del Control de acceso a sistemas de información del procedimiento de seguridad de la información</t>
    </r>
  </si>
  <si>
    <t>Definido en la Politica de seguridad de la Información y seguridad digital - Política de Uso de los Recursos de Información
GTI010-FOR09 - Solicitud creación  de cuentas intitucional y/o VPN
GTI010-FOR03 Creacion de usuarios aplicativo CHIP
ademas de la Política de Acceso a la Red Privada Virtual (VPN)
Información que se encuentra en intranet en el modulo del sistema de gestion de calidad - SGC: Inicio&gt;Documentos SGC&gt;Gestión TICs&gt;</t>
  </si>
  <si>
    <t>Este control se aplica  puesto que se asigna bajo la autorización de un supervisor  el acceso de los usuarios a la red, es necesario controlar  estos accesos, cuidando que cada persona acceda exclusivamente a aquella información a la que se le ha concedido permiso. Los permisos de acceso a las redes y servicios de red se evidencian en el registro  de los formatos establecidos
Definido en la Politica de seguridad de la Información y seguridad digital - Política de Uso de los Recursos de Información y en el flujograma Seguridad de Redes, Comunciaciones y servicios de TI del procedimiento de seguridad de la información
Se cuenta con los formatos GTI010-FOR09 SOLICITUD CREACIÓN DE CUENTAS DE USUARIO INSTITUCIONAL Y/O VPN, GTI010-FOR03 Creacion de ususarios aplicativo CHIP, ademas de la politica de acceso a la VPN y el procolo de conexion</t>
  </si>
  <si>
    <r>
      <t xml:space="preserve">Política de Seguridad de la Información y seguridad digital - Política de Respaldo de Datos
Política GTI03-POL01 Políticas de Copias de Respaldo 
Procedimiento GTI-PRC03 Procedimiento Operación Centro de Cómputo 
Flujograma copias de respaldo del GTI-PRC010 Procedimiento Seguridad de la Información
Evidencia de la generación de backups de los servidores de gestión y de los usuarios a través de la Herramienta Bácula
Procedimiento Seguridad de la Información GTI-PRC010 - Copias de respaldo
</t>
    </r>
    <r>
      <rPr>
        <sz val="11"/>
        <color rgb="FFFF0000"/>
        <rFont val="Calibri"/>
      </rPr>
      <t xml:space="preserve">http://galatea.contaduria.gov.co/svn/TIC_Gestion_TICs/trunk/SEG (Seguridad)/SGS (Sistema Gestion Seguridad)/EVI (Evidencias Varias)/BKP ( Backup)
</t>
    </r>
    <r>
      <rPr>
        <sz val="11"/>
        <color theme="1"/>
        <rFont val="Calibri"/>
      </rPr>
      <t>Información que se encuentra en intranet en el modulo del sistema de gestión de calidad - SGC: Inicio&gt;Documentos SGC&gt;Gestión TICs&gt;Políticas</t>
    </r>
  </si>
  <si>
    <t>Se define en la Política de Seguridad de la Información y seguridad digital - Política de Gestión de la Vulnerabilidad Técnica:
Se genera y se ejecuta una vez al año, un plan de análisis de vulnerabilidades o hacking ético para las plataformas críticas de la CGN cuya viabilidad técnica y de administración lo permita.
Se define en la Política de Seguridad de la Información y seguridad digital - Política de Derechos de Autor: 
La CGN cuenta con la autoridad y autonomía para realizar auditorías periódicas sobre las estaciones de trabajo, con previa autorización del jefe inmediato, para verificar el apropiado uso del software. Se mantendrán los registros de los hallazgos identificados.
Se define en la Política de Seguridad de la Información y seguridad digital - Política de Monitoreo y Evaluación del Cumplimiento
El servidor público o colaborador asignado por el Coordinador del GIT de Apoyo Informático tiene, en primera instancia, la responsabilidad de monitorear las estaciones de trabajo con el fin de identificar lo que pueda ser considerado como software ilegal o aplicaciones que afecten la seguridad de la información.
Auditorias internas
Pruebas de vulnerabilidades a algunos servidores de la plataforma tecnologica
http://galatea.contaduria.gov.co/svn/TIC_Gestion_TICs/trunk/SEG (Seguridad)/SGS (Sistema Gestion Seguridad)/VNB (Vulnerabilidades)</t>
  </si>
  <si>
    <t>Por actualización de procedimiento control de acceso a SI y administración de usuarios y contraseñas</t>
  </si>
  <si>
    <r>
      <t xml:space="preserve">Plan de inversión
Plan de acción 
Plan Estratégico de Tecnología de la Información (PETI).
Flujograma gestion de la capacidad del GTI-PRC010 Procedimiento de Seguridad de la Información 
Evidencia monitoreo Plataforma Zabbix 
</t>
    </r>
    <r>
      <rPr>
        <sz val="11"/>
        <color theme="1"/>
        <rFont val="Calibri"/>
      </rPr>
      <t>http://galatea.contaduria.gov.co/svn/TIC_Gestion_TICs/trunk/GES (Gestion)/CAP (Capacidad Infraestructura)</t>
    </r>
    <r>
      <rPr>
        <sz val="11"/>
        <color theme="1"/>
        <rFont val="Calibri"/>
        <family val="2"/>
      </rPr>
      <t xml:space="preserve">
http://galatea.contaduria.gov.co/svn/TIC_Gestion_TICs/trunk/INF (Infraestructura)/INF (Informes plataforma)</t>
    </r>
  </si>
  <si>
    <r>
      <rPr>
        <sz val="11"/>
        <rFont val="Calibri"/>
      </rPr>
      <t xml:space="preserve">Evidencia separación de ambientes: Desarrollo, pruebas, contingencia y produccion.
Formatos: 
Privilegios de usuarios según perfil y responsabilidades 
</t>
    </r>
    <r>
      <rPr>
        <u/>
        <sz val="11"/>
        <color rgb="FF1155CC"/>
        <rFont val="Calibri"/>
      </rPr>
      <t>http://galatea.contaduria.gov.co/svn/TIC_Gestion_TICs/trunk/INF</t>
    </r>
    <r>
      <rPr>
        <sz val="11"/>
        <rFont val="Calibri"/>
      </rPr>
      <t xml:space="preserve"> (Infraestructura)/SOP  (Sistemas Operativos)/AIX  (AIX)/TIC (Infraestructura Misional)/Infraestructura Misional AIX.ppt
 GTI07-POL01 POLITICA DE DESARROLLO Y MANTENIMIENTO DE SOFTWARE
</t>
    </r>
  </si>
  <si>
    <t>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GTI-PRC06  Procedimiento de Certificación de Software
Resultados pruebas del test de vulnerabilidad interno
http://galatea.contaduria.gov.co/svn/TIC_Gestion_TICs/trunk/GES (Gestion)/PRC(Procedimientos)</t>
  </si>
  <si>
    <t xml:space="preserve">La confidenciabilidad se aplica en clausula del contrato, seguridad de acceso con las configuraciones que se llevan a cabo en el servidor del dominio - y demas documentos en carpeta de proveedor ( cambios realizados a servidores, actas, informes)
Los servidores publicos firman el acuerdo de confidencialidad donde se comprometen a hacer uso de los activos de informacion para uso propio de sus actividades y funciones, las cuales no seran divulgada ni difundida para otros fines </t>
  </si>
  <si>
    <t>Los proveedores que realizan actividades en la entidad cuentan con permisos exclusivamente a los activos relacionados en el objeto contractual, para el casos de sistemas de información se asigna conexión por VPN (formato creacion de usuario para VPN), y para el sistema CHIP se controla a traves del formato creacion usuario CHIP
Se firma un Acuerdo de confidencialidad con los proveedores que acceden a información
Se establecen los ANS con proveedores de internet, correo</t>
  </si>
  <si>
    <t>6 de noviembre de 2024</t>
  </si>
  <si>
    <t>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Formato  GTI010-FOR01  - Registro Incidentes Seguridad de la Información  
Reportes a la cuenta de correo electronico seguridadinformatica@contaduria.gov.co
Flujograma de  Gestión de Incidentes, Amenazas y Debilidades de Seguridad del GTI-PRC010 Procedimiento  de la seguridad de la información</t>
  </si>
  <si>
    <t>Política de Seguridad de la Información y seguridad digital - Política de Gestión de la Vulnerabilidad Técnica:
El proceso de Gestión TICs es responsable de verificar de manera periódica la información publicada por parte de los fabricantes y foros de seguridad en relación con nuevas vulnerabilidades identificadas que puedan afectar los sistemas de información de la CGN. 
Se cuenta con un repositorio de los envios sobre las alertas de seguridad.
Se genera y se ejecuta una vez al año, un plan de análisis de vulnerabilidades o hacking ético para las plataformas críticas de la CGN cuya viabilidad técnica y de administración lo permita.
Reporte y analisis de vulnerabilidades  desde la consola de antivirus.
Reporte de amenazas y vulnerabilidades - herramienta perimetral - Fortinet.
Proceso de remedicacion y seguimiento de vulnerabilidades 
http://galatea.contaduria.gov.co/svn/TIC_Gestion_TICs/trunk/SEG (Seguridad)/SGS (Sistema Gestion Seguridad)/COR (COLCERT-Alertas)
Procedimiento de administración de la plataforma tecnológica
http://galatea.contaduria.gov.co/svn/TIC_Gestion_TICs/trunk/SEG (Seguridad)/SGS (Sistema Gestion Seguridad)/VNB (Vulnerabilidades)
Información que se encuentra en intranet en el modulo del sistema de gestión de calidad - SGC: Inicio&gt;Documentos SGC&gt;Gestión TICs&gt;Políticas</t>
  </si>
  <si>
    <t>Política de Seguridad de la Información y seguridad digital - Política de la Red Interna : 
El acceso a la red interna está restringido a servidores públicos o colaboradores autorizados por la entidad. Se requiere autenticación para acceder a recursos y datos de la red.
La actividad en la red interna puede ser monitoreada y registrada con el fin de asegurar el cumplimiento de las políticas de seguridad y para investigar cualquier actividad sospechosa o incumplimiento de las políticas.
La institución se compromete a identificar, reducir y mitigar los riesgos asociados con el uso de la red interna. Se implementarán controles de seguridad y medidas preventivas para proteger la red contra amenazas conocidas y emergentes. Se fomentará la conciencia sobre seguridad informática y se proporcionará formación regular a los usuarios para mitigar los riesgos de vulnerabilidades y brechas de seguridad.
Política de Seguridad de la Información y seguridad digital - Política de Uso de la Red Inalámbrica Pública: Las especificaciones están definidas en el documento GTI10-POL03 Política para el Uso de la Red Inalámbrica Pública en la CGN.
Política de Seguridad de la Información y seguridad digital - Política de Acceso a la Red Privada Virtual (VPN): Las especificaciones están definidas en el documento GTI10-POL01 Política de Acceso a la Red Privada Virtual de la CGN.
El administrador de la red realiza un control de trafico y red, se cuenta con la segmentación de red Revisión y monitoreo del Firewall,  monitoreo canales
FLUJOGRAMA SEGURIDAD DE REDES,COMUNICACIONES Y SERVICIOS DE TI del procedimiento de seguridad de la información, donde se contemplan los criterios de seguridad en la red
http://galatea.contaduria.gov.co/svn/TIC_Gestion_TICs/trunk/INF (Infraestructura)/REC  (Redes y Comunicaciones)
Información que se encuentra en intranet en el modulo del sistema de gestion de calidad - SGC: Inicio&gt;Documentos SGC&gt;Gestión TICs&gt;</t>
  </si>
  <si>
    <t>Política de Seguridad de la Información y seguridad digital - Política de Transferencia de Información: 
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Control de acceso por el directorio activo
Se firman polizas de cumplimiento que permiten tener garantia
Niveles aceptables que se realizan en el control de acceso y manejo de la información de acuerdo a la actividad N° 3 Verificar el adecuado manejo de la información del item  7. CLASIFICACIÓN , ETIQUETADO Y MANEJO DE LA INFORMACIÓN del  procedimiento de gestion de activos de información.
Acuerdos de Confidencialidad
Información que se encuentra en intranet en el modulo del sistema de gestión de calidad - SGC: Inicio&gt;Documentos SGC&gt;Gestión TICs&gt;Políticas</t>
  </si>
  <si>
    <t>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Procedimientos  GTI-PRC07  Procedimiento Desarrollo  de Software;    GTI-PRC08   Procedimiento de Generación de Versión
Antes de salir un cambio de los sistemas se realizan pruebas de versionamiento las cuales se encuentran en el repositorio de pruebas. Se soportan con los formatos GTI06-FOR02 - ACTA DE RECIBO A SATISFACCIÓN - GTI06-FOR03 - ACTA DE CERTIFICACIÓN DE VERSIÓN</t>
  </si>
  <si>
    <t xml:space="preserve">Definido en la Politica de seguridad de la Información y seguridad digital -  Politica de Control de Acceso Literal I - i. Se deben revisar dos veces al año los derechos de acceso de los usuarios a los sistemas y a los servicios de información para mantener un control eficaz, y tendra como soporte los formatos.
GTI010-FOR09 - Solicitud creación  de cuentas intitucional y/o VPN
GTI010-FOR03 Creacion de ususarios aplicativo CHIP </t>
  </si>
  <si>
    <t xml:space="preserve">Politica de seguridad de la Información y seguridad digital -  Politica de Control de Acceso Literal I - i. Se deben revisar dos veces al año los derechos de acceso de los usuarios a los sistemas y a los servicios de información para mantener un control eficaz.
Formatos: GTI010-FOR09 - Solicitud creación  de cuentas intitucional y/o VPN, GTI010-FOR03 Creacion de usuarios aplicativo CHIP </t>
  </si>
  <si>
    <t xml:space="preserve">Evidencia Reporte de novedades de personal (Gestión Humana y Secretaria General  GTH-PRC17 Y GAD-PRC17)
Formatos: 
GTI010-FOR09 - Solicitud creación  de cuentas intitucional y/o VPN
GTI010-FOR03 Creacion de ususarios aplicativo CHIP 
Politica de seguridad de la Información y seguridad digital -  Politica de Control de Acceso
Formato GAD05-FOR01  - Formato de paz y salvo por desvinculación o terminacion de contrato 
Flujograma del Control de acceso a sistemas de información del GTI-PRC010 Procedimiento de Seguridad de la Información  </t>
  </si>
  <si>
    <t>Definido en la Política de Seguridad de la Información y Seguridad Digital - Política de Administración de Usuarios y Contraseñas
Formatos: 
GTI010-FOR09 - Solicitud creación de cuentas institucional y/o VPN.</t>
  </si>
  <si>
    <t>Política de Seguridad de la Información y Seguridad Digital - Política de Administración de Usuarios y Contraseñas
Formatos: 
GTI010-FOR09 - Solicitud creación de cuentas institucional y/o VPN.
Información que se encuentra en intranet en el modulo SIGI: Sistema de Gestión de Seguridad de la Información</t>
  </si>
  <si>
    <t>Definido en la Politica de Seguridad de la Información y seguridad digital - Política de Criptografía y Llaves Criptográficas - a.        Las llaves criptográficas deben ser cambiadas anualmente o cada vez que se sospeche que se ha comprometido su confidencialidad. En el caso de los certificados SSL, la periodicidad es de uno (1) o dos (2) años, de acuerdo con la disponibilidad presupuestal.
b-La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t>
  </si>
  <si>
    <t>Politica de Seguridad de la Información y seguridad digital - Política de Criptografía y Llaves Criptográficas - 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
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
Información que se encuentra en intranet en el modulo del sistema de gestion de calidad - SGC: Inicio&gt;Documentos SGC&gt;Gestión TICs&gt;</t>
  </si>
  <si>
    <t>INSTRUMENTO DE IDENTIFICACIÓN DE LA LINEA BASE DE SEGURIDAD
HOJA PORTADA
DECLARACION DE APLICABILIDAD ISO 27001:2013</t>
  </si>
  <si>
    <r>
      <t>Revisión y actualización de los 114 controles  
Revisión equipo de apoyo al oficial de egu</t>
    </r>
    <r>
      <rPr>
        <sz val="11"/>
        <rFont val="Verdana"/>
        <family val="2"/>
      </rPr>
      <t>ridad - 15 de Noviembre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</si>
</sst>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d/m/yyyy"/>
    <numFmt numFmtId="167" formatCode="_-* #,##0.00_-;\-* #,##0.00_-;_-* &quot;-&quot;??_-;_-@"/>
  </numFmts>
  <fonts count="14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8"/>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sz val="11"/>
      <color indexed="8"/>
      <name val="Calibri"/>
      <family val="2"/>
    </font>
    <font>
      <b/>
      <sz val="12"/>
      <color theme="0"/>
      <name val="Arial"/>
      <family val="2"/>
    </font>
    <font>
      <sz val="12"/>
      <color rgb="FFFF0000"/>
      <name val="Arial"/>
      <family val="2"/>
    </font>
    <font>
      <sz val="12"/>
      <color theme="1"/>
      <name val="Arial"/>
      <family val="2"/>
    </font>
    <font>
      <sz val="12"/>
      <color theme="0"/>
      <name val="Arial"/>
      <family val="2"/>
    </font>
    <font>
      <b/>
      <sz val="12"/>
      <color theme="1"/>
      <name val="Arial"/>
      <family val="2"/>
    </font>
    <font>
      <sz val="10"/>
      <name val="Arial"/>
      <family val="2"/>
    </font>
    <font>
      <b/>
      <sz val="18"/>
      <color rgb="FF000000"/>
      <name val="Calibri"/>
      <family val="2"/>
      <scheme val="minor"/>
    </font>
    <font>
      <b/>
      <sz val="16"/>
      <color rgb="FF000000"/>
      <name val="Calibri"/>
      <family val="2"/>
      <scheme val="minor"/>
    </font>
    <font>
      <b/>
      <sz val="13"/>
      <color rgb="FF000000"/>
      <name val="Calibri"/>
      <family val="2"/>
      <scheme val="minor"/>
    </font>
    <font>
      <b/>
      <sz val="11"/>
      <color rgb="FF000000"/>
      <name val="Calibri"/>
      <family val="2"/>
      <scheme val="minor"/>
    </font>
    <font>
      <b/>
      <sz val="12"/>
      <color rgb="FF000000"/>
      <name val="Calibri"/>
      <family val="2"/>
      <scheme val="minor"/>
    </font>
    <font>
      <sz val="11"/>
      <color rgb="FF305496"/>
      <name val="Calibri"/>
      <family val="2"/>
      <scheme val="minor"/>
    </font>
    <font>
      <i/>
      <sz val="11"/>
      <color rgb="FF305496"/>
      <name val="Calibri"/>
      <family val="2"/>
      <scheme val="minor"/>
    </font>
    <font>
      <i/>
      <sz val="12"/>
      <color rgb="FF305496"/>
      <name val="Calibri"/>
      <family val="2"/>
      <scheme val="minor"/>
    </font>
    <font>
      <sz val="12"/>
      <color rgb="FF305496"/>
      <name val="Calibri"/>
      <family val="2"/>
      <scheme val="minor"/>
    </font>
    <font>
      <sz val="11"/>
      <color rgb="FFFF6600"/>
      <name val="Calibri"/>
      <family val="2"/>
      <scheme val="minor"/>
    </font>
    <font>
      <b/>
      <sz val="11"/>
      <name val="Calibri"/>
      <family val="2"/>
      <scheme val="minor"/>
    </font>
    <font>
      <b/>
      <sz val="10"/>
      <color rgb="FFFF0000"/>
      <name val="Arial"/>
      <family val="2"/>
    </font>
    <font>
      <u/>
      <sz val="10"/>
      <color theme="10"/>
      <name val="Arial"/>
      <family val="2"/>
    </font>
    <font>
      <sz val="10"/>
      <name val="Arial"/>
      <family val="2"/>
    </font>
    <font>
      <b/>
      <sz val="18"/>
      <color rgb="FF000000"/>
      <name val="Calibri"/>
      <family val="2"/>
    </font>
    <font>
      <b/>
      <sz val="16"/>
      <color indexed="8"/>
      <name val="Calibri"/>
      <family val="2"/>
    </font>
    <font>
      <b/>
      <sz val="13"/>
      <color indexed="8"/>
      <name val="Calibri"/>
      <family val="2"/>
    </font>
    <font>
      <b/>
      <sz val="11"/>
      <color indexed="8"/>
      <name val="Calibri"/>
      <family val="2"/>
    </font>
    <font>
      <sz val="11"/>
      <name val="Calibri"/>
      <family val="2"/>
    </font>
    <font>
      <b/>
      <sz val="13"/>
      <name val="Calibri"/>
      <family val="2"/>
    </font>
    <font>
      <sz val="10"/>
      <color rgb="FFFF0000"/>
      <name val="Arial"/>
      <family val="2"/>
    </font>
    <font>
      <sz val="11"/>
      <color theme="1"/>
      <name val="Verdana"/>
      <family val="2"/>
    </font>
    <font>
      <b/>
      <sz val="11"/>
      <color theme="1"/>
      <name val="Verdana"/>
      <family val="2"/>
    </font>
    <font>
      <b/>
      <sz val="10"/>
      <color theme="1"/>
      <name val="Arial"/>
      <family val="2"/>
    </font>
    <font>
      <sz val="10"/>
      <color theme="1"/>
      <name val="Arial"/>
      <family val="2"/>
    </font>
    <font>
      <sz val="11"/>
      <color rgb="FF222222"/>
      <name val="Verdana"/>
      <family val="2"/>
    </font>
    <font>
      <b/>
      <sz val="11"/>
      <color rgb="FF222222"/>
      <name val="Arial"/>
      <family val="2"/>
    </font>
    <font>
      <sz val="11"/>
      <color rgb="FF000000"/>
      <name val="Arial"/>
      <family val="2"/>
    </font>
    <font>
      <sz val="11"/>
      <color theme="1"/>
      <name val="Calibri"/>
    </font>
    <font>
      <sz val="11"/>
      <name val="Calibri"/>
    </font>
    <font>
      <sz val="10"/>
      <color theme="1"/>
      <name val="Calibri"/>
    </font>
    <font>
      <sz val="11"/>
      <color rgb="FF222222"/>
      <name val="Verdana"/>
    </font>
    <font>
      <sz val="11"/>
      <color rgb="FF000000"/>
      <name val="Arial"/>
    </font>
    <font>
      <sz val="11"/>
      <color theme="1"/>
      <name val="Verdana"/>
    </font>
    <font>
      <sz val="9"/>
      <color theme="1"/>
      <name val="Calibri"/>
    </font>
    <font>
      <b/>
      <sz val="9"/>
      <color theme="1"/>
      <name val="Calibri"/>
    </font>
    <font>
      <sz val="14"/>
      <color theme="1"/>
      <name val="Calibri"/>
    </font>
    <font>
      <u/>
      <sz val="11"/>
      <color theme="1"/>
      <name val="Calibri"/>
    </font>
    <font>
      <sz val="9"/>
      <color rgb="FFFF0000"/>
      <name val="Calibri"/>
    </font>
    <font>
      <u/>
      <sz val="11"/>
      <color rgb="FF0000FF"/>
      <name val="Calibri"/>
    </font>
    <font>
      <u/>
      <sz val="11"/>
      <color rgb="FF000000"/>
      <name val="Calibri"/>
    </font>
    <font>
      <sz val="11"/>
      <color rgb="FFFF0000"/>
      <name val="Calibri"/>
    </font>
    <font>
      <u/>
      <sz val="11"/>
      <color rgb="FF1155CC"/>
      <name val="Calibri"/>
    </font>
    <font>
      <sz val="11"/>
      <color rgb="FF000000"/>
      <name val="Calibri"/>
    </font>
    <font>
      <sz val="12"/>
      <color theme="1"/>
      <name val="Calibri"/>
    </font>
    <font>
      <b/>
      <sz val="11"/>
      <color theme="1"/>
      <name val="Calibri"/>
    </font>
    <font>
      <u/>
      <sz val="11"/>
      <color rgb="FF0563C1"/>
      <name val="Calibri"/>
    </font>
    <font>
      <b/>
      <sz val="12"/>
      <color theme="0"/>
      <name val="Calibri"/>
    </font>
    <font>
      <b/>
      <sz val="10"/>
      <color theme="0"/>
      <name val="Calibri"/>
    </font>
    <font>
      <b/>
      <sz val="9"/>
      <color theme="0"/>
      <name val="Calibri"/>
    </font>
    <font>
      <b/>
      <sz val="10"/>
      <color theme="0"/>
      <name val="Open Sans"/>
    </font>
    <font>
      <sz val="8"/>
      <color theme="1"/>
      <name val="Calibri"/>
    </font>
    <font>
      <b/>
      <sz val="11"/>
      <color rgb="FF000000"/>
      <name val="Calibri"/>
    </font>
    <font>
      <b/>
      <sz val="10"/>
      <color rgb="FF000000"/>
      <name val="Calibri"/>
    </font>
    <font>
      <sz val="10"/>
      <color theme="1"/>
      <name val="Arial"/>
    </font>
    <font>
      <b/>
      <sz val="12"/>
      <color theme="1"/>
      <name val="Arial"/>
    </font>
    <font>
      <sz val="12"/>
      <color theme="1"/>
      <name val="Arial"/>
    </font>
    <font>
      <b/>
      <sz val="12"/>
      <color rgb="FFFF0000"/>
      <name val="Arial"/>
    </font>
    <font>
      <sz val="12"/>
      <color rgb="FF000000"/>
      <name val="Arial"/>
    </font>
    <font>
      <sz val="12"/>
      <color rgb="FFFF0000"/>
      <name val="Arial"/>
    </font>
    <font>
      <u/>
      <sz val="12"/>
      <color rgb="FF0000FF"/>
      <name val="Arial"/>
    </font>
    <font>
      <sz val="12"/>
      <name val="Arial"/>
    </font>
    <font>
      <u/>
      <sz val="12"/>
      <color rgb="FF1155CC"/>
      <name val="Arial"/>
    </font>
    <font>
      <u/>
      <sz val="12"/>
      <color rgb="FF000000"/>
      <name val="Arial"/>
    </font>
    <font>
      <b/>
      <sz val="12"/>
      <color theme="0"/>
      <name val="Arial"/>
    </font>
    <font>
      <sz val="12"/>
      <color theme="0"/>
      <name val="Arial"/>
    </font>
    <font>
      <u/>
      <sz val="12"/>
      <color theme="1"/>
      <name val="Arial"/>
    </font>
    <font>
      <u/>
      <sz val="12"/>
      <color rgb="FFFF0000"/>
      <name val="Arial"/>
    </font>
    <font>
      <b/>
      <sz val="12"/>
      <color rgb="FF7030A0"/>
      <name val="Arial"/>
    </font>
    <font>
      <b/>
      <sz val="10"/>
      <name val="Calibri"/>
      <family val="2"/>
      <scheme val="minor"/>
    </font>
    <font>
      <b/>
      <sz val="11"/>
      <name val="Calibri"/>
      <family val="2"/>
    </font>
    <font>
      <sz val="11"/>
      <color rgb="FF000000"/>
      <name val="Calibri"/>
      <family val="2"/>
    </font>
    <font>
      <sz val="11"/>
      <color theme="1"/>
      <name val="Calibri"/>
      <family val="2"/>
    </font>
    <font>
      <u/>
      <sz val="8"/>
      <name val="Arial"/>
      <family val="2"/>
    </font>
    <font>
      <u/>
      <sz val="11"/>
      <name val="Calibri"/>
      <family val="2"/>
    </font>
    <font>
      <u/>
      <sz val="10"/>
      <name val="Arial"/>
      <family val="2"/>
    </font>
    <font>
      <sz val="12"/>
      <color rgb="FF000000"/>
      <name val="Arial"/>
      <family val="2"/>
    </font>
    <font>
      <u/>
      <sz val="12"/>
      <color theme="1"/>
      <name val="Arial"/>
      <family val="2"/>
    </font>
    <font>
      <sz val="12"/>
      <name val="Arial"/>
      <family val="2"/>
    </font>
    <font>
      <b/>
      <sz val="12"/>
      <name val="Arial"/>
      <family val="2"/>
    </font>
    <font>
      <u/>
      <sz val="11"/>
      <color rgb="FF0000FF"/>
      <name val="Calibri"/>
      <family val="2"/>
    </font>
    <font>
      <sz val="9"/>
      <color theme="1"/>
      <name val="Calibri"/>
      <family val="2"/>
    </font>
    <font>
      <sz val="11"/>
      <name val="Verdana"/>
      <family val="2"/>
    </font>
  </fonts>
  <fills count="71">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indexed="9"/>
        <bgColor indexed="9"/>
      </patternFill>
    </fill>
    <fill>
      <patternFill patternType="solid">
        <fgColor theme="0"/>
        <bgColor indexed="9"/>
      </patternFill>
    </fill>
    <fill>
      <patternFill patternType="solid">
        <fgColor rgb="FF9BC2E6"/>
        <bgColor rgb="FFFFFFCC"/>
      </patternFill>
    </fill>
    <fill>
      <patternFill patternType="solid">
        <fgColor rgb="FFDDEBF7"/>
        <bgColor rgb="FFFFFFCC"/>
      </patternFill>
    </fill>
    <fill>
      <patternFill patternType="solid">
        <fgColor rgb="FF9BC2E6"/>
        <bgColor rgb="FF000000"/>
      </patternFill>
    </fill>
    <fill>
      <patternFill patternType="solid">
        <fgColor rgb="FFDDEBF7"/>
        <bgColor rgb="FF99CC00"/>
      </patternFill>
    </fill>
    <fill>
      <patternFill patternType="solid">
        <fgColor rgb="FFFFFF99"/>
        <bgColor rgb="FFFFFF99"/>
      </patternFill>
    </fill>
    <fill>
      <patternFill patternType="solid">
        <fgColor rgb="FFFFFFFF"/>
        <bgColor rgb="FFFFFFFF"/>
      </patternFill>
    </fill>
    <fill>
      <patternFill patternType="solid">
        <fgColor rgb="FFFFFFFF"/>
        <bgColor rgb="FFCCCCFF"/>
      </patternFill>
    </fill>
    <fill>
      <patternFill patternType="solid">
        <fgColor rgb="FFF4B084"/>
        <bgColor rgb="FF000000"/>
      </patternFill>
    </fill>
    <fill>
      <patternFill patternType="solid">
        <fgColor rgb="FFFFD966"/>
        <bgColor rgb="FFFFFFFF"/>
      </patternFill>
    </fill>
    <fill>
      <patternFill patternType="solid">
        <fgColor rgb="FFFFD966"/>
        <bgColor rgb="FF000000"/>
      </patternFill>
    </fill>
    <fill>
      <patternFill patternType="solid">
        <fgColor rgb="FFFFD966"/>
        <bgColor rgb="FFCCCCFF"/>
      </patternFill>
    </fill>
    <fill>
      <patternFill patternType="solid">
        <fgColor rgb="FFFFFFFF"/>
        <bgColor rgb="FFFF0000"/>
      </patternFill>
    </fill>
    <fill>
      <patternFill patternType="solid">
        <fgColor rgb="FFFFFFFF"/>
        <bgColor rgb="FF000000"/>
      </patternFill>
    </fill>
    <fill>
      <patternFill patternType="solid">
        <fgColor rgb="FF00CCFF"/>
        <bgColor rgb="FF00CCFF"/>
      </patternFill>
    </fill>
    <fill>
      <patternFill patternType="solid">
        <fgColor rgb="FFFFFFFF"/>
        <bgColor rgb="FFFFCC99"/>
      </patternFill>
    </fill>
    <fill>
      <patternFill patternType="solid">
        <fgColor rgb="FFDDEBF7"/>
        <bgColor rgb="FFFFFF99"/>
      </patternFill>
    </fill>
    <fill>
      <patternFill patternType="solid">
        <fgColor rgb="FFDDEBF7"/>
        <bgColor rgb="FF000000"/>
      </patternFill>
    </fill>
    <fill>
      <patternFill patternType="solid">
        <fgColor rgb="FFF8CBAD"/>
        <bgColor rgb="FF000000"/>
      </patternFill>
    </fill>
    <fill>
      <patternFill patternType="solid">
        <fgColor theme="4" tint="0.39997558519241921"/>
        <bgColor indexed="26"/>
      </patternFill>
    </fill>
    <fill>
      <patternFill patternType="solid">
        <fgColor theme="4" tint="0.79998168889431442"/>
        <bgColor indexed="26"/>
      </patternFill>
    </fill>
    <fill>
      <patternFill patternType="solid">
        <fgColor indexed="9"/>
        <bgColor indexed="10"/>
      </patternFill>
    </fill>
    <fill>
      <patternFill patternType="solid">
        <fgColor indexed="9"/>
        <bgColor indexed="64"/>
      </patternFill>
    </fill>
    <fill>
      <patternFill patternType="solid">
        <fgColor indexed="40"/>
        <bgColor indexed="40"/>
      </patternFill>
    </fill>
    <fill>
      <patternFill patternType="solid">
        <fgColor theme="8" tint="0.59999389629810485"/>
        <bgColor indexed="64"/>
      </patternFill>
    </fill>
    <fill>
      <patternFill patternType="solid">
        <fgColor theme="4" tint="-0.249977111117893"/>
        <bgColor indexed="64"/>
      </patternFill>
    </fill>
    <fill>
      <patternFill patternType="solid">
        <fgColor rgb="FFA86ED4"/>
        <bgColor indexed="64"/>
      </patternFill>
    </fill>
    <fill>
      <patternFill patternType="solid">
        <fgColor rgb="FFFFFF66"/>
        <bgColor indexed="64"/>
      </patternFill>
    </fill>
    <fill>
      <patternFill patternType="solid">
        <fgColor rgb="FFF09252"/>
        <bgColor indexed="64"/>
      </patternFill>
    </fill>
    <fill>
      <patternFill patternType="solid">
        <fgColor theme="0"/>
        <bgColor theme="0"/>
      </patternFill>
    </fill>
    <fill>
      <patternFill patternType="solid">
        <fgColor rgb="FFBFBFBF"/>
        <bgColor rgb="FFBFBFBF"/>
      </patternFill>
    </fill>
    <fill>
      <patternFill patternType="solid">
        <fgColor rgb="FF8F45C7"/>
        <bgColor rgb="FF8F45C7"/>
      </patternFill>
    </fill>
    <fill>
      <patternFill patternType="solid">
        <fgColor rgb="FFBDD6EE"/>
        <bgColor rgb="FFBDD6EE"/>
      </patternFill>
    </fill>
    <fill>
      <patternFill patternType="solid">
        <fgColor theme="0"/>
        <bgColor rgb="FFFFFF00"/>
      </patternFill>
    </fill>
    <fill>
      <patternFill patternType="solid">
        <fgColor theme="0"/>
        <bgColor rgb="FFFFD966"/>
      </patternFill>
    </fill>
    <fill>
      <patternFill patternType="solid">
        <fgColor theme="0"/>
        <bgColor indexed="31"/>
      </patternFill>
    </fill>
  </fills>
  <borders count="89">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8"/>
      </left>
      <right/>
      <top style="thin">
        <color indexed="8"/>
      </top>
      <bottom style="thin">
        <color indexed="8"/>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27" fillId="0" borderId="0"/>
    <xf numFmtId="0" fontId="29" fillId="0" borderId="0" applyNumberFormat="0" applyFill="0" applyBorder="0" applyAlignment="0" applyProtection="0"/>
    <xf numFmtId="0" fontId="34" fillId="0" borderId="0"/>
    <xf numFmtId="0" fontId="27" fillId="0" borderId="0"/>
    <xf numFmtId="0" fontId="69" fillId="0" borderId="0" applyNumberFormat="0" applyFill="0" applyBorder="0" applyAlignment="0" applyProtection="0"/>
    <xf numFmtId="0" fontId="70" fillId="0" borderId="0"/>
    <xf numFmtId="0" fontId="1" fillId="0" borderId="0"/>
    <xf numFmtId="0" fontId="27" fillId="0" borderId="0"/>
    <xf numFmtId="43" fontId="1" fillId="0" borderId="0" applyFont="0" applyFill="0" applyBorder="0" applyAlignment="0" applyProtection="0"/>
  </cellStyleXfs>
  <cellXfs count="994">
    <xf numFmtId="0" fontId="0" fillId="0" borderId="0" xfId="0"/>
    <xf numFmtId="0" fontId="3" fillId="0" borderId="0" xfId="0" applyFo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Alignment="1">
      <alignment vertical="center" wrapText="1"/>
    </xf>
    <xf numFmtId="0" fontId="20" fillId="3" borderId="7" xfId="0" applyFont="1" applyFill="1" applyBorder="1" applyAlignment="1">
      <alignment horizontal="center" vertical="center" wrapText="1"/>
    </xf>
    <xf numFmtId="0" fontId="9" fillId="0" borderId="0" xfId="0" applyFont="1" applyAlignment="1">
      <alignment horizontal="center"/>
    </xf>
    <xf numFmtId="0" fontId="22" fillId="0" borderId="0" xfId="0" applyFont="1" applyAlignment="1">
      <alignment horizontal="center"/>
    </xf>
    <xf numFmtId="0" fontId="21" fillId="0" borderId="0" xfId="0" applyFont="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2" fillId="0" borderId="0" xfId="0" applyFont="1" applyAlignment="1">
      <alignment horizontal="left"/>
    </xf>
    <xf numFmtId="4" fontId="2" fillId="0" borderId="0" xfId="0" applyNumberFormat="1" applyFont="1"/>
    <xf numFmtId="0" fontId="2"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0" fillId="0" borderId="0" xfId="0" pivotButton="1" applyAlignment="1">
      <alignment horizontal="left"/>
    </xf>
    <xf numFmtId="1" fontId="0" fillId="0" borderId="0" xfId="0" pivotButton="1" applyNumberFormat="1"/>
    <xf numFmtId="0" fontId="27" fillId="0" borderId="0" xfId="2"/>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1" fillId="0" borderId="0" xfId="0" applyFont="1" applyAlignment="1">
      <alignment vertical="center"/>
    </xf>
    <xf numFmtId="0" fontId="31" fillId="0" borderId="10" xfId="0" applyFont="1" applyBorder="1" applyAlignment="1">
      <alignment horizontal="center" vertical="center" wrapText="1"/>
    </xf>
    <xf numFmtId="0" fontId="21" fillId="0" borderId="48" xfId="0" applyFont="1" applyBorder="1" applyAlignment="1">
      <alignment horizontal="center" vertical="center"/>
    </xf>
    <xf numFmtId="0" fontId="31" fillId="0" borderId="3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7" xfId="0" applyFont="1" applyBorder="1" applyAlignment="1">
      <alignment horizontal="center" vertical="center"/>
    </xf>
    <xf numFmtId="0" fontId="31" fillId="0" borderId="41"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33" xfId="0" applyFont="1" applyBorder="1" applyAlignment="1">
      <alignment horizontal="center" vertical="center" wrapText="1"/>
    </xf>
    <xf numFmtId="0" fontId="30" fillId="0" borderId="16" xfId="0" applyFont="1" applyBorder="1" applyAlignment="1">
      <alignment horizontal="center" vertical="center" wrapText="1"/>
    </xf>
    <xf numFmtId="0" fontId="32" fillId="0" borderId="7" xfId="0" applyFont="1" applyBorder="1" applyAlignment="1">
      <alignment horizontal="center" vertical="center" wrapText="1"/>
    </xf>
    <xf numFmtId="0" fontId="31" fillId="0" borderId="49" xfId="0" applyFont="1" applyBorder="1" applyAlignment="1">
      <alignment horizontal="center" vertical="center" wrapText="1"/>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35"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36" fillId="2" borderId="19" xfId="4" applyFont="1" applyFill="1" applyBorder="1" applyAlignment="1">
      <alignment vertical="center" wrapText="1"/>
    </xf>
    <xf numFmtId="0" fontId="4" fillId="0" borderId="0" xfId="0" applyFont="1"/>
    <xf numFmtId="0" fontId="0" fillId="0" borderId="7" xfId="0"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40" fillId="0" borderId="0" xfId="5" applyFont="1" applyAlignment="1">
      <alignment vertical="center" wrapText="1"/>
    </xf>
    <xf numFmtId="0" fontId="0" fillId="0" borderId="0" xfId="0" applyAlignment="1">
      <alignment vertical="center" wrapText="1"/>
    </xf>
    <xf numFmtId="0" fontId="0" fillId="0" borderId="7" xfId="0" applyBorder="1" applyAlignment="1">
      <alignment horizontal="left" vertical="center"/>
    </xf>
    <xf numFmtId="0" fontId="0" fillId="0" borderId="7" xfId="0" applyBorder="1"/>
    <xf numFmtId="0" fontId="43" fillId="15" borderId="7" xfId="0" applyFont="1" applyFill="1" applyBorder="1" applyAlignment="1">
      <alignment horizontal="center" vertical="center"/>
    </xf>
    <xf numFmtId="0" fontId="43"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0" fillId="0" borderId="7" xfId="0" applyBorder="1" applyAlignment="1">
      <alignment vertical="center"/>
    </xf>
    <xf numFmtId="0" fontId="44" fillId="2" borderId="18" xfId="0" applyFont="1" applyFill="1" applyBorder="1" applyAlignment="1">
      <alignment vertical="center"/>
    </xf>
    <xf numFmtId="0" fontId="44" fillId="2" borderId="19" xfId="0" applyFont="1" applyFill="1" applyBorder="1" applyAlignment="1">
      <alignment vertical="center"/>
    </xf>
    <xf numFmtId="0" fontId="44" fillId="2" borderId="19" xfId="0" applyFont="1" applyFill="1" applyBorder="1" applyAlignment="1">
      <alignment vertical="center" wrapText="1"/>
    </xf>
    <xf numFmtId="0" fontId="44" fillId="2" borderId="19" xfId="0" applyFont="1" applyFill="1" applyBorder="1" applyAlignment="1">
      <alignment horizontal="center" vertical="center"/>
    </xf>
    <xf numFmtId="0" fontId="2" fillId="2" borderId="7" xfId="1" applyNumberFormat="1" applyFont="1" applyFill="1" applyBorder="1" applyAlignment="1">
      <alignment vertical="center"/>
    </xf>
    <xf numFmtId="0" fontId="44" fillId="2" borderId="20" xfId="0" applyFont="1" applyFill="1" applyBorder="1" applyAlignment="1">
      <alignment horizontal="center" vertical="center"/>
    </xf>
    <xf numFmtId="0" fontId="0" fillId="4" borderId="7" xfId="0" applyFill="1" applyBorder="1" applyAlignment="1">
      <alignment vertical="center"/>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47" fillId="0" borderId="7" xfId="0" applyFont="1" applyBorder="1" applyAlignment="1">
      <alignment vertical="center" wrapText="1"/>
    </xf>
    <xf numFmtId="0" fontId="47" fillId="0" borderId="7" xfId="0" applyFont="1" applyBorder="1" applyAlignment="1">
      <alignment vertical="center"/>
    </xf>
    <xf numFmtId="0" fontId="3" fillId="14" borderId="7" xfId="0" applyFont="1" applyFill="1" applyBorder="1" applyAlignment="1">
      <alignment horizontal="center" vertical="center"/>
    </xf>
    <xf numFmtId="0" fontId="42"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2"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ill="1" applyBorder="1" applyAlignment="1">
      <alignment horizontal="center" vertical="center"/>
    </xf>
    <xf numFmtId="0" fontId="0" fillId="21" borderId="7" xfId="0" applyFill="1" applyBorder="1" applyAlignment="1">
      <alignment horizontal="center" vertical="center"/>
    </xf>
    <xf numFmtId="0" fontId="47" fillId="23" borderId="7" xfId="0" applyFont="1" applyFill="1" applyBorder="1" applyAlignment="1">
      <alignment vertical="center" wrapText="1"/>
    </xf>
    <xf numFmtId="0" fontId="0" fillId="24" borderId="7" xfId="0" applyFill="1" applyBorder="1" applyAlignment="1">
      <alignment horizontal="center" vertical="center"/>
    </xf>
    <xf numFmtId="0" fontId="0" fillId="25" borderId="7" xfId="0" applyFill="1" applyBorder="1" applyAlignment="1">
      <alignment horizontal="center" vertical="center"/>
    </xf>
    <xf numFmtId="0" fontId="42"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2" fillId="0" borderId="7" xfId="0" applyFont="1" applyBorder="1" applyAlignment="1">
      <alignment vertical="center" wrapText="1"/>
    </xf>
    <xf numFmtId="0" fontId="47" fillId="13" borderId="7" xfId="0" applyFont="1" applyFill="1" applyBorder="1" applyAlignment="1">
      <alignment vertical="center" wrapText="1"/>
    </xf>
    <xf numFmtId="0" fontId="3" fillId="13" borderId="7" xfId="0" applyFont="1" applyFill="1" applyBorder="1" applyAlignment="1">
      <alignment horizontal="center" vertical="center"/>
    </xf>
    <xf numFmtId="0" fontId="47" fillId="13" borderId="7" xfId="0" applyFont="1" applyFill="1" applyBorder="1" applyAlignment="1">
      <alignment horizontal="center" vertical="center"/>
    </xf>
    <xf numFmtId="0" fontId="0" fillId="13" borderId="7" xfId="0"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2" fillId="0" borderId="7" xfId="0" applyFont="1" applyBorder="1" applyAlignment="1">
      <alignment vertical="center"/>
    </xf>
    <xf numFmtId="0" fontId="47" fillId="13" borderId="7" xfId="0" applyFont="1" applyFill="1" applyBorder="1" applyAlignment="1">
      <alignment vertical="center"/>
    </xf>
    <xf numFmtId="0" fontId="48"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0" fillId="13" borderId="7" xfId="0" applyFill="1" applyBorder="1" applyAlignment="1">
      <alignment vertical="center"/>
    </xf>
    <xf numFmtId="0" fontId="0" fillId="0" borderId="10" xfId="0" applyBorder="1" applyAlignment="1">
      <alignment vertical="center"/>
    </xf>
    <xf numFmtId="0" fontId="47" fillId="0" borderId="10" xfId="0" applyFont="1" applyBorder="1" applyAlignment="1">
      <alignment vertical="center" wrapText="1"/>
    </xf>
    <xf numFmtId="0" fontId="5" fillId="11" borderId="11" xfId="0" applyFont="1" applyFill="1" applyBorder="1" applyAlignment="1">
      <alignment horizontal="center" vertical="center"/>
    </xf>
    <xf numFmtId="0" fontId="49" fillId="15" borderId="15" xfId="0" applyFont="1" applyFill="1" applyBorder="1" applyAlignment="1">
      <alignment horizontal="center" vertical="center" wrapText="1"/>
    </xf>
    <xf numFmtId="0" fontId="49" fillId="15" borderId="16" xfId="0" applyFont="1" applyFill="1" applyBorder="1" applyAlignment="1">
      <alignment horizontal="center" vertical="center" wrapText="1"/>
    </xf>
    <xf numFmtId="0" fontId="49" fillId="15" borderId="16" xfId="0" applyFont="1" applyFill="1" applyBorder="1" applyAlignment="1">
      <alignment horizontal="center" vertical="center"/>
    </xf>
    <xf numFmtId="0" fontId="49"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7"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23" borderId="6" xfId="0" applyFill="1" applyBorder="1" applyAlignment="1">
      <alignment horizontal="center" vertical="center"/>
    </xf>
    <xf numFmtId="0" fontId="0" fillId="23" borderId="7" xfId="0" applyFill="1" applyBorder="1" applyAlignment="1">
      <alignment horizontal="center" vertical="center"/>
    </xf>
    <xf numFmtId="0" fontId="5" fillId="13" borderId="6" xfId="0" applyFont="1" applyFill="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47" fillId="0" borderId="7" xfId="0" applyFont="1" applyBorder="1" applyAlignment="1">
      <alignment horizontal="left" vertical="center"/>
    </xf>
    <xf numFmtId="0" fontId="47" fillId="23" borderId="7" xfId="0" applyFont="1" applyFill="1" applyBorder="1" applyAlignment="1">
      <alignment horizontal="left" vertical="center" wrapText="1"/>
    </xf>
    <xf numFmtId="0" fontId="47" fillId="13" borderId="7" xfId="0" applyFont="1" applyFill="1" applyBorder="1" applyAlignment="1">
      <alignment horizontal="left" vertical="center" wrapText="1"/>
    </xf>
    <xf numFmtId="0" fontId="0" fillId="13" borderId="7" xfId="0" applyFill="1" applyBorder="1" applyAlignment="1">
      <alignment horizontal="left" vertical="center"/>
    </xf>
    <xf numFmtId="0" fontId="0" fillId="0" borderId="10" xfId="0"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27" fillId="0" borderId="0" xfId="2" applyAlignment="1">
      <alignment vertical="center"/>
    </xf>
    <xf numFmtId="0" fontId="43" fillId="31" borderId="7" xfId="0" applyFont="1" applyFill="1" applyBorder="1" applyAlignment="1">
      <alignment horizontal="center" vertical="center" wrapText="1"/>
    </xf>
    <xf numFmtId="0" fontId="8" fillId="0" borderId="50" xfId="0" applyFont="1" applyBorder="1" applyAlignment="1">
      <alignment horizontal="center" vertical="center"/>
    </xf>
    <xf numFmtId="0" fontId="13" fillId="4" borderId="33" xfId="0" applyFont="1" applyFill="1" applyBorder="1" applyAlignment="1">
      <alignment horizontal="center" vertical="center"/>
    </xf>
    <xf numFmtId="0" fontId="16" fillId="5" borderId="56" xfId="0" applyFont="1" applyFill="1" applyBorder="1" applyAlignment="1">
      <alignment horizontal="center" vertical="center"/>
    </xf>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7" xfId="0" applyFont="1" applyBorder="1" applyAlignment="1">
      <alignment horizontal="center" vertical="center"/>
    </xf>
    <xf numFmtId="0" fontId="49"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3"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4" borderId="0" xfId="0" applyFill="1" applyAlignment="1">
      <alignment horizontal="center" vertical="center"/>
    </xf>
    <xf numFmtId="0" fontId="0" fillId="4" borderId="7" xfId="0" applyFill="1" applyBorder="1" applyAlignment="1">
      <alignment horizontal="center" vertical="center"/>
    </xf>
    <xf numFmtId="0" fontId="0" fillId="4" borderId="0" xfId="0" applyFill="1" applyAlignment="1">
      <alignment vertical="center"/>
    </xf>
    <xf numFmtId="0" fontId="3" fillId="17" borderId="7" xfId="0" applyFont="1" applyFill="1" applyBorder="1" applyAlignment="1">
      <alignment horizontal="center" vertical="center"/>
    </xf>
    <xf numFmtId="0" fontId="0" fillId="0" borderId="7" xfId="0" applyBorder="1" applyAlignment="1">
      <alignment horizontal="left" vertical="center" wrapText="1"/>
    </xf>
    <xf numFmtId="0" fontId="31" fillId="0" borderId="51" xfId="0" applyFont="1" applyBorder="1" applyAlignment="1">
      <alignment horizontal="center" vertical="center" wrapText="1"/>
    </xf>
    <xf numFmtId="0" fontId="51" fillId="15" borderId="33" xfId="0" applyFont="1" applyFill="1" applyBorder="1" applyAlignment="1">
      <alignment horizontal="center" vertical="center"/>
    </xf>
    <xf numFmtId="0" fontId="51" fillId="15" borderId="33" xfId="0" applyFont="1" applyFill="1" applyBorder="1" applyAlignment="1">
      <alignment horizontal="center" vertical="center" wrapText="1"/>
    </xf>
    <xf numFmtId="0" fontId="52" fillId="0" borderId="0" xfId="0" applyFont="1" applyAlignment="1">
      <alignment horizontal="center" vertical="center"/>
    </xf>
    <xf numFmtId="0" fontId="52" fillId="0" borderId="0" xfId="0" applyFont="1"/>
    <xf numFmtId="0" fontId="53" fillId="0" borderId="0" xfId="0" applyFont="1" applyAlignment="1">
      <alignment vertical="center" wrapText="1"/>
    </xf>
    <xf numFmtId="0" fontId="53"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center"/>
    </xf>
    <xf numFmtId="0" fontId="53" fillId="0" borderId="0" xfId="0" applyFont="1" applyAlignment="1">
      <alignment wrapText="1"/>
    </xf>
    <xf numFmtId="0" fontId="53" fillId="0" borderId="0" xfId="0" applyFont="1"/>
    <xf numFmtId="0" fontId="51" fillId="2" borderId="19" xfId="4" applyFont="1" applyFill="1" applyBorder="1" applyAlignment="1">
      <alignment horizontal="left" vertical="center"/>
    </xf>
    <xf numFmtId="0" fontId="51" fillId="2" borderId="19" xfId="4" applyFont="1" applyFill="1" applyBorder="1" applyAlignment="1">
      <alignment vertical="top" wrapText="1"/>
    </xf>
    <xf numFmtId="0" fontId="51" fillId="2" borderId="19" xfId="4" applyFont="1" applyFill="1" applyBorder="1" applyAlignment="1">
      <alignment vertical="center" wrapText="1"/>
    </xf>
    <xf numFmtId="0" fontId="51" fillId="2" borderId="19" xfId="4" applyFont="1" applyFill="1" applyBorder="1" applyAlignment="1">
      <alignment horizontal="center" vertical="center" wrapText="1"/>
    </xf>
    <xf numFmtId="0" fontId="0" fillId="17" borderId="7" xfId="0" applyFill="1" applyBorder="1" applyAlignment="1">
      <alignment vertical="top" wrapText="1"/>
    </xf>
    <xf numFmtId="0" fontId="0" fillId="0" borderId="19" xfId="0" applyBorder="1" applyAlignment="1">
      <alignment horizontal="left" vertical="center"/>
    </xf>
    <xf numFmtId="0" fontId="0" fillId="0" borderId="20" xfId="0" applyBorder="1" applyAlignment="1">
      <alignment horizontal="left" vertical="center"/>
    </xf>
    <xf numFmtId="0" fontId="53" fillId="4" borderId="0" xfId="0" applyFont="1" applyFill="1"/>
    <xf numFmtId="0" fontId="29" fillId="0" borderId="0" xfId="3"/>
    <xf numFmtId="0" fontId="56" fillId="0" borderId="0" xfId="0" applyFont="1"/>
    <xf numFmtId="0" fontId="47" fillId="0" borderId="0" xfId="0" applyFont="1"/>
    <xf numFmtId="0" fontId="59" fillId="38" borderId="32" xfId="0" applyFont="1" applyFill="1" applyBorder="1" applyAlignment="1">
      <alignment horizontal="center" vertical="center"/>
    </xf>
    <xf numFmtId="0" fontId="60" fillId="38" borderId="64" xfId="0" applyFont="1" applyFill="1" applyBorder="1" applyAlignment="1">
      <alignment horizontal="center" vertical="center"/>
    </xf>
    <xf numFmtId="0" fontId="60" fillId="38" borderId="0" xfId="0" applyFont="1" applyFill="1" applyAlignment="1">
      <alignment horizontal="center" vertical="center"/>
    </xf>
    <xf numFmtId="0" fontId="60" fillId="38" borderId="65" xfId="0" applyFont="1" applyFill="1" applyBorder="1" applyAlignment="1">
      <alignment horizontal="center" vertical="center" wrapText="1"/>
    </xf>
    <xf numFmtId="0" fontId="60" fillId="38" borderId="66" xfId="0" applyFont="1" applyFill="1" applyBorder="1" applyAlignment="1">
      <alignment horizontal="center" vertical="center" wrapText="1"/>
    </xf>
    <xf numFmtId="0" fontId="60" fillId="38" borderId="67" xfId="0" applyFont="1" applyFill="1" applyBorder="1" applyAlignment="1">
      <alignment horizontal="center" vertical="center" wrapText="1"/>
    </xf>
    <xf numFmtId="0" fontId="60" fillId="38" borderId="32" xfId="0" applyFont="1" applyFill="1" applyBorder="1" applyAlignment="1">
      <alignment horizontal="center" vertical="center" wrapText="1"/>
    </xf>
    <xf numFmtId="0" fontId="60" fillId="38" borderId="64" xfId="0" applyFont="1" applyFill="1" applyBorder="1" applyAlignment="1">
      <alignment horizontal="center" vertical="center" wrapText="1"/>
    </xf>
    <xf numFmtId="0" fontId="60" fillId="39" borderId="65" xfId="0" applyFont="1" applyFill="1" applyBorder="1" applyAlignment="1">
      <alignment horizontal="center" vertical="center"/>
    </xf>
    <xf numFmtId="0" fontId="60" fillId="39" borderId="68" xfId="0" applyFont="1" applyFill="1" applyBorder="1" applyAlignment="1">
      <alignment horizontal="center" vertical="center"/>
    </xf>
    <xf numFmtId="0" fontId="60" fillId="39" borderId="69" xfId="0" applyFont="1" applyFill="1" applyBorder="1" applyAlignment="1">
      <alignment horizontal="left" vertical="center" wrapText="1"/>
    </xf>
    <xf numFmtId="0" fontId="47" fillId="39" borderId="66" xfId="0" applyFont="1" applyFill="1" applyBorder="1" applyAlignment="1">
      <alignment horizontal="left" vertical="center" wrapText="1"/>
    </xf>
    <xf numFmtId="0" fontId="47" fillId="39" borderId="67" xfId="0" applyFont="1" applyFill="1" applyBorder="1" applyAlignment="1">
      <alignment horizontal="left" vertical="center" wrapText="1"/>
    </xf>
    <xf numFmtId="0" fontId="47" fillId="39" borderId="32" xfId="0" applyFont="1" applyFill="1" applyBorder="1" applyAlignment="1">
      <alignment horizontal="left" vertical="center" wrapText="1"/>
    </xf>
    <xf numFmtId="0" fontId="47" fillId="39" borderId="64" xfId="0" applyFont="1" applyFill="1" applyBorder="1" applyAlignment="1">
      <alignment horizontal="left" vertical="center" wrapText="1"/>
    </xf>
    <xf numFmtId="0" fontId="61" fillId="40" borderId="65" xfId="0" applyFont="1" applyFill="1" applyBorder="1" applyAlignment="1">
      <alignment horizontal="center" vertical="center"/>
    </xf>
    <xf numFmtId="0" fontId="61" fillId="40" borderId="68" xfId="0" applyFont="1" applyFill="1" applyBorder="1" applyAlignment="1">
      <alignment horizontal="center" vertical="center"/>
    </xf>
    <xf numFmtId="0" fontId="61" fillId="40" borderId="66" xfId="0" applyFont="1" applyFill="1" applyBorder="1" applyAlignment="1">
      <alignment horizontal="left" vertical="center" wrapText="1"/>
    </xf>
    <xf numFmtId="0" fontId="47" fillId="40" borderId="66" xfId="0" applyFont="1" applyFill="1" applyBorder="1" applyAlignment="1">
      <alignment horizontal="left" vertical="center" wrapText="1"/>
    </xf>
    <xf numFmtId="0" fontId="47" fillId="40" borderId="67" xfId="0" applyFont="1" applyFill="1" applyBorder="1" applyAlignment="1">
      <alignment horizontal="left" vertical="center" wrapText="1"/>
    </xf>
    <xf numFmtId="0" fontId="47" fillId="40" borderId="32" xfId="0" applyFont="1" applyFill="1" applyBorder="1" applyAlignment="1">
      <alignment horizontal="left" vertical="center" wrapText="1"/>
    </xf>
    <xf numFmtId="0" fontId="47" fillId="40" borderId="64" xfId="0" applyFont="1" applyFill="1" applyBorder="1" applyAlignment="1">
      <alignment horizontal="left" vertical="center" wrapText="1"/>
    </xf>
    <xf numFmtId="0" fontId="59" fillId="41" borderId="65" xfId="0" applyFont="1" applyFill="1" applyBorder="1" applyAlignment="1">
      <alignment horizontal="center" vertical="center"/>
    </xf>
    <xf numFmtId="0" fontId="47" fillId="0" borderId="68" xfId="0" applyFont="1" applyBorder="1" applyAlignment="1">
      <alignment horizontal="center" vertical="center"/>
    </xf>
    <xf numFmtId="0" fontId="47" fillId="0" borderId="66" xfId="0" applyFont="1" applyBorder="1" applyAlignment="1">
      <alignment horizontal="left" vertical="center" wrapText="1"/>
    </xf>
    <xf numFmtId="0" fontId="60" fillId="0" borderId="66" xfId="0" applyFont="1" applyBorder="1" applyAlignment="1">
      <alignment horizontal="center" vertical="center" wrapText="1"/>
    </xf>
    <xf numFmtId="0" fontId="60" fillId="0" borderId="67" xfId="0" applyFont="1" applyBorder="1" applyAlignment="1">
      <alignment horizontal="center" vertical="center" wrapText="1"/>
    </xf>
    <xf numFmtId="0" fontId="62" fillId="0" borderId="32" xfId="0" applyFont="1" applyBorder="1" applyAlignment="1">
      <alignment horizontal="justify" vertical="center" wrapText="1"/>
    </xf>
    <xf numFmtId="0" fontId="29" fillId="0" borderId="64" xfId="3" applyBorder="1" applyAlignment="1">
      <alignment horizontal="justify" vertical="center" wrapText="1"/>
    </xf>
    <xf numFmtId="0" fontId="47" fillId="42" borderId="66" xfId="0" applyFont="1" applyFill="1" applyBorder="1" applyAlignment="1">
      <alignment horizontal="left" vertical="center" wrapText="1"/>
    </xf>
    <xf numFmtId="0" fontId="62" fillId="0" borderId="64" xfId="0" applyFont="1" applyBorder="1" applyAlignment="1">
      <alignment horizontal="justify" vertical="center" wrapText="1"/>
    </xf>
    <xf numFmtId="0" fontId="60" fillId="43" borderId="0" xfId="0" applyFont="1" applyFill="1" applyAlignment="1">
      <alignment horizontal="center" vertical="center" wrapText="1"/>
    </xf>
    <xf numFmtId="0" fontId="60" fillId="39" borderId="66" xfId="0" applyFont="1" applyFill="1" applyBorder="1" applyAlignment="1">
      <alignment horizontal="center" vertical="center"/>
    </xf>
    <xf numFmtId="0" fontId="60" fillId="39" borderId="66" xfId="0" applyFont="1" applyFill="1" applyBorder="1" applyAlignment="1">
      <alignment horizontal="left" vertical="center" wrapText="1"/>
    </xf>
    <xf numFmtId="0" fontId="60" fillId="39" borderId="66" xfId="0" applyFont="1" applyFill="1" applyBorder="1" applyAlignment="1">
      <alignment horizontal="right" vertical="center"/>
    </xf>
    <xf numFmtId="0" fontId="60" fillId="39" borderId="67" xfId="0" applyFont="1" applyFill="1" applyBorder="1" applyAlignment="1">
      <alignment horizontal="right" vertical="center"/>
    </xf>
    <xf numFmtId="0" fontId="63" fillId="39" borderId="32" xfId="0" applyFont="1" applyFill="1" applyBorder="1" applyAlignment="1">
      <alignment horizontal="justify" vertical="center"/>
    </xf>
    <xf numFmtId="0" fontId="63" fillId="39" borderId="64" xfId="0" applyFont="1" applyFill="1" applyBorder="1" applyAlignment="1">
      <alignment horizontal="justify" vertical="center"/>
    </xf>
    <xf numFmtId="0" fontId="61" fillId="40" borderId="66" xfId="0" applyFont="1" applyFill="1" applyBorder="1" applyAlignment="1">
      <alignment horizontal="center" vertical="center"/>
    </xf>
    <xf numFmtId="0" fontId="61" fillId="40" borderId="66" xfId="0" applyFont="1" applyFill="1" applyBorder="1" applyAlignment="1">
      <alignment horizontal="right" vertical="center"/>
    </xf>
    <xf numFmtId="0" fontId="61" fillId="40" borderId="67" xfId="0" applyFont="1" applyFill="1" applyBorder="1" applyAlignment="1">
      <alignment horizontal="right" vertical="center"/>
    </xf>
    <xf numFmtId="0" fontId="64" fillId="40" borderId="32" xfId="0" applyFont="1" applyFill="1" applyBorder="1" applyAlignment="1">
      <alignment horizontal="justify" vertical="center"/>
    </xf>
    <xf numFmtId="0" fontId="64" fillId="40" borderId="64" xfId="0" applyFont="1" applyFill="1" applyBorder="1" applyAlignment="1">
      <alignment horizontal="justify" vertical="center"/>
    </xf>
    <xf numFmtId="0" fontId="47" fillId="0" borderId="66" xfId="0" applyFont="1" applyBorder="1" applyAlignment="1">
      <alignment horizontal="center" vertical="center"/>
    </xf>
    <xf numFmtId="0" fontId="60" fillId="41" borderId="66" xfId="0" applyFont="1" applyFill="1" applyBorder="1" applyAlignment="1">
      <alignment horizontal="center" vertical="center" wrapText="1"/>
    </xf>
    <xf numFmtId="0" fontId="62" fillId="41" borderId="32" xfId="0" applyFont="1" applyFill="1" applyBorder="1" applyAlignment="1">
      <alignment horizontal="justify" vertical="center" wrapText="1"/>
    </xf>
    <xf numFmtId="0" fontId="62" fillId="41" borderId="64" xfId="0" applyFont="1" applyFill="1" applyBorder="1" applyAlignment="1">
      <alignment horizontal="justify" vertical="center" wrapText="1"/>
    </xf>
    <xf numFmtId="0" fontId="47" fillId="42" borderId="66" xfId="0" applyFont="1" applyFill="1" applyBorder="1" applyAlignment="1">
      <alignment horizontal="left" vertical="top" wrapText="1"/>
    </xf>
    <xf numFmtId="0" fontId="62" fillId="41" borderId="64" xfId="0" applyFont="1" applyFill="1" applyBorder="1" applyAlignment="1">
      <alignment horizontal="left" vertical="top" wrapText="1"/>
    </xf>
    <xf numFmtId="0" fontId="62" fillId="41" borderId="64" xfId="0" applyFont="1" applyFill="1" applyBorder="1" applyAlignment="1">
      <alignment horizontal="justify" vertical="top" wrapText="1"/>
    </xf>
    <xf numFmtId="0" fontId="29" fillId="41" borderId="64" xfId="3" applyFill="1" applyBorder="1" applyAlignment="1">
      <alignment horizontal="justify" vertical="center" wrapText="1"/>
    </xf>
    <xf numFmtId="0" fontId="61" fillId="40" borderId="67" xfId="0" applyFont="1" applyFill="1" applyBorder="1" applyAlignment="1">
      <alignment horizontal="left" vertical="center" wrapText="1"/>
    </xf>
    <xf numFmtId="0" fontId="65" fillId="40" borderId="32" xfId="0" applyFont="1" applyFill="1" applyBorder="1" applyAlignment="1">
      <alignment horizontal="justify" vertical="center" wrapText="1"/>
    </xf>
    <xf numFmtId="0" fontId="65" fillId="40" borderId="64" xfId="0" applyFont="1" applyFill="1" applyBorder="1" applyAlignment="1">
      <alignment horizontal="justify" vertical="center" wrapText="1"/>
    </xf>
    <xf numFmtId="0" fontId="60" fillId="41" borderId="67" xfId="0" applyFont="1" applyFill="1" applyBorder="1" applyAlignment="1">
      <alignment horizontal="center" vertical="center" wrapText="1"/>
    </xf>
    <xf numFmtId="0" fontId="59" fillId="44" borderId="65" xfId="0" applyFont="1" applyFill="1" applyBorder="1" applyAlignment="1">
      <alignment horizontal="center" vertical="center"/>
    </xf>
    <xf numFmtId="0" fontId="47" fillId="45" borderId="66" xfId="0" applyFont="1" applyFill="1" applyBorder="1" applyAlignment="1">
      <alignment horizontal="center" vertical="center"/>
    </xf>
    <xf numFmtId="0" fontId="47" fillId="45" borderId="66" xfId="0" applyFont="1" applyFill="1" applyBorder="1" applyAlignment="1">
      <alignment horizontal="left" vertical="center" wrapText="1"/>
    </xf>
    <xf numFmtId="0" fontId="47" fillId="46" borderId="66" xfId="0" applyFont="1" applyFill="1" applyBorder="1" applyAlignment="1">
      <alignment horizontal="left" vertical="center" wrapText="1"/>
    </xf>
    <xf numFmtId="0" fontId="60" fillId="44" borderId="66" xfId="0" applyFont="1" applyFill="1" applyBorder="1" applyAlignment="1">
      <alignment horizontal="center" vertical="center" wrapText="1"/>
    </xf>
    <xf numFmtId="0" fontId="60" fillId="44" borderId="67" xfId="0" applyFont="1" applyFill="1" applyBorder="1" applyAlignment="1">
      <alignment horizontal="center" vertical="center" wrapText="1"/>
    </xf>
    <xf numFmtId="0" fontId="62" fillId="44" borderId="32" xfId="0" applyFont="1" applyFill="1" applyBorder="1" applyAlignment="1">
      <alignment horizontal="justify" vertical="center" wrapText="1"/>
    </xf>
    <xf numFmtId="0" fontId="62" fillId="45" borderId="64" xfId="0" applyFont="1" applyFill="1" applyBorder="1" applyAlignment="1">
      <alignment horizontal="justify" vertical="center" wrapText="1"/>
    </xf>
    <xf numFmtId="0" fontId="60" fillId="39" borderId="67" xfId="0" applyFont="1" applyFill="1" applyBorder="1" applyAlignment="1">
      <alignment horizontal="center" vertical="center"/>
    </xf>
    <xf numFmtId="0" fontId="62" fillId="39" borderId="32" xfId="0" applyFont="1" applyFill="1" applyBorder="1" applyAlignment="1">
      <alignment horizontal="justify" vertical="center"/>
    </xf>
    <xf numFmtId="0" fontId="62" fillId="39" borderId="64" xfId="0" applyFont="1" applyFill="1" applyBorder="1" applyAlignment="1">
      <alignment horizontal="justify" vertical="center"/>
    </xf>
    <xf numFmtId="0" fontId="61" fillId="40" borderId="67" xfId="0" applyFont="1" applyFill="1" applyBorder="1" applyAlignment="1">
      <alignment horizontal="center" vertical="center"/>
    </xf>
    <xf numFmtId="0" fontId="65" fillId="40" borderId="32" xfId="0" applyFont="1" applyFill="1" applyBorder="1" applyAlignment="1">
      <alignment horizontal="justify" vertical="center"/>
    </xf>
    <xf numFmtId="0" fontId="65" fillId="40" borderId="64" xfId="0" applyFont="1" applyFill="1" applyBorder="1" applyAlignment="1">
      <alignment horizontal="justify" vertical="center"/>
    </xf>
    <xf numFmtId="0" fontId="47" fillId="0" borderId="66" xfId="0" applyFont="1" applyBorder="1" applyAlignment="1">
      <alignment vertical="center" wrapText="1"/>
    </xf>
    <xf numFmtId="0" fontId="42" fillId="42" borderId="66" xfId="0" applyFont="1" applyFill="1" applyBorder="1" applyAlignment="1">
      <alignment horizontal="left" vertical="center" wrapText="1"/>
    </xf>
    <xf numFmtId="0" fontId="42" fillId="0" borderId="66" xfId="0" applyFont="1" applyBorder="1" applyAlignment="1">
      <alignment horizontal="left" vertical="center" wrapText="1"/>
    </xf>
    <xf numFmtId="0" fontId="47" fillId="0" borderId="70" xfId="0" applyFont="1" applyBorder="1" applyAlignment="1">
      <alignment horizontal="left" vertical="center" wrapText="1"/>
    </xf>
    <xf numFmtId="0" fontId="42" fillId="0" borderId="66" xfId="0" applyFont="1" applyBorder="1" applyAlignment="1">
      <alignment horizontal="left" vertical="top" wrapText="1"/>
    </xf>
    <xf numFmtId="0" fontId="29" fillId="0" borderId="67" xfId="3" applyBorder="1" applyAlignment="1">
      <alignment horizontal="justify" vertical="center" wrapText="1"/>
    </xf>
    <xf numFmtId="0" fontId="47" fillId="47" borderId="0" xfId="0" applyFont="1" applyFill="1"/>
    <xf numFmtId="0" fontId="59" fillId="47" borderId="65" xfId="0" applyFont="1" applyFill="1" applyBorder="1" applyAlignment="1">
      <alignment horizontal="center" vertical="center"/>
    </xf>
    <xf numFmtId="0" fontId="47" fillId="47" borderId="66" xfId="0" applyFont="1" applyFill="1" applyBorder="1" applyAlignment="1">
      <alignment horizontal="center" vertical="center"/>
    </xf>
    <xf numFmtId="0" fontId="47" fillId="47" borderId="66" xfId="0" applyFont="1" applyFill="1" applyBorder="1" applyAlignment="1">
      <alignment horizontal="left" vertical="center" wrapText="1"/>
    </xf>
    <xf numFmtId="0" fontId="16" fillId="45" borderId="0" xfId="0" applyFont="1" applyFill="1" applyAlignment="1">
      <alignment horizontal="center" vertical="center" wrapText="1"/>
    </xf>
    <xf numFmtId="0" fontId="56" fillId="48" borderId="0" xfId="0" applyFont="1" applyFill="1"/>
    <xf numFmtId="0" fontId="59" fillId="0" borderId="65" xfId="0" applyFont="1" applyBorder="1" applyAlignment="1">
      <alignment horizontal="center" vertical="center"/>
    </xf>
    <xf numFmtId="0" fontId="47" fillId="48" borderId="66" xfId="0" applyFont="1" applyFill="1" applyBorder="1" applyAlignment="1">
      <alignment horizontal="center" vertical="center"/>
    </xf>
    <xf numFmtId="0" fontId="47" fillId="48" borderId="66" xfId="0" applyFont="1" applyFill="1" applyBorder="1" applyAlignment="1">
      <alignment horizontal="left" vertical="center" wrapText="1"/>
    </xf>
    <xf numFmtId="0" fontId="60" fillId="48" borderId="66" xfId="0" applyFont="1" applyFill="1" applyBorder="1" applyAlignment="1">
      <alignment horizontal="center" vertical="center" wrapText="1"/>
    </xf>
    <xf numFmtId="0" fontId="62" fillId="48" borderId="32" xfId="0" applyFont="1" applyFill="1" applyBorder="1" applyAlignment="1">
      <alignment horizontal="justify" vertical="center" wrapText="1"/>
    </xf>
    <xf numFmtId="0" fontId="29" fillId="41" borderId="64" xfId="3" applyFill="1" applyBorder="1" applyAlignment="1">
      <alignment horizontal="justify" vertical="top" wrapText="1"/>
    </xf>
    <xf numFmtId="0" fontId="62" fillId="48" borderId="64" xfId="0" applyFont="1" applyFill="1" applyBorder="1" applyAlignment="1">
      <alignment horizontal="justify" vertical="center" wrapText="1"/>
    </xf>
    <xf numFmtId="0" fontId="29" fillId="48" borderId="64" xfId="3" applyFill="1" applyBorder="1" applyAlignment="1">
      <alignment horizontal="justify" vertical="center" wrapText="1"/>
    </xf>
    <xf numFmtId="0" fontId="42" fillId="42" borderId="66" xfId="0" applyFont="1" applyFill="1" applyBorder="1" applyAlignment="1">
      <alignment horizontal="left" vertical="top" wrapText="1"/>
    </xf>
    <xf numFmtId="0" fontId="47" fillId="40" borderId="71" xfId="0" applyFont="1" applyFill="1" applyBorder="1" applyAlignment="1">
      <alignment horizontal="left" vertical="center" wrapText="1"/>
    </xf>
    <xf numFmtId="0" fontId="47" fillId="0" borderId="67" xfId="0" applyFont="1" applyBorder="1" applyAlignment="1">
      <alignment horizontal="left" vertical="center" wrapText="1"/>
    </xf>
    <xf numFmtId="0" fontId="42" fillId="0" borderId="7" xfId="0" applyFont="1" applyBorder="1" applyAlignment="1">
      <alignment horizontal="left" vertical="top" wrapText="1"/>
    </xf>
    <xf numFmtId="0" fontId="47" fillId="41" borderId="32" xfId="0" applyFont="1" applyFill="1" applyBorder="1" applyAlignment="1">
      <alignment horizontal="left" vertical="center" wrapText="1"/>
    </xf>
    <xf numFmtId="0" fontId="47" fillId="0" borderId="32" xfId="0" applyFont="1" applyBorder="1" applyAlignment="1">
      <alignment horizontal="left" vertical="center" wrapText="1"/>
    </xf>
    <xf numFmtId="0" fontId="29" fillId="41" borderId="64" xfId="3" applyFill="1" applyBorder="1" applyAlignment="1">
      <alignment horizontal="left" vertical="center" wrapText="1"/>
    </xf>
    <xf numFmtId="0" fontId="60" fillId="45" borderId="0" xfId="0" applyFont="1" applyFill="1" applyAlignment="1">
      <alignment horizontal="center" vertical="center" wrapText="1"/>
    </xf>
    <xf numFmtId="0" fontId="60" fillId="39" borderId="67" xfId="0" applyFont="1" applyFill="1" applyBorder="1" applyAlignment="1">
      <alignment horizontal="left" vertical="center" wrapText="1"/>
    </xf>
    <xf numFmtId="0" fontId="47" fillId="49" borderId="0" xfId="0" applyFont="1" applyFill="1"/>
    <xf numFmtId="0" fontId="47" fillId="42" borderId="7" xfId="0" applyFont="1" applyFill="1" applyBorder="1" applyAlignment="1">
      <alignment horizontal="left" vertical="center" wrapText="1"/>
    </xf>
    <xf numFmtId="0" fontId="47" fillId="0" borderId="32" xfId="0" applyFont="1" applyBorder="1" applyAlignment="1">
      <alignment horizontal="left" vertical="top" wrapText="1"/>
    </xf>
    <xf numFmtId="0" fontId="59" fillId="48" borderId="65" xfId="0" applyFont="1" applyFill="1" applyBorder="1" applyAlignment="1">
      <alignment horizontal="center" vertical="center"/>
    </xf>
    <xf numFmtId="0" fontId="62" fillId="0" borderId="64" xfId="0" applyFont="1" applyBorder="1" applyAlignment="1">
      <alignment horizontal="left" vertical="center" wrapText="1"/>
    </xf>
    <xf numFmtId="0" fontId="47" fillId="42" borderId="32" xfId="0" applyFont="1" applyFill="1" applyBorder="1" applyAlignment="1">
      <alignment horizontal="left" vertical="top" wrapText="1"/>
    </xf>
    <xf numFmtId="0" fontId="42" fillId="50" borderId="32" xfId="0" applyFont="1" applyFill="1" applyBorder="1" applyAlignment="1">
      <alignment horizontal="left" vertical="top" wrapText="1"/>
    </xf>
    <xf numFmtId="0" fontId="42" fillId="48" borderId="7" xfId="0" applyFont="1" applyFill="1" applyBorder="1" applyAlignment="1">
      <alignment horizontal="left" vertical="top" wrapText="1"/>
    </xf>
    <xf numFmtId="0" fontId="47" fillId="48" borderId="7" xfId="0" applyFont="1" applyFill="1" applyBorder="1" applyAlignment="1">
      <alignment horizontal="left" vertical="center" wrapText="1"/>
    </xf>
    <xf numFmtId="0" fontId="62" fillId="0" borderId="64" xfId="0" applyFont="1" applyBorder="1" applyAlignment="1">
      <alignment horizontal="justify" vertical="top" wrapText="1"/>
    </xf>
    <xf numFmtId="0" fontId="47" fillId="48" borderId="0" xfId="0" applyFont="1" applyFill="1"/>
    <xf numFmtId="0" fontId="47" fillId="48" borderId="67" xfId="0" applyFont="1" applyFill="1" applyBorder="1" applyAlignment="1">
      <alignment horizontal="left" vertical="center" wrapText="1"/>
    </xf>
    <xf numFmtId="0" fontId="47" fillId="42" borderId="32" xfId="0" applyFont="1" applyFill="1" applyBorder="1" applyAlignment="1">
      <alignment horizontal="left" vertical="center" wrapText="1"/>
    </xf>
    <xf numFmtId="0" fontId="60" fillId="48" borderId="67" xfId="0" applyFont="1" applyFill="1" applyBorder="1" applyAlignment="1">
      <alignment horizontal="center" vertical="center" wrapText="1"/>
    </xf>
    <xf numFmtId="0" fontId="47" fillId="48" borderId="32" xfId="0" applyFont="1" applyFill="1" applyBorder="1" applyAlignment="1">
      <alignment horizontal="left" vertical="top" wrapText="1"/>
    </xf>
    <xf numFmtId="0" fontId="61" fillId="51" borderId="65" xfId="0" applyFont="1" applyFill="1" applyBorder="1" applyAlignment="1">
      <alignment horizontal="center" vertical="center"/>
    </xf>
    <xf numFmtId="0" fontId="61" fillId="51" borderId="66" xfId="0" applyFont="1" applyFill="1" applyBorder="1" applyAlignment="1">
      <alignment horizontal="center" vertical="center"/>
    </xf>
    <xf numFmtId="0" fontId="61" fillId="51" borderId="67" xfId="0" applyFont="1" applyFill="1" applyBorder="1" applyAlignment="1">
      <alignment horizontal="left" vertical="center" wrapText="1"/>
    </xf>
    <xf numFmtId="0" fontId="47" fillId="51" borderId="71" xfId="0" applyFont="1" applyFill="1" applyBorder="1" applyAlignment="1">
      <alignment horizontal="left" vertical="center" wrapText="1"/>
    </xf>
    <xf numFmtId="0" fontId="61" fillId="51" borderId="67" xfId="0" applyFont="1" applyFill="1" applyBorder="1" applyAlignment="1">
      <alignment horizontal="center" vertical="center"/>
    </xf>
    <xf numFmtId="0" fontId="65" fillId="51" borderId="32" xfId="0" applyFont="1" applyFill="1" applyBorder="1" applyAlignment="1">
      <alignment horizontal="justify" vertical="center"/>
    </xf>
    <xf numFmtId="0" fontId="65" fillId="51" borderId="64" xfId="0" applyFont="1" applyFill="1" applyBorder="1" applyAlignment="1">
      <alignment horizontal="justify" vertical="center"/>
    </xf>
    <xf numFmtId="0" fontId="47" fillId="0" borderId="66" xfId="0" applyFont="1" applyBorder="1" applyAlignment="1">
      <alignment horizontal="center" vertical="center" wrapText="1"/>
    </xf>
    <xf numFmtId="0" fontId="47" fillId="0" borderId="7" xfId="0" applyFont="1" applyBorder="1" applyAlignment="1">
      <alignment horizontal="left" vertical="top" wrapText="1"/>
    </xf>
    <xf numFmtId="0" fontId="47" fillId="48" borderId="32" xfId="0" applyFont="1" applyFill="1" applyBorder="1" applyAlignment="1">
      <alignment horizontal="left" vertical="center" wrapText="1"/>
    </xf>
    <xf numFmtId="0" fontId="62" fillId="40" borderId="32" xfId="0" applyFont="1" applyFill="1" applyBorder="1" applyAlignment="1">
      <alignment horizontal="justify" vertical="center" wrapText="1"/>
    </xf>
    <xf numFmtId="0" fontId="62" fillId="40" borderId="64" xfId="0" applyFont="1" applyFill="1" applyBorder="1" applyAlignment="1">
      <alignment horizontal="justify" vertical="center" wrapText="1"/>
    </xf>
    <xf numFmtId="0" fontId="42" fillId="48" borderId="7" xfId="0" applyFont="1" applyFill="1" applyBorder="1" applyAlignment="1">
      <alignment horizontal="left" vertical="center" wrapText="1"/>
    </xf>
    <xf numFmtId="0" fontId="42" fillId="48" borderId="32" xfId="0" applyFont="1" applyFill="1" applyBorder="1" applyAlignment="1">
      <alignment horizontal="left" vertical="top" wrapText="1"/>
    </xf>
    <xf numFmtId="0" fontId="42" fillId="48" borderId="32" xfId="0" applyFont="1" applyFill="1" applyBorder="1" applyAlignment="1">
      <alignment horizontal="left" vertical="center" wrapText="1"/>
    </xf>
    <xf numFmtId="0" fontId="63" fillId="40" borderId="32" xfId="0" applyFont="1" applyFill="1" applyBorder="1" applyAlignment="1">
      <alignment horizontal="justify" vertical="center" wrapText="1"/>
    </xf>
    <xf numFmtId="0" fontId="63" fillId="40" borderId="64" xfId="0" applyFont="1" applyFill="1" applyBorder="1" applyAlignment="1">
      <alignment horizontal="justify" vertical="center" wrapText="1"/>
    </xf>
    <xf numFmtId="0" fontId="29" fillId="0" borderId="64" xfId="3" applyBorder="1" applyAlignment="1">
      <alignment horizontal="justify" vertical="top" wrapText="1"/>
    </xf>
    <xf numFmtId="0" fontId="62" fillId="48" borderId="64" xfId="0" applyFont="1" applyFill="1" applyBorder="1" applyAlignment="1">
      <alignment horizontal="justify" vertical="top" wrapText="1"/>
    </xf>
    <xf numFmtId="0" fontId="42" fillId="42" borderId="32" xfId="0" applyFont="1" applyFill="1" applyBorder="1" applyAlignment="1">
      <alignment horizontal="left" vertical="top" wrapText="1"/>
    </xf>
    <xf numFmtId="0" fontId="62" fillId="48" borderId="32" xfId="0" applyFont="1" applyFill="1" applyBorder="1" applyAlignment="1">
      <alignment horizontal="justify" vertical="top" wrapText="1"/>
    </xf>
    <xf numFmtId="0" fontId="29" fillId="48" borderId="64" xfId="3" applyFill="1" applyBorder="1" applyAlignment="1">
      <alignment horizontal="justify" vertical="top" wrapText="1"/>
    </xf>
    <xf numFmtId="0" fontId="47" fillId="48" borderId="7" xfId="0" applyFont="1" applyFill="1" applyBorder="1" applyAlignment="1">
      <alignment horizontal="left" vertical="top" wrapText="1"/>
    </xf>
    <xf numFmtId="0" fontId="62" fillId="48" borderId="64" xfId="0" applyFont="1" applyFill="1" applyBorder="1" applyAlignment="1">
      <alignment horizontal="left" vertical="center" wrapText="1"/>
    </xf>
    <xf numFmtId="0" fontId="47" fillId="48" borderId="66" xfId="0" applyFont="1" applyFill="1" applyBorder="1" applyAlignment="1">
      <alignment horizontal="center" vertical="center" wrapText="1"/>
    </xf>
    <xf numFmtId="0" fontId="59" fillId="48" borderId="70" xfId="0" applyFont="1" applyFill="1" applyBorder="1" applyAlignment="1">
      <alignment horizontal="center" vertical="center"/>
    </xf>
    <xf numFmtId="0" fontId="59" fillId="48" borderId="66" xfId="0" applyFont="1" applyFill="1" applyBorder="1" applyAlignment="1">
      <alignment horizontal="center" vertical="center"/>
    </xf>
    <xf numFmtId="0" fontId="61" fillId="40" borderId="71" xfId="0" applyFont="1" applyFill="1" applyBorder="1" applyAlignment="1">
      <alignment horizontal="center" vertical="center"/>
    </xf>
    <xf numFmtId="0" fontId="56" fillId="52" borderId="64" xfId="0" applyFont="1" applyFill="1" applyBorder="1"/>
    <xf numFmtId="0" fontId="56" fillId="0" borderId="64" xfId="0" applyFont="1" applyBorder="1"/>
    <xf numFmtId="0" fontId="61" fillId="40" borderId="0" xfId="0" applyFont="1" applyFill="1" applyAlignment="1">
      <alignment horizontal="center" vertical="center"/>
    </xf>
    <xf numFmtId="0" fontId="60" fillId="48" borderId="20" xfId="0" applyFont="1" applyFill="1" applyBorder="1" applyAlignment="1">
      <alignment horizontal="center" vertical="center" wrapText="1"/>
    </xf>
    <xf numFmtId="0" fontId="60" fillId="48" borderId="72" xfId="0" applyFont="1" applyFill="1" applyBorder="1" applyAlignment="1">
      <alignment horizontal="center" vertical="center" wrapText="1"/>
    </xf>
    <xf numFmtId="0" fontId="68" fillId="0" borderId="0" xfId="0" applyFont="1" applyAlignment="1">
      <alignment horizontal="center" vertical="center"/>
    </xf>
    <xf numFmtId="0" fontId="42" fillId="0" borderId="7" xfId="0" applyFont="1" applyBorder="1" applyAlignment="1">
      <alignment horizontal="left" vertical="center" wrapText="1"/>
    </xf>
    <xf numFmtId="0" fontId="62" fillId="0" borderId="32" xfId="0" applyFont="1" applyBorder="1" applyAlignment="1">
      <alignment horizontal="justify" vertical="top" wrapText="1"/>
    </xf>
    <xf numFmtId="0" fontId="62" fillId="0" borderId="64" xfId="0" applyFont="1" applyBorder="1" applyAlignment="1">
      <alignment horizontal="center" vertical="center" wrapText="1"/>
    </xf>
    <xf numFmtId="0" fontId="29" fillId="0" borderId="64" xfId="3" applyBorder="1" applyAlignment="1">
      <alignment horizontal="center" vertical="center" wrapText="1"/>
    </xf>
    <xf numFmtId="0" fontId="61" fillId="40" borderId="71" xfId="0" applyFont="1" applyFill="1" applyBorder="1" applyAlignment="1">
      <alignment horizontal="left" vertical="center" wrapText="1"/>
    </xf>
    <xf numFmtId="0" fontId="47" fillId="48" borderId="0" xfId="0" applyFont="1" applyFill="1" applyAlignment="1">
      <alignment horizontal="left" vertical="center" wrapText="1"/>
    </xf>
    <xf numFmtId="0" fontId="47" fillId="48" borderId="31" xfId="0" applyFont="1" applyFill="1" applyBorder="1" applyAlignment="1">
      <alignment horizontal="left" vertical="top" wrapText="1"/>
    </xf>
    <xf numFmtId="0" fontId="47" fillId="0" borderId="67" xfId="0" applyFont="1" applyBorder="1" applyAlignment="1">
      <alignment horizontal="center" vertical="center"/>
    </xf>
    <xf numFmtId="0" fontId="47" fillId="0" borderId="20" xfId="0" applyFont="1" applyBorder="1" applyAlignment="1">
      <alignment horizontal="left" vertical="center" wrapText="1"/>
    </xf>
    <xf numFmtId="0" fontId="38" fillId="0" borderId="0" xfId="0" applyFont="1" applyAlignment="1">
      <alignment horizontal="center" vertical="center" wrapText="1"/>
    </xf>
    <xf numFmtId="0" fontId="47" fillId="0" borderId="73" xfId="0" applyFont="1" applyBorder="1" applyAlignment="1">
      <alignment horizontal="left" vertical="top" wrapText="1"/>
    </xf>
    <xf numFmtId="0" fontId="60" fillId="0" borderId="65" xfId="0" applyFont="1" applyBorder="1" applyAlignment="1">
      <alignment horizontal="center" vertical="center" wrapText="1"/>
    </xf>
    <xf numFmtId="0" fontId="61" fillId="40" borderId="0" xfId="0" applyFont="1" applyFill="1" applyAlignment="1">
      <alignment horizontal="left" vertical="center" wrapText="1"/>
    </xf>
    <xf numFmtId="0" fontId="47" fillId="41" borderId="0" xfId="0" applyFont="1" applyFill="1"/>
    <xf numFmtId="0" fontId="47" fillId="41" borderId="66" xfId="0" applyFont="1" applyFill="1" applyBorder="1" applyAlignment="1">
      <alignment horizontal="center" vertical="center"/>
    </xf>
    <xf numFmtId="0" fontId="47" fillId="41" borderId="67" xfId="0" applyFont="1" applyFill="1" applyBorder="1" applyAlignment="1">
      <alignment horizontal="left" vertical="center" wrapText="1"/>
    </xf>
    <xf numFmtId="0" fontId="29" fillId="0" borderId="67" xfId="3" applyBorder="1" applyAlignment="1">
      <alignment horizontal="justify" vertical="top" wrapText="1"/>
    </xf>
    <xf numFmtId="0" fontId="47" fillId="41" borderId="67" xfId="0" applyFont="1" applyFill="1" applyBorder="1" applyAlignment="1">
      <alignment horizontal="center" vertical="center"/>
    </xf>
    <xf numFmtId="0" fontId="47" fillId="41" borderId="7" xfId="0" applyFont="1" applyFill="1" applyBorder="1" applyAlignment="1">
      <alignment horizontal="left" vertical="center" wrapText="1"/>
    </xf>
    <xf numFmtId="0" fontId="47" fillId="48" borderId="20" xfId="0" applyFont="1" applyFill="1" applyBorder="1" applyAlignment="1">
      <alignment horizontal="left" vertical="center" wrapText="1"/>
    </xf>
    <xf numFmtId="0" fontId="60" fillId="39" borderId="66" xfId="0" applyFont="1" applyFill="1" applyBorder="1" applyAlignment="1">
      <alignment horizontal="center" vertical="center" wrapText="1"/>
    </xf>
    <xf numFmtId="0" fontId="62" fillId="41" borderId="32" xfId="0" applyFont="1" applyFill="1" applyBorder="1" applyAlignment="1">
      <alignment horizontal="justify" vertical="top" wrapText="1"/>
    </xf>
    <xf numFmtId="0" fontId="42" fillId="0" borderId="32" xfId="0" applyFont="1" applyBorder="1" applyAlignment="1">
      <alignment horizontal="left" vertical="top" wrapText="1"/>
    </xf>
    <xf numFmtId="0" fontId="59" fillId="41" borderId="74" xfId="0" applyFont="1" applyFill="1" applyBorder="1" applyAlignment="1">
      <alignment horizontal="center" vertical="center"/>
    </xf>
    <xf numFmtId="0" fontId="47" fillId="41" borderId="71" xfId="0" applyFont="1" applyFill="1" applyBorder="1" applyAlignment="1">
      <alignment horizontal="center" vertical="center"/>
    </xf>
    <xf numFmtId="0" fontId="47" fillId="41" borderId="0" xfId="0" applyFont="1" applyFill="1" applyAlignment="1">
      <alignment horizontal="left" vertical="center" wrapText="1"/>
    </xf>
    <xf numFmtId="0" fontId="42" fillId="0" borderId="31" xfId="0" applyFont="1" applyBorder="1" applyAlignment="1">
      <alignment horizontal="left" vertical="top" wrapText="1"/>
    </xf>
    <xf numFmtId="0" fontId="60" fillId="41" borderId="71" xfId="0" applyFont="1" applyFill="1" applyBorder="1" applyAlignment="1">
      <alignment horizontal="center" vertical="center" wrapText="1"/>
    </xf>
    <xf numFmtId="0" fontId="60" fillId="48" borderId="0" xfId="0" applyFont="1" applyFill="1" applyAlignment="1">
      <alignment horizontal="center" vertical="center" wrapText="1"/>
    </xf>
    <xf numFmtId="0" fontId="62" fillId="41" borderId="31" xfId="0" applyFont="1" applyFill="1" applyBorder="1" applyAlignment="1">
      <alignment horizontal="justify" vertical="center" wrapText="1"/>
    </xf>
    <xf numFmtId="0" fontId="62" fillId="41" borderId="29" xfId="0" applyFont="1" applyFill="1" applyBorder="1" applyAlignment="1">
      <alignment horizontal="justify" vertical="center" wrapText="1"/>
    </xf>
    <xf numFmtId="0" fontId="29" fillId="0" borderId="64" xfId="3" applyBorder="1" applyAlignment="1">
      <alignment horizontal="left" vertical="center" wrapText="1"/>
    </xf>
    <xf numFmtId="0" fontId="69" fillId="0" borderId="0" xfId="6" applyFill="1" applyBorder="1"/>
    <xf numFmtId="0" fontId="70" fillId="0" borderId="0" xfId="7"/>
    <xf numFmtId="0" fontId="50" fillId="0" borderId="0" xfId="7" applyFont="1"/>
    <xf numFmtId="0" fontId="27" fillId="0" borderId="0" xfId="7" applyFont="1"/>
    <xf numFmtId="0" fontId="73" fillId="34" borderId="7" xfId="7" applyFont="1" applyFill="1" applyBorder="1" applyAlignment="1">
      <alignment horizontal="center" vertical="center"/>
    </xf>
    <xf numFmtId="0" fontId="50" fillId="0" borderId="7" xfId="7" applyFont="1" applyBorder="1" applyAlignment="1">
      <alignment horizontal="center" vertical="center"/>
    </xf>
    <xf numFmtId="0" fontId="50" fillId="0" borderId="7" xfId="7" applyFont="1" applyBorder="1" applyAlignment="1">
      <alignment horizontal="left" vertical="center" wrapText="1"/>
    </xf>
    <xf numFmtId="0" fontId="74" fillId="0" borderId="7" xfId="7" applyFont="1" applyBorder="1" applyAlignment="1">
      <alignment horizontal="center" vertical="center" wrapText="1"/>
    </xf>
    <xf numFmtId="0" fontId="50" fillId="0" borderId="61" xfId="7" applyFont="1" applyBorder="1" applyAlignment="1">
      <alignment horizontal="center" vertical="center" wrapText="1"/>
    </xf>
    <xf numFmtId="0" fontId="50" fillId="0" borderId="61" xfId="7" applyFont="1" applyBorder="1" applyAlignment="1">
      <alignment horizontal="left" vertical="center" wrapText="1"/>
    </xf>
    <xf numFmtId="0" fontId="74" fillId="0" borderId="61" xfId="7" applyFont="1" applyBorder="1" applyAlignment="1">
      <alignment horizontal="center" vertical="center" wrapText="1"/>
    </xf>
    <xf numFmtId="0" fontId="73" fillId="35" borderId="7" xfId="7" applyFont="1" applyFill="1" applyBorder="1" applyAlignment="1">
      <alignment horizontal="center" vertical="center"/>
    </xf>
    <xf numFmtId="0" fontId="74" fillId="34" borderId="7" xfId="7" applyFont="1" applyFill="1" applyBorder="1" applyAlignment="1">
      <alignment horizontal="center" vertical="center" wrapText="1"/>
    </xf>
    <xf numFmtId="0" fontId="74" fillId="35" borderId="7" xfId="7" applyFont="1" applyFill="1" applyBorder="1" applyAlignment="1">
      <alignment horizontal="center" vertical="center" wrapText="1"/>
    </xf>
    <xf numFmtId="0" fontId="50" fillId="0" borderId="75" xfId="7" applyFont="1" applyBorder="1" applyAlignment="1">
      <alignment horizontal="left" vertical="center" wrapText="1"/>
    </xf>
    <xf numFmtId="0" fontId="70" fillId="57" borderId="0" xfId="7" applyFill="1"/>
    <xf numFmtId="0" fontId="73" fillId="0" borderId="7" xfId="7" applyFont="1" applyBorder="1" applyAlignment="1">
      <alignment horizontal="center" vertical="center"/>
    </xf>
    <xf numFmtId="0" fontId="50" fillId="4" borderId="7" xfId="7" applyFont="1" applyFill="1" applyBorder="1" applyAlignment="1">
      <alignment horizontal="center" vertical="center" wrapText="1"/>
    </xf>
    <xf numFmtId="0" fontId="50" fillId="4" borderId="7" xfId="7" applyFont="1" applyFill="1" applyBorder="1" applyAlignment="1">
      <alignment horizontal="left" vertical="center" wrapText="1"/>
    </xf>
    <xf numFmtId="0" fontId="74" fillId="4" borderId="7" xfId="7" applyFont="1" applyFill="1" applyBorder="1" applyAlignment="1">
      <alignment horizontal="center" vertical="center" wrapText="1"/>
    </xf>
    <xf numFmtId="0" fontId="75" fillId="4" borderId="7" xfId="7" applyFont="1" applyFill="1" applyBorder="1" applyAlignment="1">
      <alignment horizontal="left" vertical="top" wrapText="1"/>
    </xf>
    <xf numFmtId="0" fontId="50" fillId="58" borderId="0" xfId="7" applyFont="1" applyFill="1"/>
    <xf numFmtId="0" fontId="73" fillId="4" borderId="7" xfId="7" applyFont="1" applyFill="1" applyBorder="1" applyAlignment="1">
      <alignment horizontal="center" vertical="center"/>
    </xf>
    <xf numFmtId="0" fontId="1" fillId="4" borderId="7" xfId="8" applyFill="1" applyBorder="1" applyAlignment="1">
      <alignment horizontal="left" vertical="top" wrapText="1"/>
    </xf>
    <xf numFmtId="0" fontId="50" fillId="57" borderId="0" xfId="7" applyFont="1" applyFill="1"/>
    <xf numFmtId="0" fontId="50" fillId="4" borderId="7" xfId="7" applyFont="1" applyFill="1" applyBorder="1" applyAlignment="1">
      <alignment horizontal="center" vertical="center"/>
    </xf>
    <xf numFmtId="0" fontId="42" fillId="4" borderId="7" xfId="8" applyFont="1" applyFill="1" applyBorder="1" applyAlignment="1">
      <alignment horizontal="left" vertical="top" wrapText="1"/>
    </xf>
    <xf numFmtId="0" fontId="77" fillId="0" borderId="0" xfId="7" applyFont="1" applyAlignment="1">
      <alignment wrapText="1"/>
    </xf>
    <xf numFmtId="0" fontId="77" fillId="0" borderId="0" xfId="7" applyFont="1"/>
    <xf numFmtId="0" fontId="73" fillId="57" borderId="75" xfId="7" applyFont="1" applyFill="1" applyBorder="1" applyAlignment="1">
      <alignment horizontal="center" vertical="center"/>
    </xf>
    <xf numFmtId="0" fontId="73" fillId="57" borderId="60" xfId="7" applyFont="1" applyFill="1" applyBorder="1" applyAlignment="1">
      <alignment horizontal="center" vertical="center"/>
    </xf>
    <xf numFmtId="0" fontId="27" fillId="0" borderId="0" xfId="7" applyFont="1" applyAlignment="1">
      <alignment wrapText="1"/>
    </xf>
    <xf numFmtId="0" fontId="50" fillId="57" borderId="7" xfId="7" applyFont="1" applyFill="1" applyBorder="1" applyAlignment="1">
      <alignment horizontal="center" vertical="center"/>
    </xf>
    <xf numFmtId="0" fontId="50" fillId="4" borderId="0" xfId="7" applyFont="1" applyFill="1"/>
    <xf numFmtId="0" fontId="70" fillId="4" borderId="0" xfId="7" applyFill="1"/>
    <xf numFmtId="0" fontId="50" fillId="34" borderId="0" xfId="7" applyFont="1" applyFill="1"/>
    <xf numFmtId="0" fontId="50" fillId="34" borderId="7" xfId="7" applyFont="1" applyFill="1" applyBorder="1" applyAlignment="1">
      <alignment horizontal="center" vertical="center"/>
    </xf>
    <xf numFmtId="0" fontId="50" fillId="34" borderId="7" xfId="7" applyFont="1" applyFill="1" applyBorder="1" applyAlignment="1">
      <alignment horizontal="left" vertical="center" wrapText="1"/>
    </xf>
    <xf numFmtId="0" fontId="50" fillId="35" borderId="7" xfId="7" applyFont="1" applyFill="1" applyBorder="1" applyAlignment="1">
      <alignment horizontal="left" vertical="center" wrapText="1"/>
    </xf>
    <xf numFmtId="0" fontId="50" fillId="35" borderId="0" xfId="7" applyFont="1" applyFill="1"/>
    <xf numFmtId="0" fontId="50" fillId="35" borderId="7" xfId="7" applyFont="1" applyFill="1" applyBorder="1" applyAlignment="1">
      <alignment horizontal="center" vertical="center"/>
    </xf>
    <xf numFmtId="0" fontId="27" fillId="0" borderId="0" xfId="7" applyFont="1" applyAlignment="1">
      <alignment vertical="top"/>
    </xf>
    <xf numFmtId="0" fontId="12" fillId="0" borderId="61" xfId="0" pivotButton="1" applyFont="1" applyBorder="1" applyAlignment="1">
      <alignment horizontal="center" vertical="center" wrapText="1"/>
    </xf>
    <xf numFmtId="0" fontId="78" fillId="0" borderId="0" xfId="0" applyFont="1" applyAlignment="1">
      <alignment horizontal="justify" vertical="center"/>
    </xf>
    <xf numFmtId="0" fontId="51" fillId="15" borderId="7" xfId="0" applyFont="1" applyFill="1" applyBorder="1" applyAlignment="1">
      <alignment horizontal="center" vertical="center" wrapText="1"/>
    </xf>
    <xf numFmtId="0" fontId="53" fillId="0" borderId="7" xfId="0" applyFont="1" applyBorder="1"/>
    <xf numFmtId="0" fontId="53" fillId="0" borderId="7" xfId="0" applyFont="1" applyBorder="1" applyAlignment="1">
      <alignment horizontal="center"/>
    </xf>
    <xf numFmtId="0" fontId="51" fillId="2" borderId="7" xfId="4" applyFont="1" applyFill="1" applyBorder="1" applyAlignment="1">
      <alignment vertical="top" wrapText="1"/>
    </xf>
    <xf numFmtId="0" fontId="0" fillId="0" borderId="5" xfId="0" applyBorder="1" applyAlignment="1">
      <alignment horizontal="center"/>
    </xf>
    <xf numFmtId="0" fontId="0" fillId="17" borderId="32" xfId="0" applyFill="1" applyBorder="1" applyAlignment="1">
      <alignment horizontal="center" vertical="center"/>
    </xf>
    <xf numFmtId="0" fontId="4" fillId="59" borderId="7" xfId="0" applyFont="1" applyFill="1" applyBorder="1" applyAlignment="1">
      <alignment horizontal="center" vertical="center" wrapText="1"/>
    </xf>
    <xf numFmtId="0" fontId="4" fillId="59" borderId="7" xfId="0" applyFont="1" applyFill="1" applyBorder="1" applyAlignment="1">
      <alignment vertical="center" wrapText="1"/>
    </xf>
    <xf numFmtId="0" fontId="26" fillId="59" borderId="7" xfId="0" applyFont="1" applyFill="1" applyBorder="1" applyAlignment="1">
      <alignment vertical="center" wrapText="1"/>
    </xf>
    <xf numFmtId="0" fontId="6" fillId="15" borderId="76" xfId="0" applyFont="1" applyFill="1" applyBorder="1" applyAlignment="1">
      <alignment horizontal="center" vertical="center" wrapText="1"/>
    </xf>
    <xf numFmtId="0" fontId="55" fillId="59" borderId="7" xfId="0" applyFont="1" applyFill="1" applyBorder="1" applyAlignment="1">
      <alignment horizontal="center" vertical="center" wrapText="1"/>
    </xf>
    <xf numFmtId="0" fontId="3" fillId="0" borderId="3" xfId="0" applyFont="1" applyBorder="1" applyAlignment="1">
      <alignment horizontal="center"/>
    </xf>
    <xf numFmtId="9" fontId="0" fillId="0" borderId="5" xfId="0" applyNumberFormat="1" applyBorder="1" applyAlignment="1">
      <alignment horizontal="center"/>
    </xf>
    <xf numFmtId="0" fontId="73" fillId="34" borderId="0" xfId="7" applyFont="1" applyFill="1" applyAlignment="1">
      <alignment horizontal="center" vertical="center"/>
    </xf>
    <xf numFmtId="0" fontId="50" fillId="34" borderId="0" xfId="7" applyFont="1" applyFill="1" applyAlignment="1">
      <alignment horizontal="center" vertical="center"/>
    </xf>
    <xf numFmtId="0" fontId="50" fillId="35" borderId="0" xfId="7" applyFont="1" applyFill="1" applyAlignment="1">
      <alignment horizontal="left" vertical="center" wrapText="1"/>
    </xf>
    <xf numFmtId="0" fontId="74" fillId="35" borderId="0" xfId="7" applyFont="1" applyFill="1" applyAlignment="1">
      <alignment horizontal="center" vertical="center" wrapText="1"/>
    </xf>
    <xf numFmtId="0" fontId="74" fillId="4" borderId="0" xfId="7" applyFont="1" applyFill="1" applyAlignment="1">
      <alignment horizontal="center" vertical="center" wrapText="1"/>
    </xf>
    <xf numFmtId="0" fontId="75" fillId="4" borderId="0" xfId="7" applyFont="1" applyFill="1" applyAlignment="1">
      <alignment horizontal="left" vertical="top" wrapText="1"/>
    </xf>
    <xf numFmtId="0" fontId="35" fillId="7" borderId="7" xfId="4" applyFont="1" applyFill="1" applyBorder="1" applyAlignment="1">
      <alignment horizontal="left" vertical="center"/>
    </xf>
    <xf numFmtId="0" fontId="35" fillId="7" borderId="7" xfId="4" applyFont="1" applyFill="1" applyBorder="1" applyAlignment="1">
      <alignment horizontal="center" vertical="center"/>
    </xf>
    <xf numFmtId="0" fontId="35" fillId="7" borderId="7" xfId="4" applyFont="1" applyFill="1" applyBorder="1" applyAlignment="1">
      <alignment horizontal="left" vertical="center" wrapText="1"/>
    </xf>
    <xf numFmtId="0" fontId="10" fillId="60" borderId="7" xfId="7" applyFont="1" applyFill="1" applyBorder="1" applyAlignment="1">
      <alignment horizontal="center" vertical="center"/>
    </xf>
    <xf numFmtId="0" fontId="35" fillId="60" borderId="7" xfId="7" applyFont="1" applyFill="1" applyBorder="1" applyAlignment="1">
      <alignment horizontal="center" vertical="center"/>
    </xf>
    <xf numFmtId="0" fontId="35" fillId="60" borderId="7" xfId="7" applyFont="1" applyFill="1" applyBorder="1" applyAlignment="1">
      <alignment horizontal="center" vertical="center" wrapText="1"/>
    </xf>
    <xf numFmtId="0" fontId="50" fillId="4" borderId="77" xfId="7" applyFont="1" applyFill="1" applyBorder="1" applyAlignment="1">
      <alignment vertical="top" wrapText="1"/>
    </xf>
    <xf numFmtId="0" fontId="75" fillId="4" borderId="77" xfId="7" applyFont="1" applyFill="1" applyBorder="1" applyAlignment="1">
      <alignment horizontal="left" vertical="top" wrapText="1"/>
    </xf>
    <xf numFmtId="0" fontId="42" fillId="4" borderId="77" xfId="6" applyFont="1" applyFill="1" applyBorder="1" applyAlignment="1">
      <alignment horizontal="left" vertical="top" wrapText="1"/>
    </xf>
    <xf numFmtId="0" fontId="42" fillId="4" borderId="77" xfId="7" applyFont="1" applyFill="1" applyBorder="1" applyAlignment="1">
      <alignment vertical="top" wrapText="1"/>
    </xf>
    <xf numFmtId="0" fontId="75" fillId="4" borderId="77" xfId="8" applyFont="1" applyFill="1" applyBorder="1" applyAlignment="1">
      <alignment horizontal="left" vertical="top" wrapText="1"/>
    </xf>
    <xf numFmtId="0" fontId="1" fillId="4" borderId="77" xfId="8" applyFill="1" applyBorder="1" applyAlignment="1">
      <alignment horizontal="left" vertical="top" wrapText="1"/>
    </xf>
    <xf numFmtId="0" fontId="50" fillId="4" borderId="77" xfId="7" applyFont="1" applyFill="1" applyBorder="1" applyAlignment="1">
      <alignment horizontal="left" vertical="top" wrapText="1"/>
    </xf>
    <xf numFmtId="0" fontId="42" fillId="4" borderId="77" xfId="8" applyFont="1" applyFill="1" applyBorder="1" applyAlignment="1">
      <alignment horizontal="left" vertical="top" wrapText="1"/>
    </xf>
    <xf numFmtId="0" fontId="50" fillId="4" borderId="77" xfId="8" applyFont="1" applyFill="1" applyBorder="1" applyAlignment="1">
      <alignment horizontal="left" vertical="top" wrapText="1"/>
    </xf>
    <xf numFmtId="0" fontId="74" fillId="0" borderId="77" xfId="7" applyFont="1" applyBorder="1" applyAlignment="1">
      <alignment horizontal="center" vertical="center" wrapText="1"/>
    </xf>
    <xf numFmtId="0" fontId="73" fillId="34" borderId="77" xfId="7" applyFont="1" applyFill="1" applyBorder="1" applyAlignment="1">
      <alignment horizontal="center" vertical="center" wrapText="1"/>
    </xf>
    <xf numFmtId="0" fontId="73" fillId="34" borderId="77" xfId="7" applyFont="1" applyFill="1" applyBorder="1" applyAlignment="1">
      <alignment horizontal="center" vertical="center"/>
    </xf>
    <xf numFmtId="0" fontId="50" fillId="0" borderId="77" xfId="7" applyFont="1" applyBorder="1" applyAlignment="1">
      <alignment horizontal="center" vertical="center"/>
    </xf>
    <xf numFmtId="0" fontId="50" fillId="0" borderId="77" xfId="7" applyFont="1" applyBorder="1" applyAlignment="1">
      <alignment horizontal="left" vertical="center" wrapText="1"/>
    </xf>
    <xf numFmtId="0" fontId="74" fillId="34" borderId="77" xfId="7" applyFont="1" applyFill="1" applyBorder="1" applyAlignment="1">
      <alignment horizontal="center" vertical="center" wrapText="1"/>
    </xf>
    <xf numFmtId="0" fontId="50" fillId="0" borderId="61" xfId="7" applyFont="1" applyBorder="1" applyAlignment="1">
      <alignment vertical="center" wrapText="1"/>
    </xf>
    <xf numFmtId="0" fontId="50" fillId="34" borderId="77" xfId="7" applyFont="1" applyFill="1" applyBorder="1" applyAlignment="1">
      <alignment horizontal="center" vertical="center" wrapText="1"/>
    </xf>
    <xf numFmtId="0" fontId="50" fillId="0" borderId="77" xfId="7" applyFont="1" applyBorder="1" applyAlignment="1">
      <alignment vertical="center" wrapText="1"/>
    </xf>
    <xf numFmtId="0" fontId="50" fillId="0" borderId="0" xfId="7" applyFont="1" applyAlignment="1">
      <alignment horizontal="left" vertical="center" wrapText="1"/>
    </xf>
    <xf numFmtId="0" fontId="50" fillId="56" borderId="77" xfId="7" applyFont="1" applyFill="1" applyBorder="1" applyAlignment="1">
      <alignment vertical="center" wrapText="1"/>
    </xf>
    <xf numFmtId="0" fontId="73" fillId="0" borderId="77" xfId="7" applyFont="1" applyBorder="1" applyAlignment="1">
      <alignment horizontal="center" vertical="center"/>
    </xf>
    <xf numFmtId="0" fontId="50" fillId="4" borderId="77" xfId="7" applyFont="1" applyFill="1" applyBorder="1" applyAlignment="1">
      <alignment vertical="center" wrapText="1"/>
    </xf>
    <xf numFmtId="0" fontId="73" fillId="4" borderId="77" xfId="7" applyFont="1" applyFill="1" applyBorder="1" applyAlignment="1">
      <alignment horizontal="center" vertical="center"/>
    </xf>
    <xf numFmtId="0" fontId="50" fillId="4" borderId="77" xfId="7" applyFont="1" applyFill="1" applyBorder="1" applyAlignment="1">
      <alignment horizontal="center" vertical="center"/>
    </xf>
    <xf numFmtId="0" fontId="50" fillId="4" borderId="77" xfId="7" applyFont="1" applyFill="1" applyBorder="1" applyAlignment="1">
      <alignment horizontal="left" vertical="center" wrapText="1"/>
    </xf>
    <xf numFmtId="0" fontId="74" fillId="4" borderId="77" xfId="7" applyFont="1" applyFill="1" applyBorder="1" applyAlignment="1">
      <alignment horizontal="center" vertical="center" wrapText="1"/>
    </xf>
    <xf numFmtId="0" fontId="50" fillId="0" borderId="77" xfId="7" applyFont="1" applyBorder="1" applyAlignment="1">
      <alignment horizontal="center" vertical="center" wrapText="1"/>
    </xf>
    <xf numFmtId="0" fontId="75" fillId="4" borderId="7" xfId="8" applyFont="1" applyFill="1" applyBorder="1" applyAlignment="1">
      <alignment horizontal="left" vertical="top" wrapText="1"/>
    </xf>
    <xf numFmtId="0" fontId="75" fillId="4" borderId="77" xfId="7" applyFont="1" applyFill="1" applyBorder="1" applyAlignment="1">
      <alignment vertical="top" wrapText="1"/>
    </xf>
    <xf numFmtId="0" fontId="50" fillId="4" borderId="61" xfId="7" applyFont="1" applyFill="1" applyBorder="1" applyAlignment="1">
      <alignment horizontal="left" vertical="top" wrapText="1"/>
    </xf>
    <xf numFmtId="0" fontId="50" fillId="4" borderId="61" xfId="7" applyFont="1" applyFill="1" applyBorder="1" applyAlignment="1">
      <alignment vertical="top" wrapText="1"/>
    </xf>
    <xf numFmtId="0" fontId="42" fillId="4" borderId="61" xfId="7" applyFont="1" applyFill="1" applyBorder="1" applyAlignment="1">
      <alignment vertical="top" wrapText="1"/>
    </xf>
    <xf numFmtId="0" fontId="42" fillId="4" borderId="61" xfId="7" applyFont="1" applyFill="1" applyBorder="1" applyAlignment="1">
      <alignment horizontal="left" vertical="top" wrapText="1"/>
    </xf>
    <xf numFmtId="0" fontId="42" fillId="4" borderId="61" xfId="7" applyFont="1" applyFill="1" applyBorder="1" applyAlignment="1">
      <alignment horizontal="center" vertical="top" wrapText="1"/>
    </xf>
    <xf numFmtId="0" fontId="42" fillId="4" borderId="77" xfId="7" applyFont="1" applyFill="1" applyBorder="1" applyAlignment="1">
      <alignment horizontal="left" vertical="top" wrapText="1"/>
    </xf>
    <xf numFmtId="0" fontId="42" fillId="4" borderId="77" xfId="6" applyFont="1" applyFill="1" applyBorder="1" applyAlignment="1">
      <alignment vertical="top" wrapText="1"/>
    </xf>
    <xf numFmtId="0" fontId="27" fillId="4" borderId="77" xfId="7" applyFont="1" applyFill="1" applyBorder="1" applyAlignment="1">
      <alignment horizontal="left" vertical="top" wrapText="1"/>
    </xf>
    <xf numFmtId="0" fontId="74" fillId="35" borderId="77" xfId="7" applyFont="1" applyFill="1" applyBorder="1" applyAlignment="1">
      <alignment horizontal="center" vertical="center" wrapText="1"/>
    </xf>
    <xf numFmtId="0" fontId="70" fillId="0" borderId="0" xfId="7" applyAlignment="1">
      <alignment horizontal="center"/>
    </xf>
    <xf numFmtId="164" fontId="20" fillId="62" borderId="11" xfId="0" applyNumberFormat="1" applyFont="1" applyFill="1" applyBorder="1" applyAlignment="1">
      <alignment horizontal="center" vertical="center" wrapText="1"/>
    </xf>
    <xf numFmtId="165" fontId="44" fillId="2" borderId="20" xfId="0" applyNumberFormat="1" applyFont="1" applyFill="1" applyBorder="1" applyAlignment="1">
      <alignment horizontal="center" vertical="center"/>
    </xf>
    <xf numFmtId="0" fontId="80" fillId="59" borderId="77" xfId="0" applyFont="1" applyFill="1" applyBorder="1" applyAlignment="1">
      <alignment horizontal="center" vertical="center" wrapText="1"/>
    </xf>
    <xf numFmtId="0" fontId="81" fillId="0" borderId="77" xfId="0" applyFont="1" applyBorder="1" applyAlignment="1">
      <alignment vertical="center" wrapText="1"/>
    </xf>
    <xf numFmtId="0" fontId="80" fillId="59" borderId="77" xfId="0" applyFont="1" applyFill="1" applyBorder="1" applyAlignment="1">
      <alignment vertical="center" wrapText="1"/>
    </xf>
    <xf numFmtId="0" fontId="80" fillId="59" borderId="77" xfId="0" applyFont="1" applyFill="1" applyBorder="1" applyAlignment="1">
      <alignment horizontal="center" vertical="center"/>
    </xf>
    <xf numFmtId="0" fontId="81" fillId="0" borderId="0" xfId="0" applyFont="1" applyAlignment="1">
      <alignment vertical="center" wrapText="1"/>
    </xf>
    <xf numFmtId="0" fontId="81" fillId="0" borderId="0" xfId="0" applyFont="1" applyAlignment="1">
      <alignment vertical="center"/>
    </xf>
    <xf numFmtId="0" fontId="81" fillId="63" borderId="77" xfId="0" applyFont="1" applyFill="1" applyBorder="1" applyAlignment="1">
      <alignment horizontal="center" vertical="center"/>
    </xf>
    <xf numFmtId="0" fontId="24" fillId="10" borderId="33" xfId="7" applyFont="1" applyFill="1" applyBorder="1" applyAlignment="1">
      <alignment horizontal="center" vertical="center" wrapText="1"/>
    </xf>
    <xf numFmtId="0" fontId="16" fillId="0" borderId="0" xfId="7" applyFont="1"/>
    <xf numFmtId="0" fontId="16" fillId="0" borderId="0" xfId="7" applyFont="1" applyAlignment="1">
      <alignment horizontal="center"/>
    </xf>
    <xf numFmtId="0" fontId="82" fillId="16" borderId="77" xfId="0" applyFont="1" applyFill="1" applyBorder="1" applyAlignment="1">
      <alignment horizontal="justify" vertical="center" wrapText="1"/>
    </xf>
    <xf numFmtId="0" fontId="82" fillId="16" borderId="77" xfId="0" applyFont="1" applyFill="1" applyBorder="1" applyAlignment="1">
      <alignment horizontal="center" vertical="center" wrapText="1"/>
    </xf>
    <xf numFmtId="14" fontId="78" fillId="0" borderId="77" xfId="0" applyNumberFormat="1" applyFont="1" applyBorder="1" applyAlignment="1">
      <alignment horizontal="center" vertical="center"/>
    </xf>
    <xf numFmtId="0" fontId="83" fillId="16" borderId="77" xfId="0" applyFont="1" applyFill="1" applyBorder="1" applyAlignment="1">
      <alignment horizontal="center" vertical="center" wrapText="1"/>
    </xf>
    <xf numFmtId="0" fontId="84" fillId="16" borderId="77" xfId="0" applyFont="1" applyFill="1" applyBorder="1" applyAlignment="1">
      <alignment vertical="center" wrapText="1"/>
    </xf>
    <xf numFmtId="0" fontId="84" fillId="16" borderId="77" xfId="0" applyFont="1" applyFill="1" applyBorder="1" applyAlignment="1">
      <alignment horizontal="justify" vertical="center" wrapText="1"/>
    </xf>
    <xf numFmtId="0" fontId="88" fillId="41" borderId="70" xfId="0" applyFont="1" applyFill="1" applyBorder="1" applyAlignment="1">
      <alignment horizontal="center" vertical="center" wrapText="1"/>
    </xf>
    <xf numFmtId="0" fontId="88" fillId="41" borderId="70" xfId="0" applyFont="1" applyFill="1" applyBorder="1" applyAlignment="1">
      <alignment horizontal="left" vertical="center" wrapText="1"/>
    </xf>
    <xf numFmtId="0" fontId="89" fillId="41" borderId="70" xfId="0" applyFont="1" applyFill="1" applyBorder="1" applyAlignment="1">
      <alignment horizontal="left" vertical="center" wrapText="1"/>
    </xf>
    <xf numFmtId="166" fontId="90" fillId="0" borderId="70" xfId="0" applyNumberFormat="1" applyFont="1" applyBorder="1" applyAlignment="1">
      <alignment horizontal="center" vertical="center"/>
    </xf>
    <xf numFmtId="0" fontId="85" fillId="0" borderId="70" xfId="0" applyFont="1" applyBorder="1" applyAlignment="1">
      <alignment horizontal="center" vertical="center" wrapText="1"/>
    </xf>
    <xf numFmtId="0" fontId="91" fillId="0" borderId="70" xfId="0" applyFont="1" applyBorder="1" applyAlignment="1">
      <alignment vertical="center" wrapText="1"/>
    </xf>
    <xf numFmtId="0" fontId="94" fillId="0" borderId="70" xfId="0" applyFont="1" applyBorder="1" applyAlignment="1">
      <alignment horizontal="center" vertical="center" wrapText="1"/>
    </xf>
    <xf numFmtId="0" fontId="87" fillId="0" borderId="70" xfId="0" applyFont="1" applyBorder="1" applyAlignment="1">
      <alignment vertical="center" wrapText="1"/>
    </xf>
    <xf numFmtId="0" fontId="85" fillId="0" borderId="72" xfId="0" applyFont="1" applyBorder="1" applyAlignment="1">
      <alignment horizontal="left" vertical="center"/>
    </xf>
    <xf numFmtId="0" fontId="94" fillId="0" borderId="70" xfId="0" applyFont="1" applyBorder="1" applyAlignment="1">
      <alignment horizontal="left" vertical="center" wrapText="1"/>
    </xf>
    <xf numFmtId="0" fontId="85" fillId="0" borderId="70" xfId="0" applyFont="1" applyBorder="1" applyAlignment="1">
      <alignment horizontal="left" vertical="center" wrapText="1"/>
    </xf>
    <xf numFmtId="0" fontId="95" fillId="0" borderId="70" xfId="0" applyFont="1" applyBorder="1" applyAlignment="1">
      <alignment vertical="center" wrapText="1"/>
    </xf>
    <xf numFmtId="0" fontId="95" fillId="64" borderId="70" xfId="0" applyFont="1" applyFill="1" applyBorder="1" applyAlignment="1">
      <alignment vertical="center" wrapText="1"/>
    </xf>
    <xf numFmtId="0" fontId="85" fillId="0" borderId="70" xfId="0" applyFont="1" applyBorder="1" applyAlignment="1">
      <alignment horizontal="center" vertical="center"/>
    </xf>
    <xf numFmtId="0" fontId="96" fillId="64" borderId="70" xfId="0" applyFont="1" applyFill="1" applyBorder="1" applyAlignment="1">
      <alignment horizontal="center" vertical="center" wrapText="1"/>
    </xf>
    <xf numFmtId="0" fontId="94" fillId="64" borderId="70" xfId="0" applyFont="1" applyFill="1" applyBorder="1" applyAlignment="1">
      <alignment horizontal="center" vertical="center" wrapText="1"/>
    </xf>
    <xf numFmtId="0" fontId="91" fillId="64" borderId="70" xfId="0" applyFont="1" applyFill="1" applyBorder="1" applyAlignment="1">
      <alignment vertical="center" wrapText="1"/>
    </xf>
    <xf numFmtId="0" fontId="97" fillId="0" borderId="70" xfId="0" applyFont="1" applyBorder="1" applyAlignment="1">
      <alignment horizontal="center" vertical="center" wrapText="1"/>
    </xf>
    <xf numFmtId="0" fontId="85" fillId="64" borderId="70" xfId="0" applyFont="1" applyFill="1" applyBorder="1" applyAlignment="1">
      <alignment horizontal="center" vertical="center" wrapText="1"/>
    </xf>
    <xf numFmtId="0" fontId="97" fillId="64" borderId="70" xfId="0" applyFont="1" applyFill="1" applyBorder="1" applyAlignment="1">
      <alignment horizontal="center" vertical="center" wrapText="1"/>
    </xf>
    <xf numFmtId="0" fontId="98" fillId="64" borderId="70" xfId="0" applyFont="1" applyFill="1" applyBorder="1" applyAlignment="1">
      <alignment horizontal="center" vertical="center" wrapText="1"/>
    </xf>
    <xf numFmtId="0" fontId="91" fillId="0" borderId="70" xfId="0" applyFont="1" applyBorder="1" applyAlignment="1">
      <alignment horizontal="center" vertical="center" wrapText="1"/>
    </xf>
    <xf numFmtId="0" fontId="96" fillId="0" borderId="0" xfId="0" applyFont="1" applyAlignment="1">
      <alignment wrapText="1"/>
    </xf>
    <xf numFmtId="18" fontId="101" fillId="0" borderId="86" xfId="0" applyNumberFormat="1" applyFont="1" applyBorder="1" applyAlignment="1">
      <alignment horizontal="center" vertical="center" wrapText="1"/>
    </xf>
    <xf numFmtId="0" fontId="100" fillId="64" borderId="70" xfId="0" applyFont="1" applyFill="1" applyBorder="1" applyAlignment="1">
      <alignment horizontal="left" vertical="top" wrapText="1"/>
    </xf>
    <xf numFmtId="0" fontId="100" fillId="0" borderId="70" xfId="0" applyFont="1" applyBorder="1" applyAlignment="1">
      <alignment horizontal="left" vertical="top" wrapText="1"/>
    </xf>
    <xf numFmtId="0" fontId="85" fillId="64" borderId="70" xfId="0" applyFont="1" applyFill="1" applyBorder="1" applyAlignment="1">
      <alignment horizontal="left" vertical="top" wrapText="1"/>
    </xf>
    <xf numFmtId="0" fontId="112" fillId="65" borderId="65" xfId="0" applyFont="1" applyFill="1" applyBorder="1" applyAlignment="1">
      <alignment horizontal="center" vertical="center"/>
    </xf>
    <xf numFmtId="0" fontId="112" fillId="65" borderId="65" xfId="0" applyFont="1" applyFill="1" applyBorder="1" applyAlignment="1">
      <alignment horizontal="left" vertical="center" wrapText="1"/>
    </xf>
    <xf numFmtId="0" fontId="112" fillId="65" borderId="65" xfId="0" applyFont="1" applyFill="1" applyBorder="1" applyAlignment="1">
      <alignment horizontal="left" vertical="center"/>
    </xf>
    <xf numFmtId="0" fontId="113" fillId="65" borderId="70" xfId="0" applyFont="1" applyFill="1" applyBorder="1" applyAlignment="1">
      <alignment horizontal="left" vertical="center"/>
    </xf>
    <xf numFmtId="0" fontId="112" fillId="67" borderId="70" xfId="0" applyFont="1" applyFill="1" applyBorder="1" applyAlignment="1">
      <alignment horizontal="center" vertical="center" wrapText="1"/>
    </xf>
    <xf numFmtId="0" fontId="113" fillId="67" borderId="70" xfId="0" applyFont="1" applyFill="1" applyBorder="1" applyAlignment="1">
      <alignment horizontal="left" vertical="center" wrapText="1"/>
    </xf>
    <xf numFmtId="0" fontId="112" fillId="67" borderId="70" xfId="0" applyFont="1" applyFill="1" applyBorder="1" applyAlignment="1">
      <alignment horizontal="left" vertical="center" wrapText="1"/>
    </xf>
    <xf numFmtId="0" fontId="112" fillId="67" borderId="70" xfId="0" applyFont="1" applyFill="1" applyBorder="1" applyAlignment="1">
      <alignment horizontal="left" wrapText="1"/>
    </xf>
    <xf numFmtId="0" fontId="112" fillId="67" borderId="70" xfId="0" applyFont="1" applyFill="1" applyBorder="1" applyAlignment="1">
      <alignment horizontal="center" vertical="center"/>
    </xf>
    <xf numFmtId="0" fontId="112" fillId="67" borderId="70" xfId="0" applyFont="1" applyFill="1" applyBorder="1" applyAlignment="1">
      <alignment horizontal="left" vertical="center"/>
    </xf>
    <xf numFmtId="0" fontId="113" fillId="67" borderId="0" xfId="0" applyFont="1" applyFill="1" applyAlignment="1">
      <alignment horizontal="left" vertical="center"/>
    </xf>
    <xf numFmtId="0" fontId="113" fillId="67" borderId="70" xfId="0" applyFont="1" applyFill="1" applyBorder="1" applyAlignment="1">
      <alignment horizontal="left" vertical="center"/>
    </xf>
    <xf numFmtId="0" fontId="113" fillId="0" borderId="70" xfId="0" applyFont="1" applyBorder="1" applyAlignment="1">
      <alignment horizontal="center" vertical="center" wrapText="1"/>
    </xf>
    <xf numFmtId="0" fontId="113" fillId="0" borderId="70" xfId="0" applyFont="1" applyBorder="1" applyAlignment="1">
      <alignment horizontal="left" vertical="center" wrapText="1"/>
    </xf>
    <xf numFmtId="0" fontId="113" fillId="0" borderId="70" xfId="0" applyFont="1" applyBorder="1" applyAlignment="1">
      <alignment horizontal="center" vertical="center"/>
    </xf>
    <xf numFmtId="0" fontId="113" fillId="0" borderId="70" xfId="0" applyFont="1" applyBorder="1" applyAlignment="1">
      <alignment horizontal="left" vertical="center"/>
    </xf>
    <xf numFmtId="0" fontId="113" fillId="0" borderId="78" xfId="0" applyFont="1" applyBorder="1" applyAlignment="1">
      <alignment horizontal="left" vertical="center" wrapText="1"/>
    </xf>
    <xf numFmtId="0" fontId="115" fillId="64" borderId="70" xfId="0" applyFont="1" applyFill="1" applyBorder="1" applyAlignment="1">
      <alignment horizontal="left" vertical="center" wrapText="1"/>
    </xf>
    <xf numFmtId="0" fontId="113" fillId="0" borderId="70" xfId="0" applyFont="1" applyBorder="1"/>
    <xf numFmtId="0" fontId="113" fillId="0" borderId="70" xfId="0" applyFont="1" applyBorder="1" applyAlignment="1">
      <alignment horizontal="center"/>
    </xf>
    <xf numFmtId="0" fontId="113" fillId="64" borderId="70" xfId="0" applyFont="1" applyFill="1" applyBorder="1" applyAlignment="1">
      <alignment horizontal="left" vertical="center" wrapText="1"/>
    </xf>
    <xf numFmtId="0" fontId="113" fillId="64" borderId="70" xfId="0" applyFont="1" applyFill="1" applyBorder="1" applyAlignment="1">
      <alignment horizontal="left" vertical="center"/>
    </xf>
    <xf numFmtId="0" fontId="121" fillId="66" borderId="72" xfId="0" applyFont="1" applyFill="1" applyBorder="1" applyAlignment="1">
      <alignment horizontal="left" vertical="center"/>
    </xf>
    <xf numFmtId="0" fontId="121" fillId="66" borderId="72" xfId="0" applyFont="1" applyFill="1" applyBorder="1" applyAlignment="1">
      <alignment horizontal="left" vertical="center" wrapText="1"/>
    </xf>
    <xf numFmtId="0" fontId="121" fillId="66" borderId="72" xfId="0" applyFont="1" applyFill="1" applyBorder="1" applyAlignment="1">
      <alignment horizontal="center" vertical="center" wrapText="1"/>
    </xf>
    <xf numFmtId="0" fontId="122" fillId="66" borderId="72" xfId="0" applyFont="1" applyFill="1" applyBorder="1" applyAlignment="1">
      <alignment horizontal="left" vertical="center" wrapText="1"/>
    </xf>
    <xf numFmtId="0" fontId="113" fillId="65" borderId="65" xfId="0" applyFont="1" applyFill="1" applyBorder="1" applyAlignment="1">
      <alignment horizontal="left" vertical="center" wrapText="1"/>
    </xf>
    <xf numFmtId="0" fontId="113" fillId="65" borderId="65" xfId="0" applyFont="1" applyFill="1" applyBorder="1" applyAlignment="1">
      <alignment horizontal="left" vertical="center"/>
    </xf>
    <xf numFmtId="0" fontId="112" fillId="67" borderId="0" xfId="0" applyFont="1" applyFill="1" applyAlignment="1">
      <alignment horizontal="left" vertical="center" wrapText="1"/>
    </xf>
    <xf numFmtId="167" fontId="113" fillId="67" borderId="70" xfId="0" applyNumberFormat="1" applyFont="1" applyFill="1" applyBorder="1" applyAlignment="1">
      <alignment horizontal="left" vertical="center" wrapText="1"/>
    </xf>
    <xf numFmtId="0" fontId="113" fillId="67" borderId="70" xfId="0" applyFont="1" applyFill="1" applyBorder="1" applyAlignment="1">
      <alignment horizontal="center" vertical="center" wrapText="1"/>
    </xf>
    <xf numFmtId="0" fontId="121" fillId="66" borderId="72" xfId="0" applyFont="1" applyFill="1" applyBorder="1" applyAlignment="1">
      <alignment horizontal="center" vertical="center"/>
    </xf>
    <xf numFmtId="0" fontId="113" fillId="65" borderId="70" xfId="0" applyFont="1" applyFill="1" applyBorder="1" applyAlignment="1">
      <alignment horizontal="left" vertical="center" wrapText="1"/>
    </xf>
    <xf numFmtId="0" fontId="112" fillId="65" borderId="65" xfId="0" applyFont="1" applyFill="1" applyBorder="1" applyAlignment="1">
      <alignment horizontal="center" vertical="center" wrapText="1"/>
    </xf>
    <xf numFmtId="0" fontId="73" fillId="0" borderId="77" xfId="7" applyFont="1" applyBorder="1" applyAlignment="1">
      <alignment horizontal="center" vertical="center" wrapText="1"/>
    </xf>
    <xf numFmtId="0" fontId="73" fillId="56" borderId="77" xfId="7" applyFont="1" applyFill="1" applyBorder="1" applyAlignment="1">
      <alignment horizontal="center" vertical="center" wrapText="1"/>
    </xf>
    <xf numFmtId="4" fontId="16" fillId="5" borderId="49" xfId="0" applyNumberFormat="1" applyFont="1" applyFill="1" applyBorder="1" applyAlignment="1">
      <alignment horizontal="center" vertical="center"/>
    </xf>
    <xf numFmtId="0" fontId="42" fillId="0" borderId="0" xfId="0" applyFont="1" applyAlignment="1">
      <alignment horizontal="center" vertical="center"/>
    </xf>
    <xf numFmtId="0" fontId="126" fillId="2" borderId="19" xfId="4" applyFont="1" applyFill="1" applyBorder="1" applyAlignment="1">
      <alignment horizontal="center" vertical="center" wrapText="1"/>
    </xf>
    <xf numFmtId="0" fontId="42" fillId="0" borderId="0" xfId="0" applyFont="1"/>
    <xf numFmtId="0" fontId="37" fillId="2" borderId="88" xfId="4" applyFont="1" applyFill="1" applyBorder="1" applyAlignment="1">
      <alignment vertical="top" wrapText="1"/>
    </xf>
    <xf numFmtId="0" fontId="129" fillId="68" borderId="70" xfId="0" applyFont="1" applyFill="1" applyBorder="1" applyAlignment="1">
      <alignment horizontal="left" vertical="top" wrapText="1"/>
    </xf>
    <xf numFmtId="0" fontId="113" fillId="4" borderId="70" xfId="0" applyFont="1" applyFill="1" applyBorder="1" applyAlignment="1">
      <alignment horizontal="left" vertical="center"/>
    </xf>
    <xf numFmtId="0" fontId="113" fillId="4" borderId="70" xfId="0" applyFont="1" applyFill="1" applyBorder="1" applyAlignment="1">
      <alignment horizontal="left" vertical="center" wrapText="1"/>
    </xf>
    <xf numFmtId="0" fontId="113" fillId="68" borderId="70" xfId="0" applyFont="1" applyFill="1" applyBorder="1" applyAlignment="1">
      <alignment horizontal="center" vertical="center" wrapText="1"/>
    </xf>
    <xf numFmtId="0" fontId="113" fillId="68" borderId="70" xfId="0" applyFont="1" applyFill="1" applyBorder="1" applyAlignment="1">
      <alignment horizontal="left" vertical="center" wrapText="1"/>
    </xf>
    <xf numFmtId="0" fontId="85" fillId="68" borderId="70" xfId="0" applyFont="1" applyFill="1" applyBorder="1" applyAlignment="1">
      <alignment horizontal="left" vertical="top" wrapText="1"/>
    </xf>
    <xf numFmtId="0" fontId="113" fillId="68" borderId="70" xfId="0" applyFont="1" applyFill="1" applyBorder="1"/>
    <xf numFmtId="0" fontId="113" fillId="68" borderId="70" xfId="0" applyFont="1" applyFill="1" applyBorder="1" applyAlignment="1">
      <alignment horizontal="center"/>
    </xf>
    <xf numFmtId="0" fontId="113" fillId="4" borderId="70" xfId="0" applyFont="1" applyFill="1" applyBorder="1" applyAlignment="1">
      <alignment horizontal="center" vertical="center" wrapText="1"/>
    </xf>
    <xf numFmtId="0" fontId="113" fillId="4" borderId="70" xfId="0" applyFont="1" applyFill="1" applyBorder="1"/>
    <xf numFmtId="0" fontId="113" fillId="4" borderId="70" xfId="0" applyFont="1" applyFill="1" applyBorder="1" applyAlignment="1">
      <alignment horizontal="center"/>
    </xf>
    <xf numFmtId="0" fontId="113" fillId="68" borderId="70" xfId="0" applyFont="1" applyFill="1" applyBorder="1" applyAlignment="1">
      <alignment horizontal="left" vertical="center"/>
    </xf>
    <xf numFmtId="0" fontId="117" fillId="68" borderId="70" xfId="0" applyFont="1" applyFill="1" applyBorder="1" applyAlignment="1">
      <alignment horizontal="left" vertical="center" wrapText="1"/>
    </xf>
    <xf numFmtId="0" fontId="100" fillId="68" borderId="70" xfId="0" applyFont="1" applyFill="1" applyBorder="1" applyAlignment="1">
      <alignment horizontal="left" vertical="top" wrapText="1"/>
    </xf>
    <xf numFmtId="0" fontId="120" fillId="68" borderId="70" xfId="0" applyFont="1" applyFill="1" applyBorder="1" applyAlignment="1">
      <alignment horizontal="left" vertical="center" wrapText="1"/>
    </xf>
    <xf numFmtId="0" fontId="134" fillId="68" borderId="70" xfId="0" applyFont="1" applyFill="1" applyBorder="1" applyAlignment="1">
      <alignment horizontal="left" vertical="center" wrapText="1"/>
    </xf>
    <xf numFmtId="0" fontId="113" fillId="68" borderId="0" xfId="0" applyFont="1" applyFill="1" applyAlignment="1">
      <alignment horizontal="left" vertical="center" wrapText="1"/>
    </xf>
    <xf numFmtId="0" fontId="123" fillId="68" borderId="70" xfId="0" applyFont="1" applyFill="1" applyBorder="1" applyAlignment="1">
      <alignment horizontal="left" vertical="center" wrapText="1"/>
    </xf>
    <xf numFmtId="0" fontId="113" fillId="68" borderId="0" xfId="0" applyFont="1" applyFill="1" applyAlignment="1">
      <alignment vertical="center" wrapText="1"/>
    </xf>
    <xf numFmtId="0" fontId="135" fillId="0" borderId="0" xfId="0" applyFont="1" applyAlignment="1">
      <alignment horizontal="center"/>
    </xf>
    <xf numFmtId="0" fontId="136" fillId="2" borderId="19" xfId="4" applyFont="1" applyFill="1" applyBorder="1" applyAlignment="1">
      <alignment horizontal="center" vertical="top" wrapText="1"/>
    </xf>
    <xf numFmtId="0" fontId="136" fillId="65" borderId="73" xfId="0" applyFont="1" applyFill="1" applyBorder="1" applyAlignment="1">
      <alignment horizontal="center" vertical="center"/>
    </xf>
    <xf numFmtId="0" fontId="136" fillId="67" borderId="78" xfId="0" applyFont="1" applyFill="1" applyBorder="1" applyAlignment="1">
      <alignment horizontal="center" vertical="center"/>
    </xf>
    <xf numFmtId="0" fontId="135" fillId="0" borderId="78" xfId="0" applyFont="1" applyBorder="1" applyAlignment="1">
      <alignment horizontal="center" vertical="center" wrapText="1"/>
    </xf>
    <xf numFmtId="0" fontId="135" fillId="68" borderId="78" xfId="0" applyFont="1" applyFill="1" applyBorder="1" applyAlignment="1">
      <alignment horizontal="center" vertical="center" wrapText="1"/>
    </xf>
    <xf numFmtId="0" fontId="135" fillId="4" borderId="78" xfId="0" applyFont="1" applyFill="1" applyBorder="1" applyAlignment="1">
      <alignment horizontal="center" vertical="center" wrapText="1"/>
    </xf>
    <xf numFmtId="0" fontId="136" fillId="66" borderId="72" xfId="0" applyFont="1" applyFill="1" applyBorder="1" applyAlignment="1">
      <alignment horizontal="center" vertical="center" wrapText="1"/>
    </xf>
    <xf numFmtId="0" fontId="136" fillId="66" borderId="72" xfId="0" applyFont="1" applyFill="1" applyBorder="1" applyAlignment="1">
      <alignment horizontal="left" vertical="center" wrapText="1"/>
    </xf>
    <xf numFmtId="0" fontId="135" fillId="65" borderId="73" xfId="0" applyFont="1" applyFill="1" applyBorder="1" applyAlignment="1">
      <alignment horizontal="center" vertical="center"/>
    </xf>
    <xf numFmtId="1" fontId="136" fillId="67" borderId="78" xfId="0" applyNumberFormat="1" applyFont="1" applyFill="1" applyBorder="1" applyAlignment="1">
      <alignment horizontal="center" vertical="center"/>
    </xf>
    <xf numFmtId="0" fontId="136" fillId="67" borderId="78" xfId="0" applyFont="1" applyFill="1" applyBorder="1" applyAlignment="1">
      <alignment horizontal="center" vertical="center" wrapText="1"/>
    </xf>
    <xf numFmtId="0" fontId="135" fillId="67" borderId="78" xfId="0" applyFont="1" applyFill="1" applyBorder="1" applyAlignment="1">
      <alignment horizontal="center" vertical="center" wrapText="1"/>
    </xf>
    <xf numFmtId="0" fontId="136" fillId="66" borderId="72" xfId="0" applyFont="1" applyFill="1" applyBorder="1" applyAlignment="1">
      <alignment horizontal="center" vertical="center"/>
    </xf>
    <xf numFmtId="0" fontId="135" fillId="0" borderId="0" xfId="0" applyFont="1"/>
    <xf numFmtId="0" fontId="113" fillId="69" borderId="70" xfId="0" applyFont="1" applyFill="1" applyBorder="1" applyAlignment="1">
      <alignment horizontal="center" vertical="center" wrapText="1"/>
    </xf>
    <xf numFmtId="0" fontId="113" fillId="69" borderId="70" xfId="0" applyFont="1" applyFill="1" applyBorder="1" applyAlignment="1">
      <alignment horizontal="left" vertical="center" wrapText="1"/>
    </xf>
    <xf numFmtId="0" fontId="113" fillId="69" borderId="70" xfId="0" applyFont="1" applyFill="1" applyBorder="1" applyAlignment="1">
      <alignment horizontal="center" vertical="center"/>
    </xf>
    <xf numFmtId="0" fontId="128" fillId="69" borderId="70" xfId="0" applyFont="1" applyFill="1" applyBorder="1" applyAlignment="1">
      <alignment horizontal="left" vertical="top" wrapText="1"/>
    </xf>
    <xf numFmtId="0" fontId="133" fillId="69" borderId="70" xfId="0" applyFont="1" applyFill="1" applyBorder="1" applyAlignment="1">
      <alignment horizontal="left" vertical="center" wrapText="1"/>
    </xf>
    <xf numFmtId="0" fontId="135" fillId="69" borderId="78" xfId="0" applyFont="1" applyFill="1" applyBorder="1" applyAlignment="1">
      <alignment horizontal="center" vertical="center" wrapText="1"/>
    </xf>
    <xf numFmtId="0" fontId="113" fillId="69" borderId="70" xfId="0" applyFont="1" applyFill="1" applyBorder="1"/>
    <xf numFmtId="0" fontId="113" fillId="69" borderId="70" xfId="0" applyFont="1" applyFill="1" applyBorder="1" applyAlignment="1">
      <alignment horizontal="center"/>
    </xf>
    <xf numFmtId="0" fontId="97" fillId="68" borderId="70" xfId="0" applyFont="1" applyFill="1" applyBorder="1" applyAlignment="1">
      <alignment horizontal="left" vertical="top" wrapText="1"/>
    </xf>
    <xf numFmtId="0" fontId="112" fillId="68" borderId="70" xfId="0" applyFont="1" applyFill="1" applyBorder="1" applyAlignment="1">
      <alignment horizontal="left" vertical="center" wrapText="1"/>
    </xf>
    <xf numFmtId="0" fontId="96" fillId="68" borderId="70" xfId="0" applyFont="1" applyFill="1" applyBorder="1" applyAlignment="1">
      <alignment horizontal="left" vertical="top" wrapText="1"/>
    </xf>
    <xf numFmtId="0" fontId="100" fillId="68" borderId="70" xfId="0" applyFont="1" applyFill="1" applyBorder="1" applyAlignment="1">
      <alignment horizontal="center" vertical="center"/>
    </xf>
    <xf numFmtId="0" fontId="98" fillId="68" borderId="70" xfId="0" applyFont="1" applyFill="1" applyBorder="1" applyAlignment="1">
      <alignment horizontal="left" vertical="top" wrapText="1"/>
    </xf>
    <xf numFmtId="0" fontId="115" fillId="68" borderId="70" xfId="0" applyFont="1" applyFill="1" applyBorder="1" applyAlignment="1">
      <alignment vertical="center" wrapText="1"/>
    </xf>
    <xf numFmtId="0" fontId="100" fillId="68" borderId="0" xfId="0" applyFont="1" applyFill="1" applyAlignment="1">
      <alignment horizontal="left" wrapText="1"/>
    </xf>
    <xf numFmtId="0" fontId="114" fillId="68" borderId="70" xfId="0" applyFont="1" applyFill="1" applyBorder="1" applyAlignment="1">
      <alignment horizontal="left" vertical="center" wrapText="1"/>
    </xf>
    <xf numFmtId="10" fontId="20" fillId="3" borderId="11" xfId="0" applyNumberFormat="1" applyFont="1" applyFill="1" applyBorder="1" applyAlignment="1">
      <alignment horizontal="center" vertical="center" wrapText="1"/>
    </xf>
    <xf numFmtId="0" fontId="137" fillId="68" borderId="70" xfId="0" applyFont="1" applyFill="1" applyBorder="1" applyAlignment="1">
      <alignment horizontal="left" vertical="top" wrapText="1"/>
    </xf>
    <xf numFmtId="0" fontId="53" fillId="68" borderId="70" xfId="0" applyFont="1" applyFill="1" applyBorder="1" applyAlignment="1">
      <alignment horizontal="left" vertical="center" wrapText="1"/>
    </xf>
    <xf numFmtId="0" fontId="102" fillId="65" borderId="87" xfId="0" applyFont="1" applyFill="1" applyBorder="1" applyAlignment="1">
      <alignment horizontal="center" vertical="center" wrapText="1"/>
    </xf>
    <xf numFmtId="0" fontId="102" fillId="65" borderId="87" xfId="0" applyFont="1" applyFill="1" applyBorder="1" applyAlignment="1">
      <alignment vertical="center" wrapText="1"/>
    </xf>
    <xf numFmtId="0" fontId="92" fillId="65" borderId="87" xfId="0" applyFont="1" applyFill="1" applyBorder="1" applyAlignment="1">
      <alignment vertical="center" wrapText="1"/>
    </xf>
    <xf numFmtId="0" fontId="127" fillId="65" borderId="87" xfId="0" applyFont="1" applyFill="1" applyBorder="1" applyAlignment="1">
      <alignment horizontal="center" vertical="center" wrapText="1"/>
    </xf>
    <xf numFmtId="0" fontId="102" fillId="65" borderId="87" xfId="0" applyFont="1" applyFill="1" applyBorder="1"/>
    <xf numFmtId="0" fontId="85" fillId="0" borderId="87" xfId="0" applyFont="1" applyBorder="1" applyAlignment="1">
      <alignment horizontal="center" vertical="center" wrapText="1"/>
    </xf>
    <xf numFmtId="0" fontId="85" fillId="0" borderId="87" xfId="0" applyFont="1" applyBorder="1" applyAlignment="1">
      <alignment vertical="center" wrapText="1"/>
    </xf>
    <xf numFmtId="0" fontId="100" fillId="0" borderId="87" xfId="0" applyFont="1" applyBorder="1" applyAlignment="1">
      <alignment vertical="center" wrapText="1"/>
    </xf>
    <xf numFmtId="0" fontId="91" fillId="0" borderId="87" xfId="0" applyFont="1" applyBorder="1" applyAlignment="1">
      <alignment vertical="center" wrapText="1"/>
    </xf>
    <xf numFmtId="0" fontId="131" fillId="0" borderId="87" xfId="0" applyFont="1" applyBorder="1" applyAlignment="1">
      <alignment vertical="center" wrapText="1"/>
    </xf>
    <xf numFmtId="0" fontId="75" fillId="64" borderId="87" xfId="0" applyFont="1" applyFill="1" applyBorder="1" applyAlignment="1">
      <alignment horizontal="center" vertical="center" wrapText="1"/>
    </xf>
    <xf numFmtId="0" fontId="132" fillId="41" borderId="87" xfId="0" applyFont="1" applyFill="1" applyBorder="1" applyAlignment="1">
      <alignment horizontal="left" vertical="top" wrapText="1"/>
    </xf>
    <xf numFmtId="0" fontId="85" fillId="64" borderId="87" xfId="0" applyFont="1" applyFill="1" applyBorder="1" applyAlignment="1">
      <alignment horizontal="center" vertical="center" wrapText="1"/>
    </xf>
    <xf numFmtId="0" fontId="104" fillId="66" borderId="87" xfId="0" applyFont="1" applyFill="1" applyBorder="1" applyAlignment="1">
      <alignment horizontal="left" vertical="center"/>
    </xf>
    <xf numFmtId="0" fontId="105" fillId="66" borderId="87" xfId="0" applyFont="1" applyFill="1" applyBorder="1" applyAlignment="1">
      <alignment vertical="center" wrapText="1"/>
    </xf>
    <xf numFmtId="0" fontId="105" fillId="66" borderId="87" xfId="0" applyFont="1" applyFill="1" applyBorder="1" applyAlignment="1">
      <alignment horizontal="center" vertical="center" wrapText="1"/>
    </xf>
    <xf numFmtId="0" fontId="106" fillId="66" borderId="87" xfId="0" applyFont="1" applyFill="1" applyBorder="1" applyAlignment="1">
      <alignment vertical="center" wrapText="1"/>
    </xf>
    <xf numFmtId="0" fontId="11" fillId="66" borderId="87" xfId="0" applyFont="1" applyFill="1" applyBorder="1" applyAlignment="1">
      <alignment horizontal="center" vertical="center" wrapText="1"/>
    </xf>
    <xf numFmtId="0" fontId="107" fillId="66" borderId="87" xfId="0" applyFont="1" applyFill="1" applyBorder="1" applyAlignment="1">
      <alignment vertical="center" wrapText="1"/>
    </xf>
    <xf numFmtId="0" fontId="102" fillId="67" borderId="87" xfId="0" applyFont="1" applyFill="1" applyBorder="1" applyAlignment="1">
      <alignment horizontal="center" vertical="center" wrapText="1"/>
    </xf>
    <xf numFmtId="0" fontId="102" fillId="67" borderId="87" xfId="0" applyFont="1" applyFill="1" applyBorder="1" applyAlignment="1">
      <alignment vertical="center" wrapText="1"/>
    </xf>
    <xf numFmtId="0" fontId="100" fillId="67" borderId="87" xfId="0" applyFont="1" applyFill="1" applyBorder="1" applyAlignment="1">
      <alignment horizontal="left" vertical="top" wrapText="1"/>
    </xf>
    <xf numFmtId="0" fontId="92" fillId="67" borderId="87" xfId="0" applyFont="1" applyFill="1" applyBorder="1" applyAlignment="1">
      <alignment vertical="center" wrapText="1"/>
    </xf>
    <xf numFmtId="0" fontId="130" fillId="67" borderId="87" xfId="0" applyFont="1" applyFill="1" applyBorder="1" applyAlignment="1">
      <alignment horizontal="left" vertical="top" wrapText="1"/>
    </xf>
    <xf numFmtId="0" fontId="127" fillId="67" borderId="87" xfId="0" applyFont="1" applyFill="1" applyBorder="1" applyAlignment="1">
      <alignment horizontal="center" vertical="center" wrapText="1"/>
    </xf>
    <xf numFmtId="0" fontId="102" fillId="67" borderId="87" xfId="0" applyFont="1" applyFill="1" applyBorder="1" applyAlignment="1">
      <alignment horizontal="left" vertical="center" wrapText="1"/>
    </xf>
    <xf numFmtId="0" fontId="75" fillId="0" borderId="87" xfId="0" applyFont="1" applyBorder="1" applyAlignment="1">
      <alignment horizontal="center" vertical="center" wrapText="1"/>
    </xf>
    <xf numFmtId="0" fontId="100" fillId="64" borderId="87" xfId="0" applyFont="1" applyFill="1" applyBorder="1" applyAlignment="1">
      <alignment vertical="top" wrapText="1"/>
    </xf>
    <xf numFmtId="0" fontId="85" fillId="64" borderId="87" xfId="0" applyFont="1" applyFill="1" applyBorder="1" applyAlignment="1">
      <alignment vertical="center" wrapText="1"/>
    </xf>
    <xf numFmtId="0" fontId="100" fillId="0" borderId="87" xfId="0" applyFont="1" applyBorder="1" applyAlignment="1">
      <alignment horizontal="left" vertical="top" wrapText="1"/>
    </xf>
    <xf numFmtId="0" fontId="85" fillId="67" borderId="87" xfId="0" applyFont="1" applyFill="1" applyBorder="1" applyAlignment="1">
      <alignment vertical="center" wrapText="1"/>
    </xf>
    <xf numFmtId="0" fontId="108" fillId="0" borderId="87" xfId="0" applyFont="1" applyBorder="1" applyAlignment="1">
      <alignment horizontal="center" vertical="center" wrapText="1"/>
    </xf>
    <xf numFmtId="0" fontId="101" fillId="41" borderId="87" xfId="0" applyFont="1" applyFill="1" applyBorder="1" applyAlignment="1">
      <alignment horizontal="center" vertical="center" wrapText="1"/>
    </xf>
    <xf numFmtId="0" fontId="100" fillId="41" borderId="87" xfId="0" applyFont="1" applyFill="1" applyBorder="1" applyAlignment="1">
      <alignment horizontal="left" vertical="center" wrapText="1"/>
    </xf>
    <xf numFmtId="0" fontId="102" fillId="65" borderId="87" xfId="0" applyFont="1" applyFill="1" applyBorder="1" applyAlignment="1">
      <alignment horizontal="left" vertical="top" wrapText="1"/>
    </xf>
    <xf numFmtId="0" fontId="85" fillId="65" borderId="87" xfId="0" applyFont="1" applyFill="1" applyBorder="1" applyAlignment="1">
      <alignment horizontal="center" vertical="center" wrapText="1"/>
    </xf>
    <xf numFmtId="0" fontId="91" fillId="65" borderId="87" xfId="0" applyFont="1" applyFill="1" applyBorder="1" applyAlignment="1">
      <alignment vertical="center" wrapText="1"/>
    </xf>
    <xf numFmtId="0" fontId="85" fillId="65" borderId="87" xfId="0" applyFont="1" applyFill="1" applyBorder="1" applyAlignment="1">
      <alignment vertical="center" wrapText="1"/>
    </xf>
    <xf numFmtId="0" fontId="85" fillId="0" borderId="87" xfId="0" applyFont="1" applyBorder="1" applyAlignment="1">
      <alignment horizontal="left" vertical="top" wrapText="1"/>
    </xf>
    <xf numFmtId="0" fontId="109" fillId="67" borderId="87" xfId="0" applyFont="1" applyFill="1" applyBorder="1" applyAlignment="1">
      <alignment vertical="center" wrapText="1"/>
    </xf>
    <xf numFmtId="0" fontId="102" fillId="67" borderId="87" xfId="0" applyFont="1" applyFill="1" applyBorder="1"/>
    <xf numFmtId="0" fontId="100" fillId="0" borderId="87" xfId="0" applyFont="1" applyBorder="1" applyAlignment="1">
      <alignment vertical="top" wrapText="1"/>
    </xf>
    <xf numFmtId="0" fontId="85" fillId="0" borderId="87" xfId="0" applyFont="1" applyBorder="1" applyAlignment="1">
      <alignment vertical="top" wrapText="1"/>
    </xf>
    <xf numFmtId="0" fontId="100" fillId="64" borderId="87" xfId="0" applyFont="1" applyFill="1" applyBorder="1" applyAlignment="1">
      <alignment horizontal="left" vertical="top" wrapText="1"/>
    </xf>
    <xf numFmtId="0" fontId="129" fillId="0" borderId="87" xfId="0" applyFont="1" applyBorder="1" applyAlignment="1">
      <alignment vertical="center" wrapText="1"/>
    </xf>
    <xf numFmtId="0" fontId="110" fillId="66" borderId="87" xfId="0" applyFont="1" applyFill="1" applyBorder="1" applyAlignment="1">
      <alignment vertical="center" wrapText="1"/>
    </xf>
    <xf numFmtId="0" fontId="109" fillId="65" borderId="87" xfId="0" applyFont="1" applyFill="1" applyBorder="1" applyAlignment="1">
      <alignment vertical="center" wrapText="1"/>
    </xf>
    <xf numFmtId="0" fontId="109" fillId="67" borderId="87" xfId="0" applyFont="1" applyFill="1" applyBorder="1" applyAlignment="1">
      <alignment horizontal="center" vertical="center" wrapText="1"/>
    </xf>
    <xf numFmtId="0" fontId="75" fillId="64" borderId="87" xfId="0" applyFont="1" applyFill="1" applyBorder="1" applyAlignment="1">
      <alignment vertical="top" wrapText="1"/>
    </xf>
    <xf numFmtId="0" fontId="100" fillId="64" borderId="87" xfId="0" applyFont="1" applyFill="1" applyBorder="1" applyAlignment="1">
      <alignment horizontal="left" vertical="center" wrapText="1"/>
    </xf>
    <xf numFmtId="0" fontId="110" fillId="67" borderId="87" xfId="0" applyFont="1" applyFill="1" applyBorder="1" applyAlignment="1">
      <alignment vertical="center" wrapText="1"/>
    </xf>
    <xf numFmtId="0" fontId="128" fillId="64" borderId="87" xfId="0" applyFont="1" applyFill="1" applyBorder="1" applyAlignment="1">
      <alignment vertical="top" wrapText="1"/>
    </xf>
    <xf numFmtId="0" fontId="102" fillId="0" borderId="87" xfId="0" applyFont="1" applyBorder="1" applyAlignment="1">
      <alignment horizontal="center" vertical="center" wrapText="1"/>
    </xf>
    <xf numFmtId="0" fontId="91" fillId="64" borderId="87" xfId="0" applyFont="1" applyFill="1" applyBorder="1" applyAlignment="1">
      <alignment vertical="center" wrapText="1"/>
    </xf>
    <xf numFmtId="0" fontId="85" fillId="64" borderId="87" xfId="0" applyFont="1" applyFill="1" applyBorder="1" applyAlignment="1">
      <alignment horizontal="left" vertical="top" wrapText="1"/>
    </xf>
    <xf numFmtId="0" fontId="96" fillId="64" borderId="87" xfId="0" applyFont="1" applyFill="1" applyBorder="1" applyAlignment="1">
      <alignment vertical="center" wrapText="1"/>
    </xf>
    <xf numFmtId="0" fontId="100" fillId="67" borderId="87" xfId="0" applyFont="1" applyFill="1" applyBorder="1" applyAlignment="1">
      <alignment vertical="center" wrapText="1"/>
    </xf>
    <xf numFmtId="0" fontId="85" fillId="67" borderId="87" xfId="0" applyFont="1" applyFill="1" applyBorder="1" applyAlignment="1">
      <alignment horizontal="center" vertical="center" wrapText="1"/>
    </xf>
    <xf numFmtId="0" fontId="91" fillId="67" borderId="87" xfId="0" applyFont="1" applyFill="1" applyBorder="1" applyAlignment="1">
      <alignment vertical="center" wrapText="1"/>
    </xf>
    <xf numFmtId="0" fontId="85" fillId="68" borderId="87" xfId="0" applyFont="1" applyFill="1" applyBorder="1" applyAlignment="1">
      <alignment horizontal="center" vertical="center" wrapText="1"/>
    </xf>
    <xf numFmtId="0" fontId="129" fillId="0" borderId="87" xfId="0" applyFont="1" applyBorder="1" applyAlignment="1">
      <alignment horizontal="left" vertical="top" wrapText="1"/>
    </xf>
    <xf numFmtId="0" fontId="85" fillId="41" borderId="87" xfId="0" applyFont="1" applyFill="1" applyBorder="1" applyAlignment="1">
      <alignment horizontal="left" vertical="top" wrapText="1"/>
    </xf>
    <xf numFmtId="0" fontId="85" fillId="41" borderId="87" xfId="0" applyFont="1" applyFill="1" applyBorder="1" applyAlignment="1">
      <alignment horizontal="left" vertical="center" wrapText="1"/>
    </xf>
    <xf numFmtId="0" fontId="102" fillId="67" borderId="87" xfId="0" applyFont="1" applyFill="1" applyBorder="1" applyAlignment="1">
      <alignment vertical="center"/>
    </xf>
    <xf numFmtId="0" fontId="85" fillId="64" borderId="87" xfId="0" applyFont="1" applyFill="1" applyBorder="1" applyAlignment="1">
      <alignment vertical="top" wrapText="1"/>
    </xf>
    <xf numFmtId="0" fontId="85" fillId="41" borderId="87" xfId="0" applyFont="1" applyFill="1" applyBorder="1" applyAlignment="1">
      <alignment vertical="center" wrapText="1"/>
    </xf>
    <xf numFmtId="0" fontId="75" fillId="41" borderId="87" xfId="0" applyFont="1" applyFill="1" applyBorder="1" applyAlignment="1">
      <alignment horizontal="center" vertical="center" wrapText="1"/>
    </xf>
    <xf numFmtId="0" fontId="103" fillId="41" borderId="87" xfId="0" applyFont="1" applyFill="1" applyBorder="1" applyAlignment="1">
      <alignment vertical="center" wrapText="1"/>
    </xf>
    <xf numFmtId="0" fontId="111" fillId="64" borderId="87" xfId="0" applyFont="1" applyFill="1" applyBorder="1" applyAlignment="1">
      <alignment horizontal="left" vertical="center" wrapText="1"/>
    </xf>
    <xf numFmtId="0" fontId="1" fillId="70" borderId="7" xfId="8" applyFill="1" applyBorder="1" applyAlignment="1">
      <alignment horizontal="left" vertical="top" wrapText="1"/>
    </xf>
    <xf numFmtId="0" fontId="76" fillId="4" borderId="77" xfId="7" applyFont="1" applyFill="1" applyBorder="1" applyAlignment="1">
      <alignment horizontal="center" vertical="center"/>
    </xf>
    <xf numFmtId="0" fontId="27" fillId="68" borderId="70" xfId="0" applyFont="1" applyFill="1" applyBorder="1" applyAlignment="1">
      <alignment horizontal="left" vertical="top" wrapText="1"/>
    </xf>
    <xf numFmtId="0" fontId="81" fillId="68" borderId="70" xfId="0" applyFont="1" applyFill="1" applyBorder="1" applyAlignment="1">
      <alignment horizontal="left" vertical="center" wrapText="1"/>
    </xf>
    <xf numFmtId="0" fontId="138" fillId="0" borderId="87" xfId="0" applyFont="1" applyBorder="1" applyAlignment="1">
      <alignment vertical="center" wrapText="1"/>
    </xf>
    <xf numFmtId="0" fontId="55" fillId="0" borderId="0" xfId="0" applyFont="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7" fillId="64" borderId="78" xfId="0" applyFont="1" applyFill="1" applyBorder="1" applyAlignment="1">
      <alignment horizontal="center" vertical="center" wrapText="1"/>
    </xf>
    <xf numFmtId="0" fontId="86" fillId="0" borderId="72" xfId="0" applyFont="1" applyBorder="1"/>
    <xf numFmtId="0" fontId="86" fillId="0" borderId="79" xfId="0" applyFont="1" applyBorder="1"/>
    <xf numFmtId="0" fontId="20" fillId="3" borderId="18" xfId="0" applyFont="1" applyFill="1" applyBorder="1" applyAlignment="1">
      <alignment horizontal="center" vertical="center" wrapText="1"/>
    </xf>
    <xf numFmtId="0" fontId="20" fillId="3" borderId="58" xfId="0" applyFont="1" applyFill="1" applyBorder="1" applyAlignment="1">
      <alignment horizontal="center" vertical="center" wrapText="1"/>
    </xf>
    <xf numFmtId="9" fontId="21" fillId="0" borderId="18" xfId="1" applyFont="1" applyBorder="1" applyAlignment="1">
      <alignment horizontal="center"/>
    </xf>
    <xf numFmtId="9" fontId="21" fillId="0" borderId="58" xfId="1" applyFont="1" applyBorder="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7" fillId="64" borderId="80" xfId="0" applyFont="1" applyFill="1" applyBorder="1" applyAlignment="1">
      <alignment horizontal="center" vertical="center"/>
    </xf>
    <xf numFmtId="0" fontId="86" fillId="0" borderId="81" xfId="0" applyFont="1" applyBorder="1"/>
    <xf numFmtId="0" fontId="86" fillId="0" borderId="82" xfId="0" applyFont="1" applyBorder="1"/>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2" fillId="0" borderId="7" xfId="0" applyFont="1" applyBorder="1" applyAlignment="1">
      <alignment horizontal="center" vertical="center"/>
    </xf>
    <xf numFmtId="0" fontId="11" fillId="3"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166" fontId="85" fillId="64" borderId="78" xfId="0" applyNumberFormat="1" applyFont="1"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50" xfId="0" applyFont="1" applyBorder="1" applyAlignment="1">
      <alignment horizontal="center" vertical="center"/>
    </xf>
    <xf numFmtId="0" fontId="21" fillId="0" borderId="43" xfId="0" applyFont="1" applyBorder="1" applyAlignment="1">
      <alignment horizontal="center" vertical="center"/>
    </xf>
    <xf numFmtId="0" fontId="21" fillId="0" borderId="52"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 fillId="12" borderId="0" xfId="0" applyFont="1" applyFill="1" applyAlignment="1">
      <alignment horizontal="center" vertical="center" wrapText="1"/>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59"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Alignment="1">
      <alignment horizontal="center" wrapText="1"/>
    </xf>
    <xf numFmtId="0" fontId="24" fillId="6" borderId="0" xfId="0" applyFont="1" applyFill="1" applyAlignment="1">
      <alignment horizontal="center" wrapText="1"/>
    </xf>
    <xf numFmtId="0" fontId="24" fillId="6" borderId="28" xfId="0" applyFont="1" applyFill="1" applyBorder="1" applyAlignment="1">
      <alignment horizontal="center" wrapText="1"/>
    </xf>
    <xf numFmtId="9" fontId="19" fillId="61" borderId="26" xfId="0" applyNumberFormat="1" applyFont="1" applyFill="1" applyBorder="1" applyAlignment="1">
      <alignment horizontal="center" vertical="center" wrapText="1"/>
    </xf>
    <xf numFmtId="9" fontId="19" fillId="61" borderId="27" xfId="0" applyNumberFormat="1"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xf>
    <xf numFmtId="0" fontId="5" fillId="0" borderId="1" xfId="0" applyFont="1" applyBorder="1" applyAlignment="1">
      <alignment horizontal="center"/>
    </xf>
    <xf numFmtId="0" fontId="5" fillId="0" borderId="39"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41" xfId="0" applyFont="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34" xfId="0" applyFont="1" applyBorder="1" applyAlignment="1">
      <alignment horizont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36" xfId="0" applyFont="1" applyBorder="1" applyAlignment="1">
      <alignment horizontal="center" vertical="center" wrapText="1"/>
    </xf>
    <xf numFmtId="0" fontId="28" fillId="0" borderId="41" xfId="0" applyFont="1" applyBorder="1" applyAlignment="1">
      <alignment horizontal="center" vertical="center" wrapText="1"/>
    </xf>
    <xf numFmtId="0" fontId="2" fillId="33" borderId="44" xfId="0" applyFont="1" applyFill="1" applyBorder="1" applyAlignment="1">
      <alignment horizontal="center"/>
    </xf>
    <xf numFmtId="0" fontId="2" fillId="33" borderId="28" xfId="0" applyFont="1" applyFill="1" applyBorder="1" applyAlignment="1">
      <alignment horizontal="center"/>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93" fillId="0" borderId="78" xfId="0" applyFont="1" applyBorder="1" applyAlignment="1">
      <alignment horizontal="center" vertical="center"/>
    </xf>
    <xf numFmtId="0" fontId="86" fillId="0" borderId="69" xfId="0" applyFont="1" applyBorder="1"/>
    <xf numFmtId="0" fontId="91" fillId="0" borderId="78" xfId="0" applyFont="1" applyBorder="1" applyAlignment="1">
      <alignment horizontal="left" vertical="center" wrapText="1"/>
    </xf>
    <xf numFmtId="0" fontId="4" fillId="14" borderId="18" xfId="0" applyFont="1" applyFill="1" applyBorder="1" applyAlignment="1">
      <alignment horizontal="left" vertical="center"/>
    </xf>
    <xf numFmtId="0" fontId="4" fillId="14" borderId="20" xfId="0" applyFont="1" applyFill="1" applyBorder="1" applyAlignment="1">
      <alignment horizontal="left" vertical="center"/>
    </xf>
    <xf numFmtId="0" fontId="91" fillId="0" borderId="78" xfId="0" applyFont="1" applyBorder="1" applyAlignment="1">
      <alignment horizontal="left" vertical="top" wrapText="1"/>
    </xf>
    <xf numFmtId="0" fontId="29" fillId="0" borderId="7" xfId="3" applyBorder="1" applyAlignment="1">
      <alignment horizontal="center" vertical="center"/>
    </xf>
    <xf numFmtId="0" fontId="85" fillId="0" borderId="78" xfId="0" applyFont="1" applyBorder="1" applyAlignment="1">
      <alignment horizontal="center" vertical="center" wrapText="1"/>
    </xf>
    <xf numFmtId="0" fontId="0" fillId="0" borderId="7" xfId="0" applyBorder="1" applyAlignment="1">
      <alignment horizontal="left" vertical="center" wrapText="1"/>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0" fillId="4" borderId="7" xfId="0" applyFill="1" applyBorder="1" applyAlignment="1">
      <alignment horizontal="left" vertical="center" wrapText="1"/>
    </xf>
    <xf numFmtId="0" fontId="0" fillId="0" borderId="7" xfId="0" applyBorder="1" applyAlignment="1">
      <alignment horizontal="left" vertical="center"/>
    </xf>
    <xf numFmtId="0" fontId="4" fillId="14" borderId="7" xfId="0" applyFont="1" applyFill="1" applyBorder="1" applyAlignment="1">
      <alignment horizontal="left"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14" borderId="7" xfId="0" applyFont="1" applyFill="1" applyBorder="1" applyAlignment="1">
      <alignment horizontal="left" vertical="center" wrapText="1"/>
    </xf>
    <xf numFmtId="0" fontId="4" fillId="14" borderId="7"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50" xfId="0" applyFont="1" applyBorder="1" applyAlignment="1">
      <alignment horizontal="center" vertical="center" wrapText="1"/>
    </xf>
    <xf numFmtId="0" fontId="101" fillId="0" borderId="84" xfId="0" applyFont="1" applyBorder="1" applyAlignment="1">
      <alignment horizontal="center" vertical="center" wrapText="1"/>
    </xf>
    <xf numFmtId="0" fontId="86" fillId="0" borderId="65" xfId="0" applyFont="1" applyBorder="1"/>
    <xf numFmtId="0" fontId="5" fillId="0" borderId="42" xfId="0" applyFont="1" applyBorder="1" applyAlignment="1">
      <alignment horizontal="center"/>
    </xf>
    <xf numFmtId="0" fontId="5" fillId="0" borderId="43" xfId="0" applyFont="1" applyBorder="1" applyAlignment="1">
      <alignment horizontal="center"/>
    </xf>
    <xf numFmtId="0" fontId="5" fillId="0" borderId="46" xfId="0" applyFont="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21" fillId="0" borderId="43" xfId="0" applyFont="1" applyBorder="1" applyAlignment="1">
      <alignment horizontal="center" vertical="center" wrapText="1"/>
    </xf>
    <xf numFmtId="0" fontId="21" fillId="0" borderId="46" xfId="0" applyFont="1" applyBorder="1" applyAlignment="1">
      <alignment horizontal="center" vertical="center" wrapText="1"/>
    </xf>
    <xf numFmtId="0" fontId="101" fillId="0" borderId="74" xfId="0" applyFont="1" applyBorder="1" applyAlignment="1">
      <alignment horizontal="center" vertical="center" wrapText="1"/>
    </xf>
    <xf numFmtId="0" fontId="86" fillId="0" borderId="74" xfId="0" applyFont="1" applyBorder="1"/>
    <xf numFmtId="0" fontId="86" fillId="0" borderId="83" xfId="0" applyFont="1" applyBorder="1"/>
    <xf numFmtId="0" fontId="7" fillId="0" borderId="42" xfId="0" applyFont="1" applyBorder="1" applyAlignment="1">
      <alignment horizontal="center" vertical="center" wrapText="1"/>
    </xf>
    <xf numFmtId="0" fontId="7" fillId="0" borderId="52" xfId="0" applyFont="1" applyBorder="1" applyAlignment="1">
      <alignment horizontal="center" vertical="center" wrapText="1"/>
    </xf>
    <xf numFmtId="18" fontId="101" fillId="0" borderId="84" xfId="0" applyNumberFormat="1" applyFont="1" applyBorder="1" applyAlignment="1">
      <alignment horizontal="center" vertical="center" wrapText="1"/>
    </xf>
    <xf numFmtId="0" fontId="7" fillId="0" borderId="50" xfId="0" applyFont="1" applyBorder="1" applyAlignment="1">
      <alignment horizontal="center" vertical="center" wrapText="1"/>
    </xf>
    <xf numFmtId="0" fontId="7" fillId="0" borderId="43" xfId="0" applyFont="1" applyBorder="1" applyAlignment="1">
      <alignment horizontal="center" vertical="center" wrapText="1"/>
    </xf>
    <xf numFmtId="0" fontId="101" fillId="0" borderId="85"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01" fillId="0" borderId="84" xfId="0" applyFont="1" applyBorder="1" applyAlignment="1">
      <alignment horizontal="center" vertical="center"/>
    </xf>
    <xf numFmtId="0" fontId="5" fillId="0" borderId="37" xfId="0" applyFont="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3" fillId="0" borderId="37" xfId="0" applyFont="1" applyBorder="1" applyAlignment="1">
      <alignment horizontal="center" vertical="center"/>
    </xf>
    <xf numFmtId="0" fontId="54" fillId="0" borderId="1" xfId="0" applyFont="1" applyBorder="1" applyAlignment="1">
      <alignment horizontal="center"/>
    </xf>
    <xf numFmtId="0" fontId="54" fillId="0" borderId="3" xfId="0" applyFont="1" applyBorder="1" applyAlignment="1">
      <alignment horizontal="center"/>
    </xf>
    <xf numFmtId="0" fontId="54" fillId="0" borderId="4" xfId="0" applyFont="1" applyBorder="1" applyAlignment="1">
      <alignment horizontal="center"/>
    </xf>
    <xf numFmtId="0" fontId="54" fillId="0" borderId="5" xfId="0" applyFont="1" applyBorder="1" applyAlignment="1">
      <alignment horizontal="center"/>
    </xf>
    <xf numFmtId="0" fontId="54" fillId="0" borderId="36" xfId="0" applyFont="1" applyBorder="1" applyAlignment="1">
      <alignment horizontal="center"/>
    </xf>
    <xf numFmtId="0" fontId="54" fillId="0" borderId="34" xfId="0" applyFont="1" applyBorder="1" applyAlignment="1">
      <alignment horizontal="center"/>
    </xf>
    <xf numFmtId="0" fontId="54"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4" fillId="2" borderId="0" xfId="0" applyFont="1" applyFill="1" applyAlignment="1">
      <alignment horizontal="center" vertical="center" wrapText="1"/>
    </xf>
    <xf numFmtId="0" fontId="54" fillId="2" borderId="5" xfId="0" applyFont="1" applyFill="1" applyBorder="1" applyAlignment="1">
      <alignment horizontal="center" vertical="center" wrapText="1"/>
    </xf>
    <xf numFmtId="0" fontId="54" fillId="2" borderId="36"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34" xfId="0" applyFont="1" applyFill="1" applyBorder="1" applyAlignment="1">
      <alignment horizontal="center" vertical="center" wrapText="1"/>
    </xf>
    <xf numFmtId="0" fontId="53" fillId="0" borderId="1" xfId="0" applyFont="1" applyBorder="1" applyAlignment="1">
      <alignment horizontal="center"/>
    </xf>
    <xf numFmtId="0" fontId="53" fillId="0" borderId="3" xfId="0" applyFont="1" applyBorder="1" applyAlignment="1">
      <alignment horizontal="center"/>
    </xf>
    <xf numFmtId="0" fontId="53" fillId="0" borderId="4" xfId="0" applyFont="1" applyBorder="1" applyAlignment="1">
      <alignment horizontal="center"/>
    </xf>
    <xf numFmtId="0" fontId="53" fillId="0" borderId="5" xfId="0" applyFont="1" applyBorder="1" applyAlignment="1">
      <alignment horizontal="center"/>
    </xf>
    <xf numFmtId="0" fontId="53" fillId="0" borderId="36" xfId="0" applyFont="1" applyBorder="1" applyAlignment="1">
      <alignment horizontal="center"/>
    </xf>
    <xf numFmtId="0" fontId="53" fillId="0" borderId="34" xfId="0" applyFont="1" applyBorder="1" applyAlignment="1">
      <alignment horizont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pplyAlignment="1">
      <alignment horizontal="center" vertical="center"/>
    </xf>
    <xf numFmtId="0" fontId="55" fillId="0" borderId="36" xfId="0" applyFont="1" applyBorder="1" applyAlignment="1">
      <alignment horizontal="center" vertical="center"/>
    </xf>
    <xf numFmtId="0" fontId="55" fillId="0" borderId="41" xfId="0" applyFont="1" applyBorder="1" applyAlignment="1">
      <alignment horizontal="center" vertical="center"/>
    </xf>
    <xf numFmtId="0" fontId="55" fillId="0" borderId="34" xfId="0" applyFont="1" applyBorder="1" applyAlignment="1">
      <alignment horizontal="center" vertical="center"/>
    </xf>
    <xf numFmtId="0" fontId="57" fillId="36" borderId="44" xfId="0" applyFont="1" applyFill="1" applyBorder="1" applyAlignment="1">
      <alignment horizontal="center" vertical="center" wrapText="1"/>
    </xf>
    <xf numFmtId="0" fontId="57" fillId="36" borderId="28" xfId="0" applyFont="1" applyFill="1" applyBorder="1" applyAlignment="1">
      <alignment horizontal="center" vertical="center" wrapText="1"/>
    </xf>
    <xf numFmtId="0" fontId="57" fillId="36" borderId="62" xfId="0" applyFont="1" applyFill="1" applyBorder="1" applyAlignment="1">
      <alignment horizontal="center" vertical="center" wrapText="1"/>
    </xf>
    <xf numFmtId="0" fontId="58" fillId="37" borderId="18" xfId="0" applyFont="1" applyFill="1" applyBorder="1" applyAlignment="1">
      <alignment horizontal="center" vertical="center"/>
    </xf>
    <xf numFmtId="0" fontId="58" fillId="37" borderId="19" xfId="0" applyFont="1" applyFill="1" applyBorder="1" applyAlignment="1">
      <alignment horizontal="center" vertical="center"/>
    </xf>
    <xf numFmtId="0" fontId="58" fillId="37" borderId="63" xfId="0" applyFont="1" applyFill="1" applyBorder="1" applyAlignment="1">
      <alignment horizontal="center" vertical="center"/>
    </xf>
    <xf numFmtId="0" fontId="27" fillId="53" borderId="18" xfId="0" applyFont="1" applyFill="1" applyBorder="1" applyAlignment="1">
      <alignment horizontal="left" vertical="center" wrapText="1"/>
    </xf>
    <xf numFmtId="0" fontId="27" fillId="53" borderId="19" xfId="0" applyFont="1" applyFill="1" applyBorder="1" applyAlignment="1">
      <alignment horizontal="left" vertical="center" wrapText="1"/>
    </xf>
    <xf numFmtId="0" fontId="27" fillId="53" borderId="63" xfId="0" applyFont="1" applyFill="1" applyBorder="1" applyAlignment="1">
      <alignment horizontal="left" vertical="center" wrapText="1"/>
    </xf>
    <xf numFmtId="0" fontId="45" fillId="18" borderId="7" xfId="0" applyFont="1" applyFill="1" applyBorder="1" applyAlignment="1">
      <alignment horizontal="center" vertical="center" textRotation="90"/>
    </xf>
    <xf numFmtId="0" fontId="46" fillId="18" borderId="7" xfId="0" applyFont="1" applyFill="1" applyBorder="1" applyAlignment="1">
      <alignment horizontal="center" vertical="center" textRotation="90"/>
    </xf>
    <xf numFmtId="0" fontId="0" fillId="17" borderId="33" xfId="0" applyFill="1" applyBorder="1" applyAlignment="1">
      <alignment horizontal="center" vertical="center" wrapText="1"/>
    </xf>
    <xf numFmtId="0" fontId="0" fillId="17" borderId="32" xfId="0" applyFill="1" applyBorder="1" applyAlignment="1">
      <alignment horizontal="center" vertical="center" wrapText="1"/>
    </xf>
    <xf numFmtId="0" fontId="44" fillId="13" borderId="7" xfId="0" applyFont="1" applyFill="1" applyBorder="1" applyAlignment="1">
      <alignment horizontal="center" vertical="center" textRotation="90" wrapText="1"/>
    </xf>
    <xf numFmtId="0" fontId="45" fillId="18" borderId="33" xfId="0" applyFont="1" applyFill="1" applyBorder="1" applyAlignment="1">
      <alignment horizontal="center" vertical="center" textRotation="90" wrapText="1"/>
    </xf>
    <xf numFmtId="0" fontId="45" fillId="18" borderId="32" xfId="0" applyFont="1" applyFill="1" applyBorder="1" applyAlignment="1">
      <alignment horizontal="center" vertical="center" textRotation="90" wrapText="1"/>
    </xf>
    <xf numFmtId="0" fontId="5" fillId="0" borderId="0" xfId="0" applyFont="1" applyAlignment="1">
      <alignment horizontal="center" vertical="center"/>
    </xf>
    <xf numFmtId="0" fontId="5" fillId="0" borderId="41" xfId="0" applyFont="1" applyBorder="1" applyAlignment="1">
      <alignment horizontal="center" vertical="center"/>
    </xf>
    <xf numFmtId="0" fontId="0" fillId="17" borderId="33" xfId="0" applyFill="1" applyBorder="1" applyAlignment="1">
      <alignment horizontal="center" vertical="center"/>
    </xf>
    <xf numFmtId="0" fontId="0" fillId="17" borderId="32" xfId="0"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44" fillId="13" borderId="7" xfId="0" applyFont="1" applyFill="1" applyBorder="1" applyAlignment="1">
      <alignment horizontal="center" vertical="center" textRotation="90"/>
    </xf>
    <xf numFmtId="0" fontId="44" fillId="13" borderId="18" xfId="0" applyFont="1" applyFill="1" applyBorder="1" applyAlignment="1">
      <alignment horizontal="center" vertical="center" textRotation="90"/>
    </xf>
    <xf numFmtId="0" fontId="0" fillId="17" borderId="31" xfId="0" applyFill="1" applyBorder="1" applyAlignment="1">
      <alignment horizontal="center" vertical="center" wrapText="1"/>
    </xf>
    <xf numFmtId="0" fontId="0" fillId="0" borderId="6" xfId="0"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5" fillId="0" borderId="2" xfId="0" applyFont="1" applyBorder="1" applyAlignment="1">
      <alignment horizontal="center"/>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36" xfId="0" applyFont="1" applyBorder="1" applyAlignment="1">
      <alignment horizontal="center" vertical="center"/>
    </xf>
    <xf numFmtId="0" fontId="41" fillId="0" borderId="41" xfId="0" applyFont="1" applyBorder="1" applyAlignment="1">
      <alignment horizontal="center" vertical="center"/>
    </xf>
    <xf numFmtId="0" fontId="41" fillId="0" borderId="34" xfId="0" applyFont="1" applyBorder="1" applyAlignment="1">
      <alignment horizontal="center" vertical="center"/>
    </xf>
    <xf numFmtId="0" fontId="47" fillId="0" borderId="7" xfId="0" applyFont="1" applyBorder="1" applyAlignment="1">
      <alignment horizontal="left" vertical="center" wrapText="1"/>
    </xf>
    <xf numFmtId="0" fontId="5" fillId="0" borderId="38" xfId="0" applyFont="1" applyBorder="1" applyAlignment="1">
      <alignment horizontal="center"/>
    </xf>
    <xf numFmtId="0" fontId="5" fillId="0" borderId="53" xfId="0" applyFont="1" applyBorder="1" applyAlignment="1">
      <alignment horizontal="center"/>
    </xf>
    <xf numFmtId="0" fontId="5" fillId="0" borderId="35"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71" fillId="54" borderId="30" xfId="7" applyFont="1" applyFill="1" applyBorder="1" applyAlignment="1">
      <alignment horizontal="center" vertical="center" wrapText="1"/>
    </xf>
    <xf numFmtId="0" fontId="71" fillId="54" borderId="0" xfId="7" applyFont="1" applyFill="1" applyAlignment="1">
      <alignment horizontal="center" vertical="center" wrapText="1"/>
    </xf>
    <xf numFmtId="0" fontId="72" fillId="55" borderId="30" xfId="7" applyFont="1" applyFill="1" applyBorder="1" applyAlignment="1">
      <alignment horizontal="center" vertical="center" wrapText="1"/>
    </xf>
    <xf numFmtId="0" fontId="72" fillId="55" borderId="0" xfId="7" applyFont="1" applyFill="1" applyAlignment="1">
      <alignment horizontal="center" vertical="center" wrapText="1"/>
    </xf>
    <xf numFmtId="0" fontId="75" fillId="0" borderId="33" xfId="7" applyFont="1" applyBorder="1" applyAlignment="1">
      <alignment horizontal="left" vertical="top" wrapText="1"/>
    </xf>
    <xf numFmtId="0" fontId="75" fillId="0" borderId="31" xfId="7" applyFont="1" applyBorder="1" applyAlignment="1">
      <alignment horizontal="left" vertical="top" wrapText="1"/>
    </xf>
    <xf numFmtId="0" fontId="75" fillId="0" borderId="32" xfId="7" applyFont="1" applyBorder="1" applyAlignment="1">
      <alignment horizontal="left" vertical="top" wrapText="1"/>
    </xf>
    <xf numFmtId="0" fontId="81" fillId="0" borderId="28" xfId="0" applyFont="1" applyBorder="1" applyAlignment="1">
      <alignment horizontal="center" vertical="center" wrapText="1"/>
    </xf>
    <xf numFmtId="0" fontId="7" fillId="0" borderId="0" xfId="0" applyFont="1" applyAlignment="1">
      <alignment horizontal="center" vertical="center" wrapText="1"/>
    </xf>
    <xf numFmtId="0" fontId="78" fillId="0" borderId="0" xfId="0" applyFont="1" applyAlignment="1">
      <alignment horizontal="left" vertical="center" wrapText="1"/>
    </xf>
    <xf numFmtId="0" fontId="82" fillId="41" borderId="70" xfId="0" applyFont="1" applyFill="1" applyBorder="1" applyAlignment="1">
      <alignment horizontal="left" vertical="center" wrapText="1"/>
    </xf>
  </cellXfs>
  <cellStyles count="11">
    <cellStyle name="Hipervínculo" xfId="3" builtinId="8"/>
    <cellStyle name="Hipervínculo 2" xfId="6" xr:uid="{42F4E833-B417-4D7F-B57D-AD5A692BFA82}"/>
    <cellStyle name="Millares 2" xfId="10" xr:uid="{BD7ABA50-66AB-449E-9EB9-EF23198B7A2D}"/>
    <cellStyle name="Normal" xfId="0" builtinId="0"/>
    <cellStyle name="Normal 2" xfId="5" xr:uid="{00000000-0005-0000-0000-000002000000}"/>
    <cellStyle name="Normal 2 2" xfId="4" xr:uid="{00000000-0005-0000-0000-000003000000}"/>
    <cellStyle name="Normal 2 3" xfId="8" xr:uid="{F96E6602-0DC8-4321-B1DF-48CFED793416}"/>
    <cellStyle name="Normal 3" xfId="2" xr:uid="{00000000-0005-0000-0000-000004000000}"/>
    <cellStyle name="Normal 4" xfId="7" xr:uid="{55ED8E4D-0296-4460-BDBF-D169C5FEDC6A}"/>
    <cellStyle name="Normal 4 2" xfId="9" xr:uid="{D796FD32-297A-4B9E-8496-992F0C984CCD}"/>
    <cellStyle name="Porcentaje" xfId="1" builtinId="5"/>
  </cellStyles>
  <dxfs count="51">
    <dxf>
      <font>
        <color rgb="FF9C0006"/>
      </font>
      <fill>
        <patternFill>
          <bgColor rgb="FFFFC7CE"/>
        </patternFill>
      </fill>
    </dxf>
    <dxf>
      <font>
        <color rgb="FF7030A0"/>
      </font>
      <fill>
        <patternFill>
          <bgColor rgb="FF9966FF"/>
        </patternFill>
      </fill>
    </dxf>
    <dxf>
      <font>
        <color rgb="FF9C5700"/>
      </font>
      <fill>
        <patternFill>
          <bgColor rgb="FFFFEB9C"/>
        </patternFill>
      </fill>
    </dxf>
    <dxf>
      <font>
        <color rgb="FF006100"/>
      </font>
      <fill>
        <patternFill>
          <bgColor rgb="FFC6EFCE"/>
        </patternFill>
      </fill>
    </dxf>
    <dxf>
      <fill>
        <patternFill patternType="solid">
          <fgColor rgb="FFB7E1CD"/>
          <bgColor rgb="FFB7E1CD"/>
        </patternFill>
      </fill>
    </dxf>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F09252"/>
      <color rgb="FFFFFF66"/>
      <color rgb="FFA86ED4"/>
      <color rgb="FFCBA9E5"/>
      <color rgb="FF00FF00"/>
      <color rgb="FF9A00D0"/>
      <color rgb="FF009900"/>
      <color rgb="FFA40C0C"/>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100</c:v>
                </c:pt>
                <c:pt idx="1">
                  <c:v>96</c:v>
                </c:pt>
                <c:pt idx="2">
                  <c:v>100</c:v>
                </c:pt>
                <c:pt idx="3">
                  <c:v>91</c:v>
                </c:pt>
                <c:pt idx="4">
                  <c:v>97</c:v>
                </c:pt>
                <c:pt idx="5">
                  <c:v>100</c:v>
                </c:pt>
                <c:pt idx="6">
                  <c:v>100</c:v>
                </c:pt>
                <c:pt idx="7">
                  <c:v>99</c:v>
                </c:pt>
                <c:pt idx="8">
                  <c:v>100</c:v>
                </c:pt>
                <c:pt idx="9">
                  <c:v>99</c:v>
                </c:pt>
                <c:pt idx="10">
                  <c:v>100</c:v>
                </c:pt>
                <c:pt idx="11">
                  <c:v>100</c:v>
                </c:pt>
                <c:pt idx="12" formatCode="0">
                  <c:v>87</c:v>
                </c:pt>
                <c:pt idx="13">
                  <c:v>100</c:v>
                </c:pt>
              </c:numCache>
            </c:numRef>
          </c:val>
          <c:extLst>
            <c:ext xmlns:c16="http://schemas.microsoft.com/office/drawing/2014/chart" uri="{C3380CC4-5D6E-409C-BE32-E72D297353CC}">
              <c16:uniqueId val="{00000000-2E80-418D-949F-CBF760E245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2E80-418D-949F-CBF760E245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0.39111111111111108</c:v>
                </c:pt>
                <c:pt idx="1">
                  <c:v>0.4</c:v>
                </c:pt>
              </c:numCache>
            </c:numRef>
          </c:val>
          <c:extLst>
            <c:ext xmlns:c16="http://schemas.microsoft.com/office/drawing/2014/chart" uri="{C3380CC4-5D6E-409C-BE32-E72D297353CC}">
              <c16:uniqueId val="{00000000-E0BB-41E6-96E7-810B7418C648}"/>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0.19889285714285712</c:v>
                </c:pt>
                <c:pt idx="1">
                  <c:v>0.2</c:v>
                </c:pt>
              </c:numCache>
            </c:numRef>
          </c:val>
          <c:extLst>
            <c:ext xmlns:c16="http://schemas.microsoft.com/office/drawing/2014/chart" uri="{C3380CC4-5D6E-409C-BE32-E72D297353CC}">
              <c16:uniqueId val="{00000001-E0BB-41E6-96E7-810B7418C648}"/>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0.18666666666666665</c:v>
                </c:pt>
                <c:pt idx="1">
                  <c:v>0.2</c:v>
                </c:pt>
              </c:numCache>
            </c:numRef>
          </c:val>
          <c:extLst>
            <c:ext xmlns:c16="http://schemas.microsoft.com/office/drawing/2014/chart" uri="{C3380CC4-5D6E-409C-BE32-E72D297353CC}">
              <c16:uniqueId val="{00000002-E0BB-41E6-96E7-810B7418C648}"/>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0.2</c:v>
                </c:pt>
                <c:pt idx="1">
                  <c:v>0.2</c:v>
                </c:pt>
              </c:numCache>
            </c:numRef>
          </c:val>
          <c:extLst>
            <c:ext xmlns:c16="http://schemas.microsoft.com/office/drawing/2014/chart" uri="{C3380CC4-5D6E-409C-BE32-E72D297353CC}">
              <c16:uniqueId val="{00000003-E0BB-41E6-96E7-810B7418C648}"/>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B28-4C32-9D1C-98DF54F8078F}"/>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9B28-4C32-9D1C-98DF54F8078F}"/>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Estado de cumplimiento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Graficas!$C$4</c:f>
              <c:strCache>
                <c:ptCount val="1"/>
                <c:pt idx="0">
                  <c:v>Cantidad</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3"/>
            <c:invertIfNegative val="0"/>
            <c:bubble3D val="0"/>
            <c:spPr>
              <a:solidFill>
                <a:schemeClr val="accent2"/>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A5F-48D2-9B99-DEA4BFD038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Graficas!$B$5:$B$8</c:f>
              <c:strCache>
                <c:ptCount val="4"/>
                <c:pt idx="0">
                  <c:v>Por mejorar</c:v>
                </c:pt>
                <c:pt idx="1">
                  <c:v>Cumple</c:v>
                </c:pt>
                <c:pt idx="2">
                  <c:v>Completar</c:v>
                </c:pt>
                <c:pt idx="3">
                  <c:v>Total</c:v>
                </c:pt>
              </c:strCache>
            </c:strRef>
          </c:cat>
          <c:val>
            <c:numRef>
              <c:f>Graficas!$C$5:$C$8</c:f>
              <c:numCache>
                <c:formatCode>General</c:formatCode>
                <c:ptCount val="4"/>
                <c:pt idx="0">
                  <c:v>0</c:v>
                </c:pt>
                <c:pt idx="1">
                  <c:v>101</c:v>
                </c:pt>
                <c:pt idx="2">
                  <c:v>13</c:v>
                </c:pt>
                <c:pt idx="3">
                  <c:v>114</c:v>
                </c:pt>
              </c:numCache>
            </c:numRef>
          </c:val>
          <c:extLst>
            <c:ext xmlns:c16="http://schemas.microsoft.com/office/drawing/2014/chart" uri="{C3380CC4-5D6E-409C-BE32-E72D297353CC}">
              <c16:uniqueId val="{00000000-E7E3-4BF4-AF1B-1CE20226C66E}"/>
            </c:ext>
          </c:extLst>
        </c:ser>
        <c:dLbls>
          <c:showLegendKey val="0"/>
          <c:showVal val="0"/>
          <c:showCatName val="0"/>
          <c:showSerName val="0"/>
          <c:showPercent val="0"/>
          <c:showBubbleSize val="0"/>
        </c:dLbls>
        <c:gapWidth val="100"/>
        <c:shape val="box"/>
        <c:axId val="116353023"/>
        <c:axId val="116351359"/>
        <c:axId val="0"/>
      </c:bar3DChart>
      <c:catAx>
        <c:axId val="11635302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16351359"/>
        <c:crosses val="autoZero"/>
        <c:auto val="1"/>
        <c:lblAlgn val="ctr"/>
        <c:lblOffset val="100"/>
        <c:noMultiLvlLbl val="0"/>
      </c:catAx>
      <c:valAx>
        <c:axId val="116351359"/>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16353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7" y="396153"/>
          <a:ext cx="1598491" cy="15984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615"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433" y="1798219"/>
        <a:ext cx="1504855" cy="1504855"/>
      </dsp:txXfrm>
    </dsp:sp>
    <dsp:sp modelId="{BBFB2A25-0F4B-4BFE-B814-AB7316EAC8B7}">
      <dsp:nvSpPr>
        <dsp:cNvPr id="0" name=""/>
        <dsp:cNvSpPr/>
      </dsp:nvSpPr>
      <dsp:spPr>
        <a:xfrm>
          <a:off x="1913233"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13233" y="1080170"/>
        <a:ext cx="215533" cy="230457"/>
      </dsp:txXfrm>
    </dsp:sp>
    <dsp:sp modelId="{CC3C3F98-2E6A-4969-A79D-F74B7252E040}">
      <dsp:nvSpPr>
        <dsp:cNvPr id="0" name=""/>
        <dsp:cNvSpPr/>
      </dsp:nvSpPr>
      <dsp:spPr>
        <a:xfrm>
          <a:off x="2485056" y="396153"/>
          <a:ext cx="1598491" cy="15984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5834"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2652" y="1798219"/>
        <a:ext cx="1504855" cy="1504855"/>
      </dsp:txXfrm>
    </dsp:sp>
    <dsp:sp modelId="{E8FD12FB-2AD3-4C77-B301-F385A7060FE1}">
      <dsp:nvSpPr>
        <dsp:cNvPr id="0" name=""/>
        <dsp:cNvSpPr/>
      </dsp:nvSpPr>
      <dsp:spPr>
        <a:xfrm>
          <a:off x="4391452"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91452" y="1080170"/>
        <a:ext cx="215533" cy="230457"/>
      </dsp:txXfrm>
    </dsp:sp>
    <dsp:sp modelId="{259946B3-D25B-4A3C-9607-6E534306D61E}">
      <dsp:nvSpPr>
        <dsp:cNvPr id="0" name=""/>
        <dsp:cNvSpPr/>
      </dsp:nvSpPr>
      <dsp:spPr>
        <a:xfrm>
          <a:off x="4963275" y="396153"/>
          <a:ext cx="1598491" cy="15984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4053"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20871" y="1798219"/>
        <a:ext cx="1504855" cy="1504855"/>
      </dsp:txXfrm>
    </dsp:sp>
    <dsp:sp modelId="{D3AD787B-03EF-4384-96FC-FBC6FA0E19ED}">
      <dsp:nvSpPr>
        <dsp:cNvPr id="0" name=""/>
        <dsp:cNvSpPr/>
      </dsp:nvSpPr>
      <dsp:spPr>
        <a:xfrm>
          <a:off x="6869671"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869671" y="1080170"/>
        <a:ext cx="215533" cy="230457"/>
      </dsp:txXfrm>
    </dsp:sp>
    <dsp:sp modelId="{99C03321-AD35-4BBC-BC02-B81DD25EF5FE}">
      <dsp:nvSpPr>
        <dsp:cNvPr id="0" name=""/>
        <dsp:cNvSpPr/>
      </dsp:nvSpPr>
      <dsp:spPr>
        <a:xfrm>
          <a:off x="7441494" y="396153"/>
          <a:ext cx="1598491" cy="15984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52288"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9106" y="1798219"/>
        <a:ext cx="1504855" cy="1504855"/>
      </dsp:txXfrm>
    </dsp:sp>
    <dsp:sp modelId="{B1B3E56E-367D-46AF-96D3-C70FE7C693D5}">
      <dsp:nvSpPr>
        <dsp:cNvPr id="0" name=""/>
        <dsp:cNvSpPr/>
      </dsp:nvSpPr>
      <dsp:spPr>
        <a:xfrm>
          <a:off x="9347889"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347889" y="1080170"/>
        <a:ext cx="215533" cy="230457"/>
      </dsp:txXfrm>
    </dsp:sp>
    <dsp:sp modelId="{EBF4C65E-5E49-4394-A97A-341AC7DFD438}">
      <dsp:nvSpPr>
        <dsp:cNvPr id="0" name=""/>
        <dsp:cNvSpPr/>
      </dsp:nvSpPr>
      <dsp:spPr>
        <a:xfrm>
          <a:off x="9919712" y="396153"/>
          <a:ext cx="1598491" cy="15984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30507"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7325" y="1798219"/>
        <a:ext cx="1504855" cy="150485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38839624-57BE-4678-B181-A3441E53F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137D202B-DB6F-45AC-ABE3-D1B40FC0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4" name="Diagrama 3">
          <a:extLst>
            <a:ext uri="{FF2B5EF4-FFF2-40B4-BE49-F238E27FC236}">
              <a16:creationId xmlns:a16="http://schemas.microsoft.com/office/drawing/2014/main" id="{7FDEAC0B-AE18-451F-98ED-49AD20C95AF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5" name="Gráfico 4">
          <a:extLst>
            <a:ext uri="{FF2B5EF4-FFF2-40B4-BE49-F238E27FC236}">
              <a16:creationId xmlns:a16="http://schemas.microsoft.com/office/drawing/2014/main" id="{D92D0EC9-CBF8-4F78-B0C4-A96FC0E34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6</xdr:col>
      <xdr:colOff>23815</xdr:colOff>
      <xdr:row>53</xdr:row>
      <xdr:rowOff>107156</xdr:rowOff>
    </xdr:from>
    <xdr:ext cx="5857878" cy="3662283"/>
    <xdr:pic>
      <xdr:nvPicPr>
        <xdr:cNvPr id="6" name="Imagen 5">
          <a:extLst>
            <a:ext uri="{FF2B5EF4-FFF2-40B4-BE49-F238E27FC236}">
              <a16:creationId xmlns:a16="http://schemas.microsoft.com/office/drawing/2014/main" id="{FEB5EC9C-7712-416A-B9D5-7672915F31F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595815" y="10203656"/>
          <a:ext cx="5857878" cy="36622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81643</xdr:colOff>
      <xdr:row>2</xdr:row>
      <xdr:rowOff>149679</xdr:rowOff>
    </xdr:from>
    <xdr:ext cx="2276475" cy="895350"/>
    <xdr:pic>
      <xdr:nvPicPr>
        <xdr:cNvPr id="7" name="image2.png" title="Imagen">
          <a:extLst>
            <a:ext uri="{FF2B5EF4-FFF2-40B4-BE49-F238E27FC236}">
              <a16:creationId xmlns:a16="http://schemas.microsoft.com/office/drawing/2014/main" id="{E8F17836-0216-44FC-A455-1BBED556C091}"/>
            </a:ext>
          </a:extLst>
        </xdr:cNvPr>
        <xdr:cNvPicPr preferRelativeResize="0"/>
      </xdr:nvPicPr>
      <xdr:blipFill>
        <a:blip xmlns:r="http://schemas.openxmlformats.org/officeDocument/2006/relationships" r:embed="rId10" cstate="print"/>
        <a:stretch>
          <a:fillRect/>
        </a:stretch>
      </xdr:blipFill>
      <xdr:spPr>
        <a:xfrm>
          <a:off x="12205607" y="544286"/>
          <a:ext cx="2276475" cy="895350"/>
        </a:xfrm>
        <a:prstGeom prst="rect">
          <a:avLst/>
        </a:prstGeom>
        <a:noFill/>
      </xdr:spPr>
    </xdr:pic>
    <xdr:clientData fLocksWithSheet="0"/>
  </xdr:oneCellAnchor>
  <xdr:oneCellAnchor>
    <xdr:from>
      <xdr:col>1</xdr:col>
      <xdr:colOff>163286</xdr:colOff>
      <xdr:row>2</xdr:row>
      <xdr:rowOff>81643</xdr:rowOff>
    </xdr:from>
    <xdr:ext cx="2276475" cy="895350"/>
    <xdr:pic>
      <xdr:nvPicPr>
        <xdr:cNvPr id="8" name="image2.png" title="Imagen">
          <a:extLst>
            <a:ext uri="{FF2B5EF4-FFF2-40B4-BE49-F238E27FC236}">
              <a16:creationId xmlns:a16="http://schemas.microsoft.com/office/drawing/2014/main" id="{06587342-6689-4490-8130-A0244AADB637}"/>
            </a:ext>
          </a:extLst>
        </xdr:cNvPr>
        <xdr:cNvPicPr preferRelativeResize="0"/>
      </xdr:nvPicPr>
      <xdr:blipFill>
        <a:blip xmlns:r="http://schemas.openxmlformats.org/officeDocument/2006/relationships" r:embed="rId10" cstate="print"/>
        <a:stretch>
          <a:fillRect/>
        </a:stretch>
      </xdr:blipFill>
      <xdr:spPr>
        <a:xfrm>
          <a:off x="925286" y="476250"/>
          <a:ext cx="2276475" cy="89535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7</xdr:col>
      <xdr:colOff>2184700</xdr:colOff>
      <xdr:row>0</xdr:row>
      <xdr:rowOff>112060</xdr:rowOff>
    </xdr:from>
    <xdr:to>
      <xdr:col>9</xdr:col>
      <xdr:colOff>97491</xdr:colOff>
      <xdr:row>1</xdr:row>
      <xdr:rowOff>191218</xdr:rowOff>
    </xdr:to>
    <xdr:pic>
      <xdr:nvPicPr>
        <xdr:cNvPr id="3" name="Imagen 4">
          <a:extLst>
            <a:ext uri="{FF2B5EF4-FFF2-40B4-BE49-F238E27FC236}">
              <a16:creationId xmlns:a16="http://schemas.microsoft.com/office/drawing/2014/main" id="{55549B30-3E23-420B-AB13-5270109586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7818" y="112060"/>
          <a:ext cx="695212" cy="942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11205</xdr:colOff>
      <xdr:row>0</xdr:row>
      <xdr:rowOff>201705</xdr:rowOff>
    </xdr:from>
    <xdr:to>
      <xdr:col>2</xdr:col>
      <xdr:colOff>503704</xdr:colOff>
      <xdr:row>0</xdr:row>
      <xdr:rowOff>672488</xdr:rowOff>
    </xdr:to>
    <xdr:pic>
      <xdr:nvPicPr>
        <xdr:cNvPr id="5" name="Imagen 4" descr="Forma&#10;&#10;Descripción generada automáticamente con confianza media">
          <a:extLst>
            <a:ext uri="{FF2B5EF4-FFF2-40B4-BE49-F238E27FC236}">
              <a16:creationId xmlns:a16="http://schemas.microsoft.com/office/drawing/2014/main" id="{6DF09583-E82D-48C3-847B-41D23220995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11205" y="201705"/>
          <a:ext cx="1095375" cy="470783"/>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381000</xdr:colOff>
      <xdr:row>1</xdr:row>
      <xdr:rowOff>28575</xdr:rowOff>
    </xdr:from>
    <xdr:to>
      <xdr:col>9</xdr:col>
      <xdr:colOff>737935</xdr:colOff>
      <xdr:row>15</xdr:row>
      <xdr:rowOff>11885</xdr:rowOff>
    </xdr:to>
    <xdr:graphicFrame macro="">
      <xdr:nvGraphicFramePr>
        <xdr:cNvPr id="4" name="Gráfico 3">
          <a:extLst>
            <a:ext uri="{FF2B5EF4-FFF2-40B4-BE49-F238E27FC236}">
              <a16:creationId xmlns:a16="http://schemas.microsoft.com/office/drawing/2014/main" id="{099C0E51-0F60-42BF-93A5-EDBD3BC3F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14</xdr:row>
      <xdr:rowOff>47625</xdr:rowOff>
    </xdr:from>
    <xdr:to>
      <xdr:col>7</xdr:col>
      <xdr:colOff>88446</xdr:colOff>
      <xdr:row>14</xdr:row>
      <xdr:rowOff>2102601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stretch>
          <a:fillRect/>
        </a:stretch>
      </xdr:blipFill>
      <xdr:spPr>
        <a:xfrm>
          <a:off x="2643188" y="6488906"/>
          <a:ext cx="2707821" cy="2054976"/>
        </a:xfrm>
        <a:prstGeom prst="rect">
          <a:avLst/>
        </a:prstGeom>
      </xdr:spPr>
    </xdr:pic>
    <xdr:clientData/>
  </xdr:twoCellAnchor>
  <xdr:twoCellAnchor editAs="oneCell">
    <xdr:from>
      <xdr:col>3</xdr:col>
      <xdr:colOff>238125</xdr:colOff>
      <xdr:row>15</xdr:row>
      <xdr:rowOff>36756</xdr:rowOff>
    </xdr:from>
    <xdr:to>
      <xdr:col>8</xdr:col>
      <xdr:colOff>23813</xdr:colOff>
      <xdr:row>15</xdr:row>
      <xdr:rowOff>3001412</xdr:rowOff>
    </xdr:to>
    <xdr:pic>
      <xdr:nvPicPr>
        <xdr:cNvPr id="6" name="Imagen 5">
          <a:extLst>
            <a:ext uri="{FF2B5EF4-FFF2-40B4-BE49-F238E27FC236}">
              <a16:creationId xmlns:a16="http://schemas.microsoft.com/office/drawing/2014/main" id="{EBD170BC-876A-42B5-BC9C-95D99737D980}"/>
            </a:ext>
          </a:extLst>
        </xdr:cNvPr>
        <xdr:cNvPicPr/>
      </xdr:nvPicPr>
      <xdr:blipFill>
        <a:blip xmlns:r="http://schemas.openxmlformats.org/officeDocument/2006/relationships" r:embed="rId2"/>
        <a:stretch>
          <a:fillRect/>
        </a:stretch>
      </xdr:blipFill>
      <xdr:spPr>
        <a:xfrm>
          <a:off x="2449582" y="7333734"/>
          <a:ext cx="3347209" cy="2964656"/>
        </a:xfrm>
        <a:prstGeom prst="rect">
          <a:avLst/>
        </a:prstGeom>
      </xdr:spPr>
    </xdr:pic>
    <xdr:clientData/>
  </xdr:twoCellAnchor>
  <xdr:twoCellAnchor editAs="oneCell">
    <xdr:from>
      <xdr:col>24</xdr:col>
      <xdr:colOff>64077</xdr:colOff>
      <xdr:row>13</xdr:row>
      <xdr:rowOff>209551</xdr:rowOff>
    </xdr:from>
    <xdr:to>
      <xdr:col>26</xdr:col>
      <xdr:colOff>692727</xdr:colOff>
      <xdr:row>13</xdr:row>
      <xdr:rowOff>627418</xdr:rowOff>
    </xdr:to>
    <xdr:pic>
      <xdr:nvPicPr>
        <xdr:cNvPr id="9" name="Imagen 8" descr="1,2,3 por TIC">
          <a:extLst>
            <a:ext uri="{FF2B5EF4-FFF2-40B4-BE49-F238E27FC236}">
              <a16:creationId xmlns:a16="http://schemas.microsoft.com/office/drawing/2014/main" id="{5F67972A-4F9C-44AD-B898-ED82623055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560395" y="2928506"/>
          <a:ext cx="2152650" cy="417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311727</xdr:colOff>
      <xdr:row>2</xdr:row>
      <xdr:rowOff>138546</xdr:rowOff>
    </xdr:from>
    <xdr:to>
      <xdr:col>2</xdr:col>
      <xdr:colOff>1042802</xdr:colOff>
      <xdr:row>6</xdr:row>
      <xdr:rowOff>149803</xdr:rowOff>
    </xdr:to>
    <xdr:pic>
      <xdr:nvPicPr>
        <xdr:cNvPr id="10" name="Imagen 9" descr="Forma&#10;&#10;Descripción generada automáticamente con confianza media">
          <a:extLst>
            <a:ext uri="{FF2B5EF4-FFF2-40B4-BE49-F238E27FC236}">
              <a16:creationId xmlns:a16="http://schemas.microsoft.com/office/drawing/2014/main" id="{F8EF7B28-2D7F-4D32-83CC-B18CF5CF072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7938" t="40094" r="12613" b="15455"/>
        <a:stretch/>
      </xdr:blipFill>
      <xdr:spPr bwMode="auto">
        <a:xfrm>
          <a:off x="311727" y="536864"/>
          <a:ext cx="1839439" cy="790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2275113</xdr:colOff>
      <xdr:row>2</xdr:row>
      <xdr:rowOff>32657</xdr:rowOff>
    </xdr:from>
    <xdr:to>
      <xdr:col>15</xdr:col>
      <xdr:colOff>151832</xdr:colOff>
      <xdr:row>6</xdr:row>
      <xdr:rowOff>130629</xdr:rowOff>
    </xdr:to>
    <xdr:pic>
      <xdr:nvPicPr>
        <xdr:cNvPr id="11" name="Imagen 10" descr="1,2,3 por TIC">
          <a:extLst>
            <a:ext uri="{FF2B5EF4-FFF2-40B4-BE49-F238E27FC236}">
              <a16:creationId xmlns:a16="http://schemas.microsoft.com/office/drawing/2014/main" id="{E7215F56-F10A-406C-B2BB-A9B4D7396899}"/>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1208" t="3338"/>
        <a:stretch/>
      </xdr:blipFill>
      <xdr:spPr bwMode="auto">
        <a:xfrm>
          <a:off x="12061370" y="413657"/>
          <a:ext cx="1882662" cy="84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449580</xdr:colOff>
      <xdr:row>3</xdr:row>
      <xdr:rowOff>0</xdr:rowOff>
    </xdr:from>
    <xdr:to>
      <xdr:col>6</xdr:col>
      <xdr:colOff>251460</xdr:colOff>
      <xdr:row>6</xdr:row>
      <xdr:rowOff>144780</xdr:rowOff>
    </xdr:to>
    <xdr:pic>
      <xdr:nvPicPr>
        <xdr:cNvPr id="4" name="Imagen 3" descr="1,2,3 por TIC">
          <a:extLst>
            <a:ext uri="{FF2B5EF4-FFF2-40B4-BE49-F238E27FC236}">
              <a16:creationId xmlns:a16="http://schemas.microsoft.com/office/drawing/2014/main" id="{3A9EF3EB-1CCD-4C99-B30F-3E6602898E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692" t="-841" b="2"/>
        <a:stretch/>
      </xdr:blipFill>
      <xdr:spPr bwMode="auto">
        <a:xfrm>
          <a:off x="8542020" y="556260"/>
          <a:ext cx="138684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xdr:row>
      <xdr:rowOff>161924</xdr:rowOff>
    </xdr:from>
    <xdr:to>
      <xdr:col>1</xdr:col>
      <xdr:colOff>1848964</xdr:colOff>
      <xdr:row>6</xdr:row>
      <xdr:rowOff>190499</xdr:rowOff>
    </xdr:to>
    <xdr:pic>
      <xdr:nvPicPr>
        <xdr:cNvPr id="5" name="Imagen 4" descr="Forma&#10;&#10;Descripción generada automáticamente con confianza media">
          <a:extLst>
            <a:ext uri="{FF2B5EF4-FFF2-40B4-BE49-F238E27FC236}">
              <a16:creationId xmlns:a16="http://schemas.microsoft.com/office/drawing/2014/main" id="{28A49A4C-C5B4-49FE-AFA4-8FB59D1AB02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771525" y="552449"/>
          <a:ext cx="1839439" cy="79057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11207</xdr:colOff>
      <xdr:row>2</xdr:row>
      <xdr:rowOff>179295</xdr:rowOff>
    </xdr:from>
    <xdr:to>
      <xdr:col>2</xdr:col>
      <xdr:colOff>829236</xdr:colOff>
      <xdr:row>6</xdr:row>
      <xdr:rowOff>17842</xdr:rowOff>
    </xdr:to>
    <xdr:pic>
      <xdr:nvPicPr>
        <xdr:cNvPr id="6" name="Imagen 5" descr="Forma&#10;&#10;Descripción generada automáticamente con confianza media">
          <a:extLst>
            <a:ext uri="{FF2B5EF4-FFF2-40B4-BE49-F238E27FC236}">
              <a16:creationId xmlns:a16="http://schemas.microsoft.com/office/drawing/2014/main" id="{2238A4D3-57D7-454C-9FDD-22A5A19E42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938" t="40094" r="12613" b="15455"/>
        <a:stretch/>
      </xdr:blipFill>
      <xdr:spPr bwMode="auto">
        <a:xfrm>
          <a:off x="280148" y="582707"/>
          <a:ext cx="1501588" cy="6453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161365</xdr:colOff>
      <xdr:row>3</xdr:row>
      <xdr:rowOff>71718</xdr:rowOff>
    </xdr:from>
    <xdr:to>
      <xdr:col>12</xdr:col>
      <xdr:colOff>400722</xdr:colOff>
      <xdr:row>7</xdr:row>
      <xdr:rowOff>12102</xdr:rowOff>
    </xdr:to>
    <xdr:pic>
      <xdr:nvPicPr>
        <xdr:cNvPr id="4" name="Imagen 3" descr="1,2,3 por TIC">
          <a:extLst>
            <a:ext uri="{FF2B5EF4-FFF2-40B4-BE49-F238E27FC236}">
              <a16:creationId xmlns:a16="http://schemas.microsoft.com/office/drawing/2014/main" id="{D7402277-44CA-405E-93A9-4613B9BFF9F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692" t="-841" b="2"/>
        <a:stretch/>
      </xdr:blipFill>
      <xdr:spPr bwMode="auto">
        <a:xfrm>
          <a:off x="11707906" y="636494"/>
          <a:ext cx="138684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391885</xdr:colOff>
      <xdr:row>1</xdr:row>
      <xdr:rowOff>185055</xdr:rowOff>
    </xdr:from>
    <xdr:to>
      <xdr:col>11</xdr:col>
      <xdr:colOff>272142</xdr:colOff>
      <xdr:row>5</xdr:row>
      <xdr:rowOff>154149</xdr:rowOff>
    </xdr:to>
    <xdr:pic>
      <xdr:nvPicPr>
        <xdr:cNvPr id="5" name="Imagen 4" descr="1,2,3 por TIC">
          <a:extLst>
            <a:ext uri="{FF2B5EF4-FFF2-40B4-BE49-F238E27FC236}">
              <a16:creationId xmlns:a16="http://schemas.microsoft.com/office/drawing/2014/main" id="{3FB42BCC-6BF4-4140-9BEB-A77A95BFD49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1945" t="-7791"/>
        <a:stretch/>
      </xdr:blipFill>
      <xdr:spPr bwMode="auto">
        <a:xfrm>
          <a:off x="10787742" y="380998"/>
          <a:ext cx="1023257" cy="752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89647</xdr:rowOff>
    </xdr:from>
    <xdr:to>
      <xdr:col>1</xdr:col>
      <xdr:colOff>705970</xdr:colOff>
      <xdr:row>5</xdr:row>
      <xdr:rowOff>152311</xdr:rowOff>
    </xdr:to>
    <xdr:pic>
      <xdr:nvPicPr>
        <xdr:cNvPr id="6" name="Imagen 5" descr="Forma&#10;&#10;Descripción generada automáticamente con confianza media">
          <a:extLst>
            <a:ext uri="{FF2B5EF4-FFF2-40B4-BE49-F238E27FC236}">
              <a16:creationId xmlns:a16="http://schemas.microsoft.com/office/drawing/2014/main" id="{B9BAEB31-9561-449D-B841-767B40DF9E1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0" y="481853"/>
          <a:ext cx="1501588" cy="64537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139700</xdr:colOff>
      <xdr:row>0</xdr:row>
      <xdr:rowOff>152400</xdr:rowOff>
    </xdr:from>
    <xdr:to>
      <xdr:col>2</xdr:col>
      <xdr:colOff>800100</xdr:colOff>
      <xdr:row>2</xdr:row>
      <xdr:rowOff>698500</xdr:rowOff>
    </xdr:to>
    <xdr:pic>
      <xdr:nvPicPr>
        <xdr:cNvPr id="2" name="Picture 1">
          <a:extLst>
            <a:ext uri="{FF2B5EF4-FFF2-40B4-BE49-F238E27FC236}">
              <a16:creationId xmlns:a16="http://schemas.microsoft.com/office/drawing/2014/main" id="{25DA8B8F-204F-BF78-94C0-54F557B7E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00" y="152400"/>
          <a:ext cx="1257300"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203200</xdr:colOff>
      <xdr:row>0</xdr:row>
      <xdr:rowOff>0</xdr:rowOff>
    </xdr:from>
    <xdr:to>
      <xdr:col>27</xdr:col>
      <xdr:colOff>355600</xdr:colOff>
      <xdr:row>2</xdr:row>
      <xdr:rowOff>609600</xdr:rowOff>
    </xdr:to>
    <xdr:pic>
      <xdr:nvPicPr>
        <xdr:cNvPr id="3" name="Imagen 4">
          <a:extLst>
            <a:ext uri="{FF2B5EF4-FFF2-40B4-BE49-F238E27FC236}">
              <a16:creationId xmlns:a16="http://schemas.microsoft.com/office/drawing/2014/main" id="{3F1D7A09-912A-BF60-7D32-C3DEE20063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04200" y="0"/>
          <a:ext cx="9779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xdr:row>
      <xdr:rowOff>95250</xdr:rowOff>
    </xdr:from>
    <xdr:to>
      <xdr:col>2</xdr:col>
      <xdr:colOff>18409</xdr:colOff>
      <xdr:row>10</xdr:row>
      <xdr:rowOff>155513</xdr:rowOff>
    </xdr:to>
    <xdr:pic>
      <xdr:nvPicPr>
        <xdr:cNvPr id="4" name="Imagen 3" descr="Forma&#10;&#10;Descripción generada automáticamente con confianza media">
          <a:extLst>
            <a:ext uri="{FF2B5EF4-FFF2-40B4-BE49-F238E27FC236}">
              <a16:creationId xmlns:a16="http://schemas.microsoft.com/office/drawing/2014/main" id="{9D7ABF1F-62D2-4545-8020-0102B279B75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938" t="40094" r="12613" b="15455"/>
        <a:stretch/>
      </xdr:blipFill>
      <xdr:spPr bwMode="auto">
        <a:xfrm>
          <a:off x="0" y="476250"/>
          <a:ext cx="1501588" cy="6453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1219201</xdr:colOff>
      <xdr:row>6</xdr:row>
      <xdr:rowOff>130628</xdr:rowOff>
    </xdr:from>
    <xdr:to>
      <xdr:col>11</xdr:col>
      <xdr:colOff>794105</xdr:colOff>
      <xdr:row>12</xdr:row>
      <xdr:rowOff>10884</xdr:rowOff>
    </xdr:to>
    <xdr:pic>
      <xdr:nvPicPr>
        <xdr:cNvPr id="5" name="Imagen 4" descr="1,2,3 por TIC">
          <a:extLst>
            <a:ext uri="{FF2B5EF4-FFF2-40B4-BE49-F238E27FC236}">
              <a16:creationId xmlns:a16="http://schemas.microsoft.com/office/drawing/2014/main" id="{9979BC2D-FD87-4655-A5DD-A8779BCA1722}"/>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56" t="4124"/>
        <a:stretch/>
      </xdr:blipFill>
      <xdr:spPr bwMode="auto">
        <a:xfrm>
          <a:off x="15261772" y="315685"/>
          <a:ext cx="1719390" cy="1001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359228</xdr:colOff>
      <xdr:row>1</xdr:row>
      <xdr:rowOff>65314</xdr:rowOff>
    </xdr:from>
    <xdr:to>
      <xdr:col>14</xdr:col>
      <xdr:colOff>58508</xdr:colOff>
      <xdr:row>6</xdr:row>
      <xdr:rowOff>103415</xdr:rowOff>
    </xdr:to>
    <xdr:pic>
      <xdr:nvPicPr>
        <xdr:cNvPr id="5" name="Imagen 4" descr="1,2,3 por TIC">
          <a:extLst>
            <a:ext uri="{FF2B5EF4-FFF2-40B4-BE49-F238E27FC236}">
              <a16:creationId xmlns:a16="http://schemas.microsoft.com/office/drawing/2014/main" id="{E768C575-7ECC-40CB-BAFE-D4CE0563494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1422" t="3467"/>
        <a:stretch/>
      </xdr:blipFill>
      <xdr:spPr bwMode="auto">
        <a:xfrm>
          <a:off x="20149457" y="261257"/>
          <a:ext cx="1528080" cy="98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54427</xdr:colOff>
      <xdr:row>1</xdr:row>
      <xdr:rowOff>68035</xdr:rowOff>
    </xdr:from>
    <xdr:to>
      <xdr:col>1</xdr:col>
      <xdr:colOff>1050689</xdr:colOff>
      <xdr:row>6</xdr:row>
      <xdr:rowOff>40820</xdr:rowOff>
    </xdr:to>
    <xdr:pic>
      <xdr:nvPicPr>
        <xdr:cNvPr id="6" name="Imagen 5" descr="Forma&#10;&#10;Descripción generada automáticamente con confianza media">
          <a:extLst>
            <a:ext uri="{FF2B5EF4-FFF2-40B4-BE49-F238E27FC236}">
              <a16:creationId xmlns:a16="http://schemas.microsoft.com/office/drawing/2014/main" id="{4034226A-91C4-4CBF-ADCD-47245BCB813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54427" y="258535"/>
          <a:ext cx="2152869" cy="92528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28575</xdr:colOff>
      <xdr:row>2</xdr:row>
      <xdr:rowOff>9525</xdr:rowOff>
    </xdr:from>
    <xdr:to>
      <xdr:col>6</xdr:col>
      <xdr:colOff>1123950</xdr:colOff>
      <xdr:row>4</xdr:row>
      <xdr:rowOff>89783</xdr:rowOff>
    </xdr:to>
    <xdr:pic>
      <xdr:nvPicPr>
        <xdr:cNvPr id="3" name="Imagen 2" descr="Forma&#10;&#10;Descripción generada automáticamente con confianza media">
          <a:extLst>
            <a:ext uri="{FF2B5EF4-FFF2-40B4-BE49-F238E27FC236}">
              <a16:creationId xmlns:a16="http://schemas.microsoft.com/office/drawing/2014/main" id="{CA9BDC45-BCF1-4403-956B-01A9F05E50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938" t="40094" r="12613" b="15455"/>
        <a:stretch/>
      </xdr:blipFill>
      <xdr:spPr bwMode="auto">
        <a:xfrm>
          <a:off x="9029700" y="390525"/>
          <a:ext cx="1095375" cy="47078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541020</xdr:colOff>
      <xdr:row>1</xdr:row>
      <xdr:rowOff>76200</xdr:rowOff>
    </xdr:from>
    <xdr:to>
      <xdr:col>1</xdr:col>
      <xdr:colOff>358140</xdr:colOff>
      <xdr:row>5</xdr:row>
      <xdr:rowOff>67003</xdr:rowOff>
    </xdr:to>
    <xdr:pic>
      <xdr:nvPicPr>
        <xdr:cNvPr id="4" name="Imagen 3" descr="1,2,3 por TIC">
          <a:extLst>
            <a:ext uri="{FF2B5EF4-FFF2-40B4-BE49-F238E27FC236}">
              <a16:creationId xmlns:a16="http://schemas.microsoft.com/office/drawing/2014/main" id="{4966D91F-A1F5-4E39-803B-A9AC253A7B2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0677" t="-5588"/>
        <a:stretch/>
      </xdr:blipFill>
      <xdr:spPr bwMode="auto">
        <a:xfrm>
          <a:off x="541020" y="259080"/>
          <a:ext cx="975360" cy="661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tha patricia  Zornosa Guerra" id="{F18F2E31-A1BD-443A-8B3B-26D21011F5B9}" userId="S::mzornosa@contaduria.gov.co::0105901a-369a-4040-9e34-23176abbfab1"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mzornosa/Downloads/articles-5482_Instrumento_Evaluacion_MSPI.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AEE962FC-7BCA-4097-9DD4-7EE7A1BE30FB}">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E5BA6DC2-5743-4D72-8EE9-3AC00606CD25}">
  <cacheSource type="worksheet">
    <worksheetSource ref="G12:H201" sheet="CIBER" r:id="rId2"/>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7B108A-67FB-43DC-B860-34B56A5A7492}"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32">
      <pivotArea field="0" type="button" dataOnly="0" labelOnly="1" outline="0" axis="axisRow" fieldPosition="0"/>
    </format>
    <format dxfId="31">
      <pivotArea dataOnly="0" labelOnly="1" outline="0" axis="axisValues" fieldPosition="0"/>
    </format>
    <format dxfId="30">
      <pivotArea field="0" type="button" dataOnly="0" labelOnly="1" outline="0" axis="axisRow" fieldPosition="0"/>
    </format>
    <format dxfId="29">
      <pivotArea dataOnly="0" labelOnly="1" outline="0" axis="axisValues" fieldPosition="0"/>
    </format>
    <format dxfId="28">
      <pivotArea field="0" type="button" dataOnly="0" labelOnly="1" outline="0" axis="axisRow" fieldPosition="0"/>
    </format>
    <format dxfId="27">
      <pivotArea dataOnly="0" labelOnly="1" outline="0" axis="axisValues" fieldPosition="0"/>
    </format>
    <format dxfId="26">
      <pivotArea field="0" type="button" dataOnly="0" labelOnly="1" outline="0" axis="axisRow" fieldPosition="0"/>
    </format>
    <format dxfId="25">
      <pivotArea dataOnly="0" labelOnly="1" outline="0" axis="axisValues" fieldPosition="0"/>
    </format>
    <format dxfId="24">
      <pivotArea grandRow="1" outline="0" collapsedLevelsAreSubtotals="1" fieldPosition="0"/>
    </format>
    <format dxfId="23">
      <pivotArea dataOnly="0" labelOnly="1" grandRow="1" outline="0" fieldPosition="0"/>
    </format>
    <format dxfId="22">
      <pivotArea grandRow="1" outline="0" collapsedLevelsAreSubtotals="1" fieldPosition="0"/>
    </format>
    <format dxfId="21">
      <pivotArea dataOnly="0" labelOnly="1" grandRow="1" outline="0" fieldPosition="0"/>
    </format>
    <format dxfId="20">
      <pivotArea grandRow="1" outline="0" collapsedLevelsAreSubtotals="1" fieldPosition="0"/>
    </format>
    <format dxfId="19">
      <pivotArea dataOnly="0" labelOnly="1" grandRow="1" outline="0" fieldPosition="0"/>
    </format>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outline="0" axis="axisValues" fieldPosition="0"/>
    </format>
    <format dxfId="14">
      <pivotArea dataOnly="0" labelOnly="1" fieldPosition="0">
        <references count="1">
          <reference field="0" count="0"/>
        </references>
      </pivotArea>
    </format>
    <format dxfId="1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9598963-1603-443F-84AF-5081CFD064D5}"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50">
      <pivotArea outline="0" collapsedLevelsAreSubtotals="1" fieldPosition="0">
        <references count="1">
          <reference field="4294967294" count="1" selected="0">
            <x v="0"/>
          </reference>
        </references>
      </pivotArea>
    </format>
    <format dxfId="49">
      <pivotArea outline="0" collapsedLevelsAreSubtotals="1" fieldPosition="0"/>
    </format>
    <format dxfId="48">
      <pivotArea dataOnly="0" labelOnly="1" fieldPosition="0">
        <references count="1">
          <reference field="1" count="0"/>
        </references>
      </pivotArea>
    </format>
    <format dxfId="47">
      <pivotArea outline="0" collapsedLevelsAreSubtotals="1" fieldPosition="0"/>
    </format>
    <format dxfId="46">
      <pivotArea dataOnly="0" labelOnly="1" fieldPosition="0">
        <references count="1">
          <reference field="1" count="0"/>
        </references>
      </pivotArea>
    </format>
    <format dxfId="45">
      <pivotArea field="1" type="button" dataOnly="0" labelOnly="1" outline="0" axis="axisRow" fieldPosition="0"/>
    </format>
    <format dxfId="44">
      <pivotArea dataOnly="0" labelOnly="1" outline="0" fieldPosition="0">
        <references count="1">
          <reference field="4294967294" count="1">
            <x v="0"/>
          </reference>
        </references>
      </pivotArea>
    </format>
    <format dxfId="43">
      <pivotArea outline="0" collapsedLevelsAreSubtotals="1" fieldPosition="0"/>
    </format>
    <format dxfId="42">
      <pivotArea dataOnly="0" labelOnly="1" fieldPosition="0">
        <references count="1">
          <reference field="1" count="0"/>
        </references>
      </pivotArea>
    </format>
    <format dxfId="41">
      <pivotArea field="1" type="button" dataOnly="0" labelOnly="1" outline="0" axis="axisRow" fieldPosition="0"/>
    </format>
    <format dxfId="40">
      <pivotArea dataOnly="0" labelOnly="1" outline="0" fieldPosition="0">
        <references count="1">
          <reference field="4294967294" count="1">
            <x v="0"/>
          </reference>
        </references>
      </pivotArea>
    </format>
    <format dxfId="39">
      <pivotArea field="1" type="button" dataOnly="0" labelOnly="1" outline="0" axis="axisRow" fieldPosition="0"/>
    </format>
    <format dxfId="38">
      <pivotArea dataOnly="0" labelOnly="1" outline="0" fieldPosition="0">
        <references count="1">
          <reference field="4294967294" count="1">
            <x v="0"/>
          </reference>
        </references>
      </pivotArea>
    </format>
    <format dxfId="37">
      <pivotArea field="1" type="button" dataOnly="0" labelOnly="1" outline="0" axis="axisRow" fieldPosition="0"/>
    </format>
    <format dxfId="36">
      <pivotArea dataOnly="0" labelOnly="1" outline="0" fieldPosition="0">
        <references count="1">
          <reference field="4294967294" count="1">
            <x v="0"/>
          </reference>
        </references>
      </pivotArea>
    </format>
    <format dxfId="35">
      <pivotArea field="1" type="button" dataOnly="0" labelOnly="1" outline="0" axis="axisRow" fieldPosition="0"/>
    </format>
    <format dxfId="34">
      <pivotArea dataOnly="0" labelOnly="1" outline="0" fieldPosition="0">
        <references count="1">
          <reference field="4294967294" count="1">
            <x v="0"/>
          </reference>
        </references>
      </pivotArea>
    </format>
    <format dxfId="33">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12" dataDxfId="10" headerRowBorderDxfId="11" tableBorderDxfId="9" totalsRowBorderDxfId="8">
  <autoFilter ref="B3:D10" xr:uid="{00000000-0009-0000-0100-000001000000}"/>
  <tableColumns count="3">
    <tableColumn id="1" xr3:uid="{00000000-0010-0000-0000-000001000000}" name="Descripción" dataDxfId="7"/>
    <tableColumn id="2" xr3:uid="{00000000-0010-0000-0000-000002000000}" name="Calificación" dataDxfId="6"/>
    <tableColumn id="3" xr3:uid="{00000000-0010-0000-0000-000003000000}" name="Criterio" dataDxfId="5"/>
  </tableColumns>
  <tableStyleInfo name="TableStyleMedium16"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8-23T21:21:19.73" personId="{F18F2E31-A1BD-443A-8B3B-26D21011F5B9}" id="{720D1781-59AD-4B66-AB32-66440C61692A}">
    <text>No cumple 0
Cumple 1
Falta 2</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galatea.contaduria.gov.co/svn/TIC_Gestion_TICs/trunk/INF%20(Infraestructura)/REC%20%20(Redes%20y%20Comunicaciones)/Diagramas" TargetMode="External"/><Relationship Id="rId13" Type="http://schemas.openxmlformats.org/officeDocument/2006/relationships/hyperlink" Target="https://www.contaduria.gov.co/documents/20127/35882/Matriz+Riesgos+Seguridad+de+la+Informaci%C3%B3n.xlsx/a2a47e7b-7b19-fb3f-969b-04f9c982bb81" TargetMode="External"/><Relationship Id="rId18" Type="http://schemas.openxmlformats.org/officeDocument/2006/relationships/hyperlink" Target="http://galatea.contaduria.gov.co/svn/TIC_Gestion_TICs/trunk/SEG%20(Seguridad)/SGS%20(Sistema%20Gestion%20Seguridad)/CON%20(Documentos%20Consultoria)/INF%20(Informes)/INFG%20(Informes%20generales%20)/Informe%20estado%20de%20seguridad%20-Contadur%C3%ADa.pdf" TargetMode="External"/><Relationship Id="rId3" Type="http://schemas.openxmlformats.org/officeDocument/2006/relationships/hyperlink" Target="http://galatea.contaduria.gov.co/svn/TIC_Gestion_TICs/trunk/SEG%20(Seguridad)/SGS%20(Sistema%20Gestion%20Seguridad)/POL%20(Politicas)/2017/TIC-SEG-SGS-POL-2017-ResolucionSIGI364AdiccionComiteSGSI.pdf" TargetMode="External"/><Relationship Id="rId21" Type="http://schemas.openxmlformats.org/officeDocument/2006/relationships/printerSettings" Target="../printerSettings/printerSettings1.bin"/><Relationship Id="rId7" Type="http://schemas.openxmlformats.org/officeDocument/2006/relationships/hyperlink" Target="https://www.contaduria.gov.co/documents/d/guest/11-plandetratamientoderiesgoscgn" TargetMode="External"/><Relationship Id="rId12" Type="http://schemas.openxmlformats.org/officeDocument/2006/relationships/hyperlink" Target="http://ganimedes.cgn.contaduria.gov.co/svn/TIC_Gestion_TICs/trunk/SEG%20(Seguridad)/SGS%20(Sistema%20Gestion%20Seguridad)/AUD%20(Auditorias)/2016/TIC-SGS%20-AUD-2016-AuditoriaInternaGTI-PRC010SeguridadInformaci%C3%B3n.pdf" TargetMode="External"/><Relationship Id="rId17" Type="http://schemas.openxmlformats.org/officeDocument/2006/relationships/hyperlink" Target="http://galatea.contaduria.gov.co/svn/TIC_Gestion_TICs/trunk/SEG%20(Seguridad)/SGS%20(Sistema%20Gestion%20Seguridad)/CON%20(Documentos%20Consultoria)/INF%20(Informes)/INFG%20(Informes%20generales%20)/Informe%20estado%20de%20seguridad%20-Contadur%C3%ADa.pdf" TargetMode="External"/><Relationship Id="rId2" Type="http://schemas.openxmlformats.org/officeDocument/2006/relationships/hyperlink" Target="http://intranet.contaduria.gov.co:10039/wps/wcm/myconnect/431a1e02-c4d5-440a-8121-0bcbf41ebc2c/Politica+del+Sistema+de+Gestion+Seguridad+de+la+informacion.pdf?MOD=AJPERES&amp;CONVERT_TO=url&amp;CACHEID=431a1e02-c4d5-440a-8121-0bcbf41ebc2c" TargetMode="External"/><Relationship Id="rId16" Type="http://schemas.openxmlformats.org/officeDocument/2006/relationships/hyperlink" Target="http://galatea.contaduria.gov.co/svn/TIC_Gestion_TICs/trunk/SEG%20(Seguridad)/SGS%20(Sistema%20Gestion%20Seguridad)/INS%20(Indicador%20de%20seguridad)" TargetMode="External"/><Relationship Id="rId20" Type="http://schemas.openxmlformats.org/officeDocument/2006/relationships/hyperlink" Target="http://galatea.contaduria.gov.co/svn/TIC_Gestion_TICs/trunk/SEG%20(Seguridad)/SGS%20(Sistema%20Gestion%20Seguridad)/EPM%20(%20Evidencia%20Plan%20de%20Mejoramiento)" TargetMode="External"/><Relationship Id="rId1" Type="http://schemas.openxmlformats.org/officeDocument/2006/relationships/hyperlink" Target="http://sigi.contaduria.gov.co/index.php" TargetMode="External"/><Relationship Id="rId6" Type="http://schemas.openxmlformats.org/officeDocument/2006/relationships/hyperlink" Target="https://www.contaduria.gov.co/documents/20127/35882/Matriz+Riesgos+Seguridad+de+la+Informaci%C3%B3n.xlsx/a2a47e7b-7b19-fb3f-969b-04f9c982bb81" TargetMode="External"/><Relationship Id="rId11" Type="http://schemas.openxmlformats.org/officeDocument/2006/relationships/hyperlink" Target="http://galatea.contaduria.gov.co/svn/TIC_Gestion_TICs/trunk/SEG%20(Seguridad)/SGS%20(Sistema%20Gestion%20Seguridad)/MAN%20(Manuales)/2017/TIC-SEG-SGS-MAN-2017-MANUAL%20DE%20SEGURIDAD.docy%20procedimiento%20GTI-PRC010%20-%20SEGURIDAD%20DE%20LA%20INFORMACI%C3%93N" TargetMode="External"/><Relationship Id="rId5" Type="http://schemas.openxmlformats.org/officeDocument/2006/relationships/hyperlink" Target="http://sigi.contaduria.gov.co/archivos/PI-PRC04/PROCEDIMIENTO%20CONTROL%20DE%20DOCUMENTOS_v15.pdf" TargetMode="External"/><Relationship Id="rId15" Type="http://schemas.openxmlformats.org/officeDocument/2006/relationships/hyperlink" Target="https://www.contaduria.gov.co/documents/d/guest/11-plandetratamientoderiesgoscgn" TargetMode="External"/><Relationship Id="rId10" Type="http://schemas.openxmlformats.org/officeDocument/2006/relationships/hyperlink" Target="http://ganimedes.cgn.contaduria.gov.co/svn/TIC_Gestion_TICs/trunk/SEG%20(Seguridad)/PCO%20(Plan%20Contingencia)/GUIA%20(Guias)" TargetMode="External"/><Relationship Id="rId19" Type="http://schemas.openxmlformats.org/officeDocument/2006/relationships/hyperlink" Target="http://galatea.contaduria.gov.co/svn/TIC_Gestion_TICs/trunk/SEG%20(Seguridad)/SGS%20(Sistema%20Gestion%20Seguridad)/EPM%20(%20Evidencia%20Plan%20de%20Mejoramiento)" TargetMode="External"/><Relationship Id="rId4" Type="http://schemas.openxmlformats.org/officeDocument/2006/relationships/hyperlink" Target="http://galatea.contaduria.gov.co/svn/TIC_Gestion_TICs/trunk/SEG%20(Seguridad)/SGS%20(Sistema%20Gestion%20Seguridad)/CON%20(Documentos%20Consultoria)/INF%20(Informes)/INFG%20(Informes%20generales%20)/Diagno%CC%81stico%20para%20la%20adopcio%CC%81n%20de%20IPv6%20-%20Contaduri%CC%81a%20V1.docx" TargetMode="External"/><Relationship Id="rId9" Type="http://schemas.openxmlformats.org/officeDocument/2006/relationships/hyperlink" Target="http://galatea.contaduria.gov.co/svn/TIC_Gestion_TICs/trunk/SEG%20(Seguridad)/SGS%20(Sistema%20Gestion%20Seguridad)/INC%20(%20Incidentes)" TargetMode="External"/><Relationship Id="rId14" Type="http://schemas.openxmlformats.org/officeDocument/2006/relationships/hyperlink" Target="http://www.contaduria.gov.co/wps/portal/internetes/home/internet/contaduria/nuestra-entidad/nuestra-entidad/direccionamiento-estrategico/!ut/p/b1/04_Sj9CPykssy0xPLMnMz0vMAfGjzOINzPyDTEPdQoONTA1MDBwNTA0tTYL8jNyDDIEKIkEKcABHA3z6DQJMoPqNgcIGFk5BZqY-TpYGniHBIYFuvq5GFuZGRNoPU-Bp7mNs4BkUEOwSGGpu7OxtTqJ-TAdG4TY-2N8Ev_0gBQTs9_PIz03VL8gNBYKIcgDWc0IX/dl4/d5/L2dBISEvZ0FBIS9nQSEh/" TargetMode="External"/><Relationship Id="rId22"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hyperlink" Target="http://galatea.contaduria.gov.co/svn/TIC_Gestion_TICs/trunk/SEG%20(Seguridad)/SGS%20(Sistema%20Gestion%20Seguridad)/GEA%20(Gestion%20de%20activos)" TargetMode="External"/><Relationship Id="rId3" Type="http://schemas.openxmlformats.org/officeDocument/2006/relationships/hyperlink" Target="https://www.contaduria.gov.co/manual-y-politicas-del-sistema-integrado-de-gestion-institucional" TargetMode="External"/><Relationship Id="rId7" Type="http://schemas.openxmlformats.org/officeDocument/2006/relationships/hyperlink" Target="http://galatea.contaduria.gov.co/svn/TIC_Gestion_TICs/trunk/SEG%20(Seguridad)/SGS%20(Sistema%20Gestion%20Seguridad)/GEA%20(Gestion%20de%20activos)" TargetMode="External"/><Relationship Id="rId12" Type="http://schemas.openxmlformats.org/officeDocument/2006/relationships/drawing" Target="../drawings/drawing4.xml"/><Relationship Id="rId2" Type="http://schemas.openxmlformats.org/officeDocument/2006/relationships/hyperlink" Target="http://galatea.contaduria.gov.co/svn/TIC_Gestion_TICs/trunk/SEG%20(Seguridad)/SGS%20(Sistema%20Gestion%20Seguridad)/ACT%20(Actas)/2022/TIC-GES-ACT_CIGD_Acta%20No.%2011%20-%2013%20de%20octubre%20de%202022.doc" TargetMode="External"/><Relationship Id="rId1" Type="http://schemas.openxmlformats.org/officeDocument/2006/relationships/hyperlink" Target="https://www.contaduria.gov.co/manual-y-politicas-del-sistema-integrado-de-gestion-institucional" TargetMode="External"/><Relationship Id="rId6" Type="http://schemas.openxmlformats.org/officeDocument/2006/relationships/hyperlink" Target="https://www.contaduria.gov.co/web/guest/politica-de-privacidad-y-proteccion-de-datos" TargetMode="External"/><Relationship Id="rId11" Type="http://schemas.openxmlformats.org/officeDocument/2006/relationships/printerSettings" Target="../printerSettings/printerSettings2.bin"/><Relationship Id="rId5" Type="http://schemas.openxmlformats.org/officeDocument/2006/relationships/hyperlink" Target="http://galatea.contaduria.gov.co/svn/TIC_Gestion_TICs/trunk/GDP%20(Gesti%C3%B3n%20de%20Proyectos)/MPY%20(Metodologia%20Proyectos)/TIC-GDP-MPY-FAS0-FACT" TargetMode="External"/><Relationship Id="rId10" Type="http://schemas.openxmlformats.org/officeDocument/2006/relationships/hyperlink" Target="http://galatea.contaduria.gov.co/svn/TIC_Gestion_TICs/trunk/SEG%20(Seguridad)/SGS%20(Sistema%20Gestion%20Seguridad)/GEA%20(Gestion%20de%20activos)" TargetMode="External"/><Relationship Id="rId4" Type="http://schemas.openxmlformats.org/officeDocument/2006/relationships/hyperlink" Target="http://galatea.contaduria.gov.co/svn/TIC_Gestion_TICs/trunk/SEG%20(Seguridad)/SGS%20(Sistema%20Gestion%20Seguridad)/SEG%20(Seguimiento)/2023/TIC-SEG-SGS-SEG-2022-CuadroGrupoContactoIncidentes.xlsx" TargetMode="External"/><Relationship Id="rId9" Type="http://schemas.openxmlformats.org/officeDocument/2006/relationships/hyperlink" Target="http://galatea.contaduria.gov.co/svn/TIC_Gestion_TICs/trunk/SEG%20(Seguridad)/SGS%20(Sistema%20Gestion%20Seguridad)/GEA%20(Gestion%20de%20activo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c.se/" TargetMode="External"/><Relationship Id="rId13" Type="http://schemas.openxmlformats.org/officeDocument/2006/relationships/hyperlink" Target="http://chip.gov.co/" TargetMode="External"/><Relationship Id="rId3" Type="http://schemas.openxmlformats.org/officeDocument/2006/relationships/hyperlink" Target="https://www.chip.gov.co/schip_rt/index.jsf" TargetMode="External"/><Relationship Id="rId7" Type="http://schemas.openxmlformats.org/officeDocument/2006/relationships/hyperlink" Target="https://www.contaduria.gov.co/web/intranet/sistema-de-gestion-de-calidad/-/document_library/vpkf13iCweJ8/view/2147937?_com_liferay_document_library_web_portlet_DLPortlet_INSTANCE_vpkf13iCweJ8_redirect" TargetMode="External"/><Relationship Id="rId12" Type="http://schemas.openxmlformats.org/officeDocument/2006/relationships/hyperlink" Target="http://galatea.contaduria.gov.co/svn/TIC_Gestion_TICs/trunk/INF" TargetMode="External"/><Relationship Id="rId2" Type="http://schemas.openxmlformats.org/officeDocument/2006/relationships/hyperlink" Target="http://pandora/sonar" TargetMode="External"/><Relationship Id="rId16" Type="http://schemas.openxmlformats.org/officeDocument/2006/relationships/drawing" Target="../drawings/drawing5.xml"/><Relationship Id="rId1" Type="http://schemas.openxmlformats.org/officeDocument/2006/relationships/hyperlink" Target="https://www.contaduria.gov.co/manual-y-politicas-del-sistema-integrado-de-gestion-institucional" TargetMode="External"/><Relationship Id="rId6" Type="http://schemas.openxmlformats.org/officeDocument/2006/relationships/hyperlink" Target="http://172.18.80.129/zabbix/index.php" TargetMode="External"/><Relationship Id="rId11" Type="http://schemas.openxmlformats.org/officeDocument/2006/relationships/hyperlink" Target="http://galatea.contaduria.gov.co/svn/TIC_Gestion_TICs/trunk/DSW" TargetMode="External"/><Relationship Id="rId5" Type="http://schemas.openxmlformats.org/officeDocument/2006/relationships/hyperlink" Target="https://www.contaduria.gov.co/web/intranet/sistema-de-gestion-de-calidad/-/document_library/vpkf13iCweJ8/view/2147937?_com_liferay_document_library_web_portlet_DLPortlet_INSTANCE_vpkf13iCweJ8_redirect" TargetMode="External"/><Relationship Id="rId15" Type="http://schemas.openxmlformats.org/officeDocument/2006/relationships/printerSettings" Target="../printerSettings/printerSettings3.bin"/><Relationship Id="rId10" Type="http://schemas.openxmlformats.org/officeDocument/2006/relationships/hyperlink" Target="http://galatea.contaduria.gov.co/svn/TIC_Gestion_TICs/trunk/INF" TargetMode="External"/><Relationship Id="rId4" Type="http://schemas.openxmlformats.org/officeDocument/2006/relationships/hyperlink" Target="https://www.contaduria.gov.co/web/intranet/sistema-de-gestion-de-calidad/-/document_library/vpkf13iCweJ8/view/2147937?_com_liferay_document_library_web_portlet_DLPortlet_INSTANCE_vpkf13iCweJ8_redirect" TargetMode="External"/><Relationship Id="rId9" Type="http://schemas.openxmlformats.org/officeDocument/2006/relationships/hyperlink" Target="http://galatea.contaduria.gov.co/svn/TIC_Gestion_TICs/trunk/INF" TargetMode="External"/><Relationship Id="rId14" Type="http://schemas.openxmlformats.org/officeDocument/2006/relationships/hyperlink" Target="http://chip.gov.co/"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18" Type="http://schemas.openxmlformats.org/officeDocument/2006/relationships/hyperlink" Target="https://www.google.com/maps/place/Cl.+95+%2315-56,+Bogot%C3%A1/@4.6810966,-74.0524206,17z/data=!3m1!4b1!4m5!3m4!1s0x8e3f9a9478a9f451:0xdc7eb5ffca83f754!8m2!3d4.6810966!4d-74.0502319" TargetMode="External"/><Relationship Id="rId26" Type="http://schemas.openxmlformats.org/officeDocument/2006/relationships/hyperlink" Target="http://galatea.contaduria.gov.co/svn/TIC_Gestion_TICs/trunk/INF%20(Infraestructura)/SOP%20%20(Sistemas%20Operativos)/AIX%20%20(AIX)/TIC%20(Infraestructura%20Misional)/Infraestructura%20Misional%20AIX.ppt" TargetMode="External"/><Relationship Id="rId39" Type="http://schemas.openxmlformats.org/officeDocument/2006/relationships/hyperlink" Target="http://galatea.contaduria.gov.co/svn/TIC_Gestion_TICs/trunk/SEG%20(Seguridad)/SGS%20(Sistema%20Gestion%20Seguridad)/INF%20(Informes)/2018" TargetMode="External"/><Relationship Id="rId21" Type="http://schemas.openxmlformats.org/officeDocument/2006/relationships/hyperlink" Target="http://galatea.contaduria.gov.co/svn/TIC_Gestion_TICs/trunk/SEG%20(Seguridad)/SGS%20(Sistema%20Gestion%20Seguridad)/MAN%20(Manuales)/2021/TIC-SEG-SGS-MAN-2021-ManualDeSeguridadFinal.doc" TargetMode="External"/><Relationship Id="rId34" Type="http://schemas.openxmlformats.org/officeDocument/2006/relationships/hyperlink" Target="http://galatea.contaduria.gov.co/svn/TIC_Gestion_TICs/trunk/SEG%20(Seguridad)/SGS%20(Sistema%20Gestion%20Seguridad)/ACF%20(Acuerdos%20de%20Confidencialidad)/2018/AcuerdoConfidencialidad%20servidor%20p&#250;blico.docxAcuerdos%20de%20confidencialidad%20proveedores" TargetMode="External"/><Relationship Id="rId42" Type="http://schemas.openxmlformats.org/officeDocument/2006/relationships/hyperlink" Target="http://www.contaduria.gov.co/wps/portal/internetes/home/internet/home/!ut/p/b1/04_Sj9CPykssy0xPLMnMz0vMAfGjzOINzPyDTEPdQoONTA1MDBwNTA0tTYL8jAwCTIAKIkEKcABHA0L6_Tzyc1P1C3IjygHTUGxv/dl4/d5/L2dBISEvZ0FBIS9nQSEh/" TargetMode="External"/><Relationship Id="rId47"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0"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5" Type="http://schemas.openxmlformats.org/officeDocument/2006/relationships/hyperlink" Target="http://galatea.contaduria.gov.co/svn/TIC_Gestion_TICs/trunk/INF%20(Infraestructura)/REC%20%20(Redes%20y%20Comunicaciones)Informaci&#243;n%20que%20se%20encuentra%20en%20intranet%20en%20el%20modulo%20del%20sistema%20de%20gestion%20de%20calidad%20-%20SGC:%20Inicio%3eDocumentos%20SGC%3eGesti&#243;n%20TICs%3e" TargetMode="External"/><Relationship Id="rId7" Type="http://schemas.openxmlformats.org/officeDocument/2006/relationships/hyperlink" Target="https://docs.google.com/spreadsheets/d/1QxnNMsI-VDdpNkqNJhmhwLjZSHRARIZkIq6mgan7l-M/edit" TargetMode="External"/><Relationship Id="rId2" Type="http://schemas.openxmlformats.org/officeDocument/2006/relationships/hyperlink" Target="https://www.contaduria.gov.co/manual-y-politicas-del-sistema-integrado-de-gestion-institucional" TargetMode="External"/><Relationship Id="rId16" Type="http://schemas.openxmlformats.org/officeDocument/2006/relationships/hyperlink" Target="http://galatea.contaduria.gov.co/svn/TIC_Gestion_TICs/trunk/SEG%20(Seguridad)/SGS%20(Sistema%20Gestion%20Seguridad)/MAN%20(Manuales)/2021/TIC-SEG-SGS-MAN-2021-ManualDeSeguridadFinal.docCarpeta%20fisica%20%22Ayuda%20de%20memoria%202020%22" TargetMode="External"/><Relationship Id="rId29" Type="http://schemas.openxmlformats.org/officeDocument/2006/relationships/hyperlink" Target="http://galatea.contaduria.gov.co/svn/TIC_Gestion_TICs/trunk/PLG%20%20(Planeacion%20Gestion%20Tecnologica)/CJU%20(Contratos%20Jur&#237;dicos)/2021" TargetMode="External"/><Relationship Id="rId11"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Planeaci&#243;n%20Integral%3e" TargetMode="External"/><Relationship Id="rId24" Type="http://schemas.openxmlformats.org/officeDocument/2006/relationships/hyperlink" Target="http://sigi.contaduria.gov.co/index.php?op=2.4&amp;sop=2.4.1&amp;opcion_regreso=2.7.1.2&amp;id_macroproceso=&amp;proceso=9&amp;estado_url=4" TargetMode="External"/><Relationship Id="rId32" Type="http://schemas.openxmlformats.org/officeDocument/2006/relationships/hyperlink" Target="http://sigi.contaduria.gov.co/index.php?op=2.4&amp;sop=2.4.1&amp;opcion_regreso=2.7.1.2&amp;id_macroproceso=&amp;proceso=9&amp;estado_url=4" TargetMode="External"/><Relationship Id="rId37" Type="http://schemas.openxmlformats.org/officeDocument/2006/relationships/hyperlink" Target="http://galatea.contaduria.gov.co/svn/TIC_Gestion_TICs/trunk/SEG%20(Seguridad)/PCO%20(Plan%20Contingencia%202021)" TargetMode="External"/><Relationship Id="rId40" Type="http://schemas.openxmlformats.org/officeDocument/2006/relationships/hyperlink" Target="http://www.contaduria.gov.co/wps/portal/internetes/home/internet/normativa/normatividad-entidad" TargetMode="External"/><Relationship Id="rId45"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3"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8" Type="http://schemas.openxmlformats.org/officeDocument/2006/relationships/hyperlink" Target="http://galatea.contaduria.gov.co/svn/TIC_Gestion_TICs/trunk/CDS%20(Certificaci&#243;n%20de%20Software)" TargetMode="External"/><Relationship Id="rId5" Type="http://schemas.openxmlformats.org/officeDocument/2006/relationships/hyperlink" Target="http://galatea.contaduria.gov.co/svn/TIC_Gestion_TICs/trunk/SEG%20(Seguridad)/SGS%20(Sistema%20Gestion%20Seguridad)/SEN%20(Sensibilizacion)" TargetMode="External"/><Relationship Id="rId61" Type="http://schemas.openxmlformats.org/officeDocument/2006/relationships/drawing" Target="../drawings/drawing6.xml"/><Relationship Id="rId19" Type="http://schemas.openxmlformats.org/officeDocument/2006/relationships/hyperlink" Target="http://galatea.contaduria.gov.co/svn/TIC_Gestion_TICs/trunk/SEG%20(Seguridad)/SGS%20(Sistema%20Gestion%20Seguridad)/MAN%20(Manuales)/2020/TIC-SEG-SGS-MAN-2020-ManualDeSeguridadFinal.doc" TargetMode="External"/><Relationship Id="rId14"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22" Type="http://schemas.openxmlformats.org/officeDocument/2006/relationships/hyperlink" Target="http://galatea.contaduria.gov.co/svn/TIC_Gestion_TICs/trunk/SEG%20(Seguridad)/SGS%20(Sistema%20Gestion%20Seguridad)/MAN%20(Manuales)/2021/TIC-SEG-SGS-MAN-2021-ManualDeSeguridadFinal.doc" TargetMode="External"/><Relationship Id="rId27" Type="http://schemas.openxmlformats.org/officeDocument/2006/relationships/hyperlink" Target="http://galatea.contaduria.gov.co/svn/TIC_Gestion_TICs/trunk/SEG%20(Seguridad)/SGS%20(Sistema%20Gestion%20Seguridad)/MAN%20(Manuales)/2021/TIC-SEG-SGS-MAN-2021-ManualDeSeguridadFinal.doc" TargetMode="External"/><Relationship Id="rId30" Type="http://schemas.openxmlformats.org/officeDocument/2006/relationships/hyperlink" Target="https://eris.contaduria.gov.co/BDME/" TargetMode="External"/><Relationship Id="rId35" Type="http://schemas.openxmlformats.org/officeDocument/2006/relationships/hyperlink" Target="http://sigi.contaduria.gov.co/index.php?op=2.4&amp;sop=2.4.1&amp;opcion_regreso=2.7.1.2&amp;id_macroproceso=&amp;proceso=9&amp;estado_url=4" TargetMode="External"/><Relationship Id="rId43"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48"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6" Type="http://schemas.openxmlformats.org/officeDocument/2006/relationships/hyperlink" Target="http://galatea.contaduria.gov.co/svn/TIC_Gestion_TICs/trunk/INF%20(Infraestructura)/REC%20%20(Redes%20y%20Comunicaciones)/Backup-Configuraci&#243;n-Switch" TargetMode="External"/><Relationship Id="rId8" Type="http://schemas.openxmlformats.org/officeDocument/2006/relationships/hyperlink" Target="http://galatea.contaduria.gov.co/svn/TIC_Gestion_TICs/trunk/SEG%20(Seguridad)/SGS%20(Sistema%20Gestion%20Seguridad)/MAN%20(Manuales)/2018/TIC-SEG-SGS-MAN-2018-MANUAL%20DE%20SEGURIDAD_V2.docx" TargetMode="External"/><Relationship Id="rId51"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3" Type="http://schemas.openxmlformats.org/officeDocument/2006/relationships/hyperlink" Target="http://galatea.contaduria.gov.co/svn/TIC_Gestion_TICs/trunk/PLG%20%20(Planeacion%20Gestion%20Tecnologica)/CJU%20(Contratos%20Jur&#237;dicos)/2021" TargetMode="External"/><Relationship Id="rId12" Type="http://schemas.openxmlformats.org/officeDocument/2006/relationships/hyperlink" Target="http://galatea.contaduria.gov.co/svn/TIC_Gestion_TICs/trunk/SEG%20(Seguridad)/SGS%20(Sistema%20Gestion%20Seguridad)/PRC%20(Procedimientos)/PSP%20(%20Procedimiento%20de%20Seguridad%20Proveedores)" TargetMode="External"/><Relationship Id="rId17" Type="http://schemas.openxmlformats.org/officeDocument/2006/relationships/hyperlink" Target="http://sigi.contaduria.gov.co/index.php?op=2.4&amp;sop=2.4.1&amp;opcion_regreso=2.7.1.2&amp;id_macroproceso=&amp;proceso=9&amp;estado_url=4" TargetMode="External"/><Relationship Id="rId25" Type="http://schemas.openxmlformats.org/officeDocument/2006/relationships/hyperlink" Target="http://sigi.contaduria.gov.co/index.php?op=2.4&amp;sop=2.4.1&amp;opcion_regreso=2.7.1.2&amp;id_macroproceso=&amp;proceso=9&amp;estado_url=4" TargetMode="External"/><Relationship Id="rId33" Type="http://schemas.openxmlformats.org/officeDocument/2006/relationships/hyperlink" Target="http://sigi.contaduria.gov.co/index.php?op=2.4&amp;sop=2.4.1&amp;opcion_regreso=2.7.1.2&amp;id_macroproceso=&amp;proceso=9&amp;estado_url=4" TargetMode="External"/><Relationship Id="rId38" Type="http://schemas.openxmlformats.org/officeDocument/2006/relationships/hyperlink" Target="http://galatea.contaduria.gov.co/svn/TIC_Gestion_TICs/trunk/SEG%20(Seguridad)/PCO%20(Plan%20Contingencia%202021)" TargetMode="External"/><Relationship Id="rId46"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9" Type="http://schemas.openxmlformats.org/officeDocument/2006/relationships/hyperlink" Target="http://galatea.contaduria.gov.co/svn/TIC_Gestion_TICs/trunk/CDS%20(Certificaci&#243;n%20de%20Software)" TargetMode="External"/><Relationship Id="rId20" Type="http://schemas.openxmlformats.org/officeDocument/2006/relationships/hyperlink" Target="http://172.18.80.129/zabbix/index.php" TargetMode="External"/><Relationship Id="rId41"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4"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1" Type="http://schemas.openxmlformats.org/officeDocument/2006/relationships/hyperlink" Target="http://galatea.contaduria.gov.co/svn/TIC_Gestion_TICs/trunk/PLG%20%20(Planeacion%20Gestion%20Tecnologica)/CJU%20(Contratos%20Jur&#237;dicos)/2021" TargetMode="External"/><Relationship Id="rId6" Type="http://schemas.openxmlformats.org/officeDocument/2006/relationships/hyperlink" Target="http://galatea.contaduria.gov.co/svn/TIC_Gestion_TICs/trunk/SEG%20(Seguridad)/SGS%20(Sistema%20Gestion%20Seguridad)/MAN%20(Manuales)/2018/TIC-SEG-SGS-MAN-2018-MANUAL%20DE%20SEGURIDAD_V2.docx" TargetMode="External"/><Relationship Id="rId15"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23" Type="http://schemas.openxmlformats.org/officeDocument/2006/relationships/hyperlink" Target="http://galatea.contaduria.gov.co/svn/TIC_Gestion_TICs/trunk/SEG%20(Seguridad)/SGS%20(Sistema%20Gestion%20Seguridad)/EVI%20(Evidencias%20Varias)/MAN%20(Manteniminto%20Equipos)" TargetMode="External"/><Relationship Id="rId28" Type="http://schemas.openxmlformats.org/officeDocument/2006/relationships/hyperlink" Target="http://galatea.contaduria.gov.co/svn/TIC_Gestion_TICs/trunk/PLG%20%20(Planeacion%20Gestion%20Tecnologica)/CJU%20(Contratos%20Jur&#237;dicos)/2019/O10%20(CustodiaMediosMag)/EJEC%20(Ejecucion)/TIC-PLG-CJU-2019-O10-EJEC-AcuerdodeConfidencialidad.pdfAcuerdos%20de%20confidencialidad" TargetMode="External"/><Relationship Id="rId36" Type="http://schemas.openxmlformats.org/officeDocument/2006/relationships/hyperlink" Target="http://galatea.contaduria.gov.co/svn/TIC_Gestion_TICs/trunk/SEG%20(Seguridad)/SGS%20(Sistema%20Gestion%20Seguridad)/INC%20(%20Incidentes)/2021" TargetMode="External"/><Relationship Id="rId49"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57"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10"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Planeaci&#243;n%20Integral%3e" TargetMode="External"/><Relationship Id="rId31" Type="http://schemas.openxmlformats.org/officeDocument/2006/relationships/hyperlink" Target="https://eris.contaduria.gov.co/BDME/" TargetMode="External"/><Relationship Id="rId44"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Acuerdos%20de%20confidencialidad%20en%20los%20contratos%20del%20SECOP2" TargetMode="External"/><Relationship Id="rId52"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Gesti&#243;n%20TICs%3e" TargetMode="External"/><Relationship Id="rId60" Type="http://schemas.openxmlformats.org/officeDocument/2006/relationships/hyperlink" Target="http://172.18.80.129/zabbix/index.php" TargetMode="External"/><Relationship Id="rId4" Type="http://schemas.openxmlformats.org/officeDocument/2006/relationships/hyperlink" Target="http://galatea.contaduria.gov.co/svn/TIC_Gestion_TICs/trunk/SEG%20(Seguridad)/SGS%20(Sistema%20Gestion%20Seguridad)/MAN%20(Manuales)/2018/TIC-SEG-SGS-MAN-2018-MANUAL%20DE%20SEGURIDAD_V2.docx" TargetMode="External"/><Relationship Id="rId9" Type="http://schemas.openxmlformats.org/officeDocument/2006/relationships/hyperlink" Target="http://galatea.contaduria.gov.co/svn/TIC_Gestion_TICs/trunk/SEG%20(Seguridad)/SGS%20(Sistema%20Gestion%20Seguridad)/MAN%20(Manuales)/2021/TIC-SEG-SGS-MAN-2021-ManualDeSeguridadFinal.docInformaci&#243;n%20que%20se%20encuentra%20en%20intranet%20en%20el%20modulo%20del%20sistema%20de%20gestion%20de%20calidad%20-%20SGC:%20Inicio%3eDocumentos%20SGC%3ePlaneaci&#243;n%20Integral%3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C857-3102-4BCB-8811-91546E0D5980}">
  <dimension ref="A1:F10"/>
  <sheetViews>
    <sheetView workbookViewId="0">
      <selection activeCell="H10" sqref="H10"/>
    </sheetView>
  </sheetViews>
  <sheetFormatPr baseColWidth="10" defaultRowHeight="15" x14ac:dyDescent="0.25"/>
  <cols>
    <col min="1" max="1" width="11.7109375" customWidth="1"/>
    <col min="2" max="2" width="11.85546875" customWidth="1"/>
    <col min="3" max="3" width="10" customWidth="1"/>
    <col min="4" max="4" width="15.5703125" customWidth="1"/>
    <col min="5" max="5" width="18" customWidth="1"/>
    <col min="6" max="6" width="38.5703125" customWidth="1"/>
  </cols>
  <sheetData>
    <row r="1" spans="1:6" ht="15.75" x14ac:dyDescent="0.25">
      <c r="D1" s="716" t="s">
        <v>1987</v>
      </c>
      <c r="E1" s="716"/>
    </row>
    <row r="3" spans="1:6" ht="30" x14ac:dyDescent="0.25">
      <c r="A3" s="518" t="s">
        <v>1988</v>
      </c>
      <c r="B3" s="518" t="s">
        <v>1989</v>
      </c>
      <c r="C3" s="518" t="s">
        <v>1992</v>
      </c>
      <c r="D3" s="518" t="s">
        <v>1990</v>
      </c>
      <c r="E3" s="518" t="s">
        <v>1991</v>
      </c>
      <c r="F3" s="518" t="s">
        <v>102</v>
      </c>
    </row>
    <row r="4" spans="1:6" ht="28.5" x14ac:dyDescent="0.25">
      <c r="A4" s="516" t="s">
        <v>1977</v>
      </c>
      <c r="B4" s="515" t="s">
        <v>1985</v>
      </c>
      <c r="C4" s="519" t="s">
        <v>1978</v>
      </c>
      <c r="D4" s="517">
        <v>43449</v>
      </c>
      <c r="E4" s="515" t="s">
        <v>1986</v>
      </c>
      <c r="F4" s="515" t="s">
        <v>1978</v>
      </c>
    </row>
    <row r="5" spans="1:6" ht="28.5" x14ac:dyDescent="0.25">
      <c r="A5" s="516" t="s">
        <v>1979</v>
      </c>
      <c r="B5" s="515" t="s">
        <v>1985</v>
      </c>
      <c r="C5" s="520" t="s">
        <v>1980</v>
      </c>
      <c r="D5" s="517">
        <v>43815</v>
      </c>
      <c r="E5" s="515" t="s">
        <v>1986</v>
      </c>
      <c r="F5" s="515" t="s">
        <v>1980</v>
      </c>
    </row>
    <row r="6" spans="1:6" ht="28.5" x14ac:dyDescent="0.25">
      <c r="A6" s="516" t="s">
        <v>1981</v>
      </c>
      <c r="B6" s="515" t="s">
        <v>1985</v>
      </c>
      <c r="C6" s="520" t="s">
        <v>1980</v>
      </c>
      <c r="D6" s="517">
        <v>44181</v>
      </c>
      <c r="E6" s="515" t="s">
        <v>1986</v>
      </c>
      <c r="F6" s="515" t="s">
        <v>1980</v>
      </c>
    </row>
    <row r="7" spans="1:6" ht="28.5" x14ac:dyDescent="0.25">
      <c r="A7" s="516" t="s">
        <v>1982</v>
      </c>
      <c r="B7" s="515" t="s">
        <v>1985</v>
      </c>
      <c r="C7" s="520" t="s">
        <v>1980</v>
      </c>
      <c r="D7" s="517">
        <v>44547</v>
      </c>
      <c r="E7" s="515" t="s">
        <v>1986</v>
      </c>
      <c r="F7" s="515" t="s">
        <v>1980</v>
      </c>
    </row>
    <row r="8" spans="1:6" ht="28.5" x14ac:dyDescent="0.25">
      <c r="A8" s="516" t="s">
        <v>1983</v>
      </c>
      <c r="B8" s="515" t="s">
        <v>1985</v>
      </c>
      <c r="C8" s="520" t="s">
        <v>1980</v>
      </c>
      <c r="D8" s="517">
        <v>44913</v>
      </c>
      <c r="E8" s="515" t="s">
        <v>1986</v>
      </c>
      <c r="F8" s="515" t="s">
        <v>1980</v>
      </c>
    </row>
    <row r="9" spans="1:6" ht="36" customHeight="1" x14ac:dyDescent="0.25">
      <c r="A9" s="516" t="s">
        <v>1984</v>
      </c>
      <c r="B9" s="515" t="s">
        <v>1985</v>
      </c>
      <c r="C9" s="520" t="s">
        <v>1980</v>
      </c>
      <c r="D9" s="517">
        <v>45260</v>
      </c>
      <c r="E9" s="515" t="s">
        <v>1986</v>
      </c>
      <c r="F9" s="515" t="s">
        <v>2008</v>
      </c>
    </row>
    <row r="10" spans="1:6" ht="71.25" x14ac:dyDescent="0.25">
      <c r="A10" s="521" t="s">
        <v>2007</v>
      </c>
      <c r="B10" s="522" t="s">
        <v>1985</v>
      </c>
      <c r="C10" s="523" t="s">
        <v>1980</v>
      </c>
      <c r="D10" s="524">
        <v>45595</v>
      </c>
      <c r="E10" s="522" t="s">
        <v>1986</v>
      </c>
      <c r="F10" s="993" t="s">
        <v>2276</v>
      </c>
    </row>
  </sheetData>
  <mergeCells count="1">
    <mergeCell ref="D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topLeftCell="D10" zoomScale="70" zoomScaleNormal="70" workbookViewId="0">
      <selection activeCell="R12" sqref="R12"/>
    </sheetView>
  </sheetViews>
  <sheetFormatPr baseColWidth="10" defaultRowHeight="15" x14ac:dyDescent="0.25"/>
  <cols>
    <col min="1" max="1" width="17.42578125" customWidth="1"/>
    <col min="2" max="2" width="19.42578125" customWidth="1"/>
    <col min="3" max="3" width="66" style="163" customWidth="1"/>
    <col min="4" max="4" width="18.42578125" customWidth="1"/>
    <col min="5" max="5" width="18.7109375" customWidth="1"/>
    <col min="6" max="6" width="21.28515625" customWidth="1"/>
    <col min="7" max="7" width="9.7109375" bestFit="1" customWidth="1"/>
    <col min="8" max="8" width="19.140625" bestFit="1" customWidth="1"/>
    <col min="9" max="9" width="16.42578125" bestFit="1" customWidth="1"/>
    <col min="10" max="10" width="23.5703125" bestFit="1" customWidth="1"/>
    <col min="11" max="11" width="12.42578125" bestFit="1" customWidth="1"/>
    <col min="12" max="12" width="19.28515625" bestFit="1" customWidth="1"/>
    <col min="13" max="14" width="26.7109375" bestFit="1" customWidth="1"/>
    <col min="15" max="15" width="16.85546875" customWidth="1"/>
    <col min="16" max="16" width="19.140625" bestFit="1" customWidth="1"/>
    <col min="18" max="18" width="34" bestFit="1" customWidth="1"/>
    <col min="19" max="19" width="14" bestFit="1" customWidth="1"/>
  </cols>
  <sheetData>
    <row r="1" spans="1:21" ht="15" customHeight="1" x14ac:dyDescent="0.25">
      <c r="A1" s="807" t="s">
        <v>0</v>
      </c>
      <c r="B1" s="818"/>
      <c r="C1" s="957" t="s">
        <v>242</v>
      </c>
      <c r="D1" s="958"/>
      <c r="E1" s="958"/>
      <c r="F1" s="958"/>
      <c r="G1" s="958"/>
      <c r="H1" s="958"/>
      <c r="I1" s="958"/>
      <c r="J1" s="958"/>
      <c r="K1" s="958"/>
      <c r="L1" s="959"/>
      <c r="M1" s="807" t="s">
        <v>0</v>
      </c>
      <c r="N1" s="963"/>
      <c r="O1" s="963"/>
      <c r="P1" s="818"/>
    </row>
    <row r="2" spans="1:21" x14ac:dyDescent="0.25">
      <c r="A2" s="809"/>
      <c r="B2" s="819"/>
      <c r="C2" s="960"/>
      <c r="D2" s="961"/>
      <c r="E2" s="961"/>
      <c r="F2" s="961"/>
      <c r="G2" s="961"/>
      <c r="H2" s="961"/>
      <c r="I2" s="961"/>
      <c r="J2" s="961"/>
      <c r="K2" s="961"/>
      <c r="L2" s="962"/>
      <c r="M2" s="809"/>
      <c r="N2" s="811"/>
      <c r="O2" s="811"/>
      <c r="P2" s="819"/>
      <c r="U2">
        <v>0</v>
      </c>
    </row>
    <row r="3" spans="1:21" x14ac:dyDescent="0.25">
      <c r="A3" s="809"/>
      <c r="B3" s="819"/>
      <c r="C3" s="960"/>
      <c r="D3" s="961"/>
      <c r="E3" s="961"/>
      <c r="F3" s="961"/>
      <c r="G3" s="961"/>
      <c r="H3" s="961"/>
      <c r="I3" s="961"/>
      <c r="J3" s="961"/>
      <c r="K3" s="961"/>
      <c r="L3" s="962"/>
      <c r="M3" s="809"/>
      <c r="N3" s="811"/>
      <c r="O3" s="811"/>
      <c r="P3" s="819"/>
      <c r="U3">
        <v>20</v>
      </c>
    </row>
    <row r="4" spans="1:21" x14ac:dyDescent="0.25">
      <c r="A4" s="809"/>
      <c r="B4" s="819"/>
      <c r="C4" s="960"/>
      <c r="D4" s="961"/>
      <c r="E4" s="961"/>
      <c r="F4" s="961"/>
      <c r="G4" s="961"/>
      <c r="H4" s="961"/>
      <c r="I4" s="961"/>
      <c r="J4" s="961"/>
      <c r="K4" s="961"/>
      <c r="L4" s="962"/>
      <c r="M4" s="809"/>
      <c r="N4" s="811"/>
      <c r="O4" s="811"/>
      <c r="P4" s="819"/>
      <c r="U4">
        <v>40</v>
      </c>
    </row>
    <row r="5" spans="1:21" ht="15" customHeight="1" x14ac:dyDescent="0.25">
      <c r="A5" s="809"/>
      <c r="B5" s="819"/>
      <c r="C5" s="964" t="str">
        <f>TECNICAS!C6</f>
        <v>Contaduría General de la Nación</v>
      </c>
      <c r="D5" s="965"/>
      <c r="E5" s="965"/>
      <c r="F5" s="965"/>
      <c r="G5" s="965"/>
      <c r="H5" s="965"/>
      <c r="I5" s="965"/>
      <c r="J5" s="965"/>
      <c r="K5" s="965"/>
      <c r="L5" s="966"/>
      <c r="M5" s="809"/>
      <c r="N5" s="811"/>
      <c r="O5" s="811"/>
      <c r="P5" s="819"/>
      <c r="U5">
        <v>60</v>
      </c>
    </row>
    <row r="6" spans="1:21" ht="15" customHeight="1" x14ac:dyDescent="0.25">
      <c r="A6" s="809"/>
      <c r="B6" s="819"/>
      <c r="C6" s="964"/>
      <c r="D6" s="965"/>
      <c r="E6" s="965"/>
      <c r="F6" s="965"/>
      <c r="G6" s="965"/>
      <c r="H6" s="965"/>
      <c r="I6" s="965"/>
      <c r="J6" s="965"/>
      <c r="K6" s="965"/>
      <c r="L6" s="966"/>
      <c r="M6" s="809"/>
      <c r="N6" s="811"/>
      <c r="O6" s="811"/>
      <c r="P6" s="819"/>
      <c r="U6">
        <v>80</v>
      </c>
    </row>
    <row r="7" spans="1:21" ht="15" customHeight="1" x14ac:dyDescent="0.25">
      <c r="A7" s="809"/>
      <c r="B7" s="819"/>
      <c r="C7" s="964"/>
      <c r="D7" s="965"/>
      <c r="E7" s="965"/>
      <c r="F7" s="965"/>
      <c r="G7" s="965"/>
      <c r="H7" s="965"/>
      <c r="I7" s="965"/>
      <c r="J7" s="965"/>
      <c r="K7" s="965"/>
      <c r="L7" s="966"/>
      <c r="M7" s="809"/>
      <c r="N7" s="811"/>
      <c r="O7" s="811"/>
      <c r="P7" s="819"/>
      <c r="U7">
        <v>100</v>
      </c>
    </row>
    <row r="8" spans="1:21" ht="15" customHeight="1" x14ac:dyDescent="0.25">
      <c r="A8" s="809"/>
      <c r="B8" s="819"/>
      <c r="C8" s="964"/>
      <c r="D8" s="965"/>
      <c r="E8" s="965"/>
      <c r="F8" s="965"/>
      <c r="G8" s="965"/>
      <c r="H8" s="965"/>
      <c r="I8" s="965"/>
      <c r="J8" s="965"/>
      <c r="K8" s="965"/>
      <c r="L8" s="966"/>
      <c r="M8" s="809"/>
      <c r="N8" s="811"/>
      <c r="O8" s="811"/>
      <c r="P8" s="819"/>
    </row>
    <row r="9" spans="1:21" ht="15.75" customHeight="1" thickBot="1" x14ac:dyDescent="0.3">
      <c r="A9" s="812"/>
      <c r="B9" s="820"/>
      <c r="C9" s="967"/>
      <c r="D9" s="968"/>
      <c r="E9" s="968"/>
      <c r="F9" s="968"/>
      <c r="G9" s="968"/>
      <c r="H9" s="968"/>
      <c r="I9" s="968"/>
      <c r="J9" s="968"/>
      <c r="K9" s="968"/>
      <c r="L9" s="969"/>
      <c r="M9" s="812"/>
      <c r="N9" s="813"/>
      <c r="O9" s="813"/>
      <c r="P9" s="820"/>
    </row>
    <row r="10" spans="1:21" ht="15.75" thickBot="1" x14ac:dyDescent="0.3"/>
    <row r="11" spans="1:21" ht="47.25" customHeight="1" x14ac:dyDescent="0.25">
      <c r="A11" s="158" t="s">
        <v>1138</v>
      </c>
      <c r="B11" s="104" t="s">
        <v>244</v>
      </c>
      <c r="C11" s="104" t="s">
        <v>993</v>
      </c>
      <c r="D11" s="104" t="s">
        <v>994</v>
      </c>
      <c r="E11" s="104" t="s">
        <v>995</v>
      </c>
      <c r="F11" s="105" t="s">
        <v>996</v>
      </c>
      <c r="G11" s="106" t="s">
        <v>997</v>
      </c>
      <c r="H11" s="106" t="s">
        <v>998</v>
      </c>
      <c r="I11" s="107" t="s">
        <v>999</v>
      </c>
      <c r="J11" s="107" t="s">
        <v>1000</v>
      </c>
      <c r="K11" s="108" t="s">
        <v>1001</v>
      </c>
      <c r="L11" s="108" t="s">
        <v>1002</v>
      </c>
      <c r="M11" s="109" t="s">
        <v>1003</v>
      </c>
      <c r="N11" s="109" t="s">
        <v>1004</v>
      </c>
      <c r="O11" s="110" t="s">
        <v>1005</v>
      </c>
      <c r="P11" s="111" t="s">
        <v>1006</v>
      </c>
      <c r="R11" s="177" t="s">
        <v>1201</v>
      </c>
      <c r="S11" s="177" t="s">
        <v>1202</v>
      </c>
    </row>
    <row r="12" spans="1:21" ht="105" x14ac:dyDescent="0.25">
      <c r="A12" s="153" t="s">
        <v>1139</v>
      </c>
      <c r="B12" s="24" t="s">
        <v>475</v>
      </c>
      <c r="C12" s="157" t="s">
        <v>1007</v>
      </c>
      <c r="D12" s="113" t="s">
        <v>1008</v>
      </c>
      <c r="E12" s="113" t="s">
        <v>370</v>
      </c>
      <c r="F12" s="114">
        <f>VLOOKUP(E12,ADMINISTRATIVAS!$B$13:$L$76,11,FALSE)</f>
        <v>100</v>
      </c>
      <c r="G12" s="115">
        <v>40</v>
      </c>
      <c r="H12" s="115" t="str">
        <f>IF($F$12=G12,"CUMPLE",IF($F$12&lt;G12,"MENOR","MAYOR"))</f>
        <v>MAYOR</v>
      </c>
      <c r="I12" s="116">
        <v>60</v>
      </c>
      <c r="J12" s="116" t="str">
        <f>IF($F12=I12,"CUMPLE",IF($F12&lt;I12,"MENOR","MAYOR"))</f>
        <v>MAYOR</v>
      </c>
      <c r="K12" s="117">
        <v>60</v>
      </c>
      <c r="L12" s="118" t="str">
        <f t="shared" ref="L12:L21" si="0">IF($F12=K12,"CUMPLE",IF($F12&lt;K12,"MENOR","MAYOR"))</f>
        <v>MAYOR</v>
      </c>
      <c r="M12" s="119">
        <v>80</v>
      </c>
      <c r="N12" s="119" t="str">
        <f t="shared" ref="N12:N21" si="1">IF($F12=M12,"CUMPLE",IF($F12&lt;M12,"MENOR","MAYOR"))</f>
        <v>MAYOR</v>
      </c>
      <c r="O12" s="120">
        <v>100</v>
      </c>
      <c r="P12" s="121" t="str">
        <f t="shared" ref="P12:P21" si="2">IF($F12=O12,"CUMPLE",IF($F12&lt;O12,"MENOR","MAYOR"))</f>
        <v>CUMPLE</v>
      </c>
      <c r="R12" s="121" t="s">
        <v>1203</v>
      </c>
      <c r="S12" s="88" t="b">
        <f>IF(P22="CUMPLE",IF(P34="CUMPLE",IF(P56="CUMPLE",IF(P74="CUMPLE",IF(P76="CUMPLE", TRUE,FALSE)))))</f>
        <v>0</v>
      </c>
    </row>
    <row r="13" spans="1:21" ht="30" x14ac:dyDescent="0.25">
      <c r="A13" s="153" t="s">
        <v>1140</v>
      </c>
      <c r="B13" s="24" t="s">
        <v>475</v>
      </c>
      <c r="C13" s="164" t="s">
        <v>1009</v>
      </c>
      <c r="D13" s="113" t="s">
        <v>1008</v>
      </c>
      <c r="E13" s="113" t="s">
        <v>396</v>
      </c>
      <c r="F13" s="114">
        <f>VLOOKUP(E13,ADMINISTRATIVAS!$B$13:$L$76,11,FALSE)</f>
        <v>80</v>
      </c>
      <c r="G13" s="122">
        <v>20</v>
      </c>
      <c r="H13" s="115" t="str">
        <f>IF(F13=G13,"CUMPLE",IF(F13&lt;G13,"MENOR","MAYOR"))</f>
        <v>MAYOR</v>
      </c>
      <c r="I13" s="116">
        <v>40</v>
      </c>
      <c r="J13" s="116" t="str">
        <f>IF($F13=I13,"CUMPLE",IF($F13&lt;I13,"MENOR","MAYOR"))</f>
        <v>MAYOR</v>
      </c>
      <c r="K13" s="123">
        <v>60</v>
      </c>
      <c r="L13" s="118" t="str">
        <f t="shared" si="0"/>
        <v>MAYOR</v>
      </c>
      <c r="M13" s="119">
        <v>80</v>
      </c>
      <c r="N13" s="119" t="str">
        <f t="shared" si="1"/>
        <v>CUMPLE</v>
      </c>
      <c r="O13" s="120">
        <v>100</v>
      </c>
      <c r="P13" s="121" t="str">
        <f t="shared" si="2"/>
        <v>MENOR</v>
      </c>
      <c r="R13" s="178" t="s">
        <v>1204</v>
      </c>
      <c r="S13" s="88" t="b">
        <f>IF(N22="CUMPLE",IF(N34="CUMPLE",IF(N56="CUMPLE",IF(N74="CUMPLE", TRUE,FALSE))))</f>
        <v>0</v>
      </c>
    </row>
    <row r="14" spans="1:21" ht="180" x14ac:dyDescent="0.25">
      <c r="A14" s="153" t="s">
        <v>1141</v>
      </c>
      <c r="B14" s="24" t="s">
        <v>475</v>
      </c>
      <c r="C14" s="157" t="s">
        <v>1010</v>
      </c>
      <c r="D14" s="113" t="s">
        <v>1008</v>
      </c>
      <c r="E14" s="113" t="s">
        <v>347</v>
      </c>
      <c r="F14" s="114">
        <f>VLOOKUP(E14,ADMINISTRATIVAS!$B$13:$L$76,11,FALSE)</f>
        <v>100</v>
      </c>
      <c r="G14" s="122">
        <v>20</v>
      </c>
      <c r="H14" s="115" t="str">
        <f>IF(F14=G14,"CUMPLE",IF(F14&lt;G14,"MENOR","MAYOR"))</f>
        <v>MAYOR</v>
      </c>
      <c r="I14" s="116">
        <v>40</v>
      </c>
      <c r="J14" s="116" t="str">
        <f>IF($F14=I14,"CUMPLE",IF($F14&lt;I14,"MENOR","MAYOR"))</f>
        <v>MAYOR</v>
      </c>
      <c r="K14" s="123">
        <v>60</v>
      </c>
      <c r="L14" s="118" t="str">
        <f t="shared" si="0"/>
        <v>MAYOR</v>
      </c>
      <c r="M14" s="119">
        <v>80</v>
      </c>
      <c r="N14" s="119" t="str">
        <f t="shared" si="1"/>
        <v>MAYOR</v>
      </c>
      <c r="O14" s="120">
        <v>100</v>
      </c>
      <c r="P14" s="121" t="str">
        <f t="shared" si="2"/>
        <v>CUMPLE</v>
      </c>
      <c r="R14" s="118" t="s">
        <v>1205</v>
      </c>
      <c r="S14" s="88" t="b">
        <f>IF(L22="CUMPLE",IF(L34="CUMPLE",IF(L56="CUMPLE",TRUE,FALSE)))</f>
        <v>0</v>
      </c>
    </row>
    <row r="15" spans="1:21" ht="15" customHeight="1" x14ac:dyDescent="0.25">
      <c r="A15" s="956" t="s">
        <v>1142</v>
      </c>
      <c r="B15" s="806" t="s">
        <v>475</v>
      </c>
      <c r="C15" s="970" t="s">
        <v>1011</v>
      </c>
      <c r="D15" s="112" t="s">
        <v>1012</v>
      </c>
      <c r="E15" s="112" t="s">
        <v>937</v>
      </c>
      <c r="F15" s="114">
        <f>VLOOKUP(E15,PHVA!$B$16:$K$37,10,FALSE)</f>
        <v>100</v>
      </c>
      <c r="G15" s="122">
        <v>20</v>
      </c>
      <c r="H15" s="115" t="str">
        <f t="shared" ref="H15:H20" si="3">IF(F15=G15,"CUMPLE",IF(F15&lt;G15,"MENOR","MAYOR"))</f>
        <v>MAYOR</v>
      </c>
      <c r="I15" s="116">
        <v>40</v>
      </c>
      <c r="J15" s="116" t="str">
        <f t="shared" ref="J15:J33" si="4">IF($F15=I15,"CUMPLE",IF($F15&lt;I15,"MENOR","MAYOR"))</f>
        <v>MAYOR</v>
      </c>
      <c r="K15" s="123">
        <v>60</v>
      </c>
      <c r="L15" s="118" t="str">
        <f t="shared" si="0"/>
        <v>MAYOR</v>
      </c>
      <c r="M15" s="119">
        <v>80</v>
      </c>
      <c r="N15" s="119" t="str">
        <f t="shared" si="1"/>
        <v>MAYOR</v>
      </c>
      <c r="O15" s="120">
        <v>100</v>
      </c>
      <c r="P15" s="121" t="str">
        <f t="shared" si="2"/>
        <v>CUMPLE</v>
      </c>
      <c r="R15" s="116" t="s">
        <v>1206</v>
      </c>
      <c r="S15" s="88" t="b">
        <f>IF(J22="CUMPLE",IF(J34="CUMPLE",TRUE,FALSE))</f>
        <v>0</v>
      </c>
    </row>
    <row r="16" spans="1:21" x14ac:dyDescent="0.25">
      <c r="A16" s="956"/>
      <c r="B16" s="806"/>
      <c r="C16" s="970"/>
      <c r="D16" s="113" t="s">
        <v>1008</v>
      </c>
      <c r="E16" s="112" t="s">
        <v>259</v>
      </c>
      <c r="F16" s="114">
        <f>VLOOKUP(E16,ADMINISTRATIVAS!$B$13:$L$76,11,FALSE)</f>
        <v>100</v>
      </c>
      <c r="G16" s="122">
        <v>20</v>
      </c>
      <c r="H16" s="115" t="str">
        <f>IF(F16=G16,"CUMPLE",IF(F16&lt;G16,"MENOR","MAYOR"))</f>
        <v>MAYOR</v>
      </c>
      <c r="I16" s="116">
        <v>40</v>
      </c>
      <c r="J16" s="116" t="str">
        <f>IF($F16=I16,"CUMPLE",IF($F16&lt;I16,"MENOR","MAYOR"))</f>
        <v>MAYOR</v>
      </c>
      <c r="K16" s="123">
        <v>60</v>
      </c>
      <c r="L16" s="118" t="str">
        <f t="shared" si="0"/>
        <v>MAYOR</v>
      </c>
      <c r="M16" s="119">
        <v>80</v>
      </c>
      <c r="N16" s="119" t="str">
        <f t="shared" si="1"/>
        <v>MAYOR</v>
      </c>
      <c r="O16" s="120">
        <v>100</v>
      </c>
      <c r="P16" s="121" t="str">
        <f t="shared" si="2"/>
        <v>CUMPLE</v>
      </c>
      <c r="R16" s="179" t="s">
        <v>1207</v>
      </c>
      <c r="S16" s="88" t="b">
        <f>IF(H22="CUMPLE",TRUE,FALSE)</f>
        <v>1</v>
      </c>
    </row>
    <row r="17" spans="1:19" ht="15.75" thickBot="1" x14ac:dyDescent="0.3">
      <c r="A17" s="956"/>
      <c r="B17" s="806"/>
      <c r="C17" s="970"/>
      <c r="D17" s="112" t="s">
        <v>1012</v>
      </c>
      <c r="E17" s="112" t="s">
        <v>946</v>
      </c>
      <c r="F17" s="114">
        <f>VLOOKUP(E17,PHVA!$B$16:$K$37,10,FALSE)</f>
        <v>100</v>
      </c>
      <c r="G17" s="122">
        <v>20</v>
      </c>
      <c r="H17" s="115" t="str">
        <f t="shared" si="3"/>
        <v>MAYOR</v>
      </c>
      <c r="I17" s="116">
        <v>40</v>
      </c>
      <c r="J17" s="116" t="str">
        <f t="shared" si="4"/>
        <v>MAYOR</v>
      </c>
      <c r="K17" s="123">
        <v>60</v>
      </c>
      <c r="L17" s="118" t="str">
        <f t="shared" si="0"/>
        <v>MAYOR</v>
      </c>
      <c r="M17" s="119">
        <v>80</v>
      </c>
      <c r="N17" s="119" t="str">
        <f t="shared" si="1"/>
        <v>MAYOR</v>
      </c>
      <c r="O17" s="120">
        <v>100</v>
      </c>
      <c r="P17" s="121" t="str">
        <f t="shared" si="2"/>
        <v>CUMPLE</v>
      </c>
    </row>
    <row r="18" spans="1:19" ht="61.5" thickTop="1" thickBot="1" x14ac:dyDescent="0.3">
      <c r="A18" s="159" t="s">
        <v>1015</v>
      </c>
      <c r="B18" s="160" t="s">
        <v>185</v>
      </c>
      <c r="C18" s="165" t="s">
        <v>1013</v>
      </c>
      <c r="D18" s="124" t="s">
        <v>1014</v>
      </c>
      <c r="E18" s="124" t="s">
        <v>1015</v>
      </c>
      <c r="F18" s="125">
        <v>100</v>
      </c>
      <c r="G18" s="126">
        <v>20</v>
      </c>
      <c r="H18" s="127" t="str">
        <f t="shared" si="3"/>
        <v>MAYOR</v>
      </c>
      <c r="I18" s="128">
        <v>40</v>
      </c>
      <c r="J18" s="128" t="str">
        <f t="shared" si="4"/>
        <v>MAYOR</v>
      </c>
      <c r="K18" s="129">
        <v>60</v>
      </c>
      <c r="L18" s="129" t="str">
        <f t="shared" si="0"/>
        <v>MAYOR</v>
      </c>
      <c r="M18" s="130">
        <v>80</v>
      </c>
      <c r="N18" s="130" t="str">
        <f t="shared" si="1"/>
        <v>MAYOR</v>
      </c>
      <c r="O18" s="131">
        <v>100</v>
      </c>
      <c r="P18" s="131" t="str">
        <f t="shared" si="2"/>
        <v>CUMPLE</v>
      </c>
      <c r="R18" s="180" t="s">
        <v>1208</v>
      </c>
      <c r="S18" s="180" t="str">
        <f>IF($S$12=TRUE,"OPTIMIZADO",IF($S$13=TRUE,"GESTIONADO CUANTITATIVAMENTE",IF($S$14=TRUE,"DEFINIDO",IF($S$15=TRUE,"GESTIONADO",IF($S$16=TRUE,"INICIAL","NO ALCANZA NIVEL INICIAL")))))</f>
        <v>INICIAL</v>
      </c>
    </row>
    <row r="19" spans="1:19" ht="105.75" thickTop="1" x14ac:dyDescent="0.25">
      <c r="A19" s="153" t="s">
        <v>1143</v>
      </c>
      <c r="B19" s="24" t="s">
        <v>475</v>
      </c>
      <c r="C19" s="157" t="s">
        <v>1016</v>
      </c>
      <c r="D19" s="113" t="s">
        <v>1008</v>
      </c>
      <c r="E19" s="112" t="s">
        <v>259</v>
      </c>
      <c r="F19" s="114">
        <f>VLOOKUP(E19,ADMINISTRATIVAS!$B$13:$L$76,11,FALSE)</f>
        <v>100</v>
      </c>
      <c r="G19" s="122">
        <v>20</v>
      </c>
      <c r="H19" s="115" t="str">
        <f>IF(F19=G19,"CUMPLE",IF(F19&lt;G19,"MENOR","MAYOR"))</f>
        <v>MAYOR</v>
      </c>
      <c r="I19" s="116">
        <v>40</v>
      </c>
      <c r="J19" s="116" t="str">
        <f>IF($F19=I19,"CUMPLE",IF($F19&lt;I19,"MENOR","MAYOR"))</f>
        <v>MAYOR</v>
      </c>
      <c r="K19" s="123">
        <v>60</v>
      </c>
      <c r="L19" s="118" t="str">
        <f t="shared" si="0"/>
        <v>MAYOR</v>
      </c>
      <c r="M19" s="119">
        <v>80</v>
      </c>
      <c r="N19" s="119" t="str">
        <f t="shared" si="1"/>
        <v>MAYOR</v>
      </c>
      <c r="O19" s="120">
        <v>100</v>
      </c>
      <c r="P19" s="121" t="str">
        <f t="shared" si="2"/>
        <v>CUMPLE</v>
      </c>
    </row>
    <row r="20" spans="1:19" ht="45" x14ac:dyDescent="0.25">
      <c r="A20" s="153" t="s">
        <v>1144</v>
      </c>
      <c r="B20" s="24" t="s">
        <v>475</v>
      </c>
      <c r="C20" s="157" t="s">
        <v>1017</v>
      </c>
      <c r="D20" s="112" t="s">
        <v>1012</v>
      </c>
      <c r="E20" s="112" t="s">
        <v>937</v>
      </c>
      <c r="F20" s="114">
        <f>VLOOKUP(E20,PHVA!$B$16:$K$37,10,FALSE)</f>
        <v>100</v>
      </c>
      <c r="G20" s="122">
        <v>60</v>
      </c>
      <c r="H20" s="115" t="str">
        <f t="shared" si="3"/>
        <v>MAYOR</v>
      </c>
      <c r="I20" s="116">
        <v>60</v>
      </c>
      <c r="J20" s="116" t="str">
        <f t="shared" si="4"/>
        <v>MAYOR</v>
      </c>
      <c r="K20" s="123">
        <v>60</v>
      </c>
      <c r="L20" s="118" t="str">
        <f t="shared" si="0"/>
        <v>MAYOR</v>
      </c>
      <c r="M20" s="119">
        <v>80</v>
      </c>
      <c r="N20" s="119" t="str">
        <f t="shared" si="1"/>
        <v>MAYOR</v>
      </c>
      <c r="O20" s="120">
        <v>100</v>
      </c>
      <c r="P20" s="121" t="str">
        <f t="shared" si="2"/>
        <v>CUMPLE</v>
      </c>
    </row>
    <row r="21" spans="1:19" ht="45" x14ac:dyDescent="0.25">
      <c r="A21" s="153" t="s">
        <v>1145</v>
      </c>
      <c r="B21" s="24" t="s">
        <v>475</v>
      </c>
      <c r="C21" s="157" t="s">
        <v>1018</v>
      </c>
      <c r="D21" s="112" t="s">
        <v>1019</v>
      </c>
      <c r="E21" s="132" t="s">
        <v>912</v>
      </c>
      <c r="F21" s="114">
        <f>VLOOKUP(E21,TECNICAS!$A$13:$K$117,11)</f>
        <v>100</v>
      </c>
      <c r="G21" s="122">
        <v>20</v>
      </c>
      <c r="H21" s="115" t="str">
        <f>IF(F21=G21,"CUMPLE",IF(F21&lt;G21,"MENOR","MAYOR"))</f>
        <v>MAYOR</v>
      </c>
      <c r="I21" s="116">
        <v>40</v>
      </c>
      <c r="J21" s="116" t="str">
        <f>IF($F21=I21,"CUMPLE",IF($F21&lt;I21,"MENOR","MAYOR"))</f>
        <v>MAYOR</v>
      </c>
      <c r="K21" s="123">
        <v>60</v>
      </c>
      <c r="L21" s="118" t="str">
        <f t="shared" si="0"/>
        <v>MAYOR</v>
      </c>
      <c r="M21" s="119">
        <v>60</v>
      </c>
      <c r="N21" s="119" t="str">
        <f t="shared" si="1"/>
        <v>MAYOR</v>
      </c>
      <c r="O21" s="120">
        <v>80</v>
      </c>
      <c r="P21" s="121" t="str">
        <f t="shared" si="2"/>
        <v>MAYOR</v>
      </c>
    </row>
    <row r="22" spans="1:19" x14ac:dyDescent="0.25">
      <c r="A22" s="162" t="s">
        <v>1146</v>
      </c>
      <c r="B22" s="136"/>
      <c r="C22" s="166"/>
      <c r="D22" s="133"/>
      <c r="E22" s="133"/>
      <c r="F22" s="134">
        <f>SUM(F12:F21)</f>
        <v>980</v>
      </c>
      <c r="G22" s="135">
        <f>SUM(G12:G21)</f>
        <v>260</v>
      </c>
      <c r="H22" s="136" t="str">
        <f>IFERROR(VLOOKUP("MENOR",H12:H21,1,FALSE),"CUMPLE")</f>
        <v>CUMPLE</v>
      </c>
      <c r="I22" s="135">
        <f>SUM(I12:I21)</f>
        <v>440</v>
      </c>
      <c r="J22" s="136" t="str">
        <f>IFERROR(VLOOKUP("MENOR",J12:J21,1,FALSE),"CUMPLE")</f>
        <v>CUMPLE</v>
      </c>
      <c r="K22" s="135">
        <f>SUM(K12:K21)</f>
        <v>600</v>
      </c>
      <c r="L22" s="136" t="str">
        <f>IFERROR(VLOOKUP("MENOR",L12:L21,1,FALSE),"CUMPLE")</f>
        <v>CUMPLE</v>
      </c>
      <c r="M22" s="135">
        <f>SUM(M12:M21)</f>
        <v>780</v>
      </c>
      <c r="N22" s="136" t="str">
        <f>IFERROR(VLOOKUP("MENOR",N12:N21,1,FALSE),"CUMPLE")</f>
        <v>CUMPLE</v>
      </c>
      <c r="O22" s="135">
        <f>SUM(O12:O21)</f>
        <v>980</v>
      </c>
      <c r="P22" s="136" t="str">
        <f>IFERROR(VLOOKUP("MENOR",P12:P21,1,FALSE),"CUMPLE")</f>
        <v>MENOR</v>
      </c>
    </row>
    <row r="23" spans="1:19" ht="45" x14ac:dyDescent="0.25">
      <c r="A23" s="159" t="s">
        <v>1020</v>
      </c>
      <c r="B23" s="160" t="s">
        <v>185</v>
      </c>
      <c r="C23" s="165" t="s">
        <v>228</v>
      </c>
      <c r="D23" s="124" t="s">
        <v>1014</v>
      </c>
      <c r="E23" s="124" t="s">
        <v>1020</v>
      </c>
      <c r="F23" s="125">
        <v>80</v>
      </c>
      <c r="G23" s="126" t="s">
        <v>81</v>
      </c>
      <c r="H23" s="126" t="s">
        <v>81</v>
      </c>
      <c r="I23" s="128">
        <v>40</v>
      </c>
      <c r="J23" s="116" t="str">
        <f t="shared" si="4"/>
        <v>MAYOR</v>
      </c>
      <c r="K23" s="137">
        <v>60</v>
      </c>
      <c r="L23" s="137" t="str">
        <f>IF($F23=K23,"CUMPLE",IF($F23&lt;K23,"MENOR","MAYOR"))</f>
        <v>MAYOR</v>
      </c>
      <c r="M23" s="130">
        <v>80</v>
      </c>
      <c r="N23" s="130" t="str">
        <f>IF($F23=M23,"CUMPLE",IF($F23&lt;M23,"MENOR","MAYOR"))</f>
        <v>CUMPLE</v>
      </c>
      <c r="O23" s="138">
        <v>100</v>
      </c>
      <c r="P23" s="131" t="str">
        <f>IF($F23=O23,"CUMPLE",IF($F23&lt;O23,"MENOR","MAYOR"))</f>
        <v>MENOR</v>
      </c>
    </row>
    <row r="24" spans="1:19" ht="45" x14ac:dyDescent="0.25">
      <c r="A24" s="159" t="s">
        <v>1147</v>
      </c>
      <c r="B24" s="160" t="s">
        <v>475</v>
      </c>
      <c r="C24" s="165" t="s">
        <v>1021</v>
      </c>
      <c r="D24" s="124" t="s">
        <v>1014</v>
      </c>
      <c r="E24" s="124" t="s">
        <v>1020</v>
      </c>
      <c r="F24" s="125">
        <v>40</v>
      </c>
      <c r="G24" s="126" t="s">
        <v>81</v>
      </c>
      <c r="H24" s="126" t="s">
        <v>81</v>
      </c>
      <c r="I24" s="128">
        <v>60</v>
      </c>
      <c r="J24" s="116" t="str">
        <f t="shared" si="4"/>
        <v>MENOR</v>
      </c>
      <c r="K24" s="137">
        <v>60</v>
      </c>
      <c r="L24" s="137" t="str">
        <f>IF($F24=K24,"CUMPLE",IF($F24&lt;K24,"MENOR","MAYOR"))</f>
        <v>MENOR</v>
      </c>
      <c r="M24" s="130">
        <v>80</v>
      </c>
      <c r="N24" s="130" t="str">
        <f>IF($F24=M24,"CUMPLE",IF($F24&lt;M24,"MENOR","MAYOR"))</f>
        <v>MENOR</v>
      </c>
      <c r="O24" s="138">
        <v>100</v>
      </c>
      <c r="P24" s="131" t="str">
        <f>IF($F24=O24,"CUMPLE",IF($F24&lt;O24,"MENOR","MAYOR"))</f>
        <v>MENOR</v>
      </c>
    </row>
    <row r="25" spans="1:19" ht="30" x14ac:dyDescent="0.25">
      <c r="A25" s="153" t="s">
        <v>1148</v>
      </c>
      <c r="B25" s="24" t="s">
        <v>475</v>
      </c>
      <c r="C25" s="157" t="s">
        <v>1022</v>
      </c>
      <c r="D25" s="112" t="s">
        <v>1012</v>
      </c>
      <c r="E25" s="113" t="s">
        <v>949</v>
      </c>
      <c r="F25" s="114">
        <f>VLOOKUP(E25,PHVA!$B$16:$K$37,10,FALSE)</f>
        <v>100</v>
      </c>
      <c r="G25" s="122" t="s">
        <v>81</v>
      </c>
      <c r="H25" s="122" t="s">
        <v>81</v>
      </c>
      <c r="I25" s="116">
        <v>40</v>
      </c>
      <c r="J25" s="116" t="str">
        <f t="shared" si="4"/>
        <v>MAYOR</v>
      </c>
      <c r="K25" s="118">
        <v>60</v>
      </c>
      <c r="L25" s="118" t="str">
        <f>IF($F25=K25,"CUMPLE",IF($F25&lt;K25,"MENOR","MAYOR"))</f>
        <v>MAYOR</v>
      </c>
      <c r="M25" s="119">
        <v>80</v>
      </c>
      <c r="N25" s="119" t="str">
        <f>IF($F25=M25,"CUMPLE",IF($F25&lt;M25,"MENOR","MAYOR"))</f>
        <v>MAYOR</v>
      </c>
      <c r="O25" s="120">
        <v>100</v>
      </c>
      <c r="P25" s="121" t="str">
        <f>IF($F25=O25,"CUMPLE",IF($F25&lt;O25,"MENOR","MAYOR"))</f>
        <v>CUMPLE</v>
      </c>
    </row>
    <row r="26" spans="1:19" ht="105" x14ac:dyDescent="0.25">
      <c r="A26" s="153" t="s">
        <v>1149</v>
      </c>
      <c r="B26" s="24" t="s">
        <v>475</v>
      </c>
      <c r="C26" s="157" t="s">
        <v>1023</v>
      </c>
      <c r="D26" s="112" t="s">
        <v>1019</v>
      </c>
      <c r="E26" s="139" t="s">
        <v>902</v>
      </c>
      <c r="F26" s="114">
        <f>VLOOKUP(E26,TECNICAS!$A$13:$K$117,11)</f>
        <v>100</v>
      </c>
      <c r="G26" s="122" t="s">
        <v>81</v>
      </c>
      <c r="H26" s="122" t="s">
        <v>81</v>
      </c>
      <c r="I26" s="116">
        <v>40</v>
      </c>
      <c r="J26" s="116" t="str">
        <f t="shared" si="4"/>
        <v>MAYOR</v>
      </c>
      <c r="K26" s="118">
        <v>60</v>
      </c>
      <c r="L26" s="118" t="str">
        <f t="shared" ref="L26:L33" si="5">IF($F26=K26,"CUMPLE",IF($F26&lt;K26,"MENOR","MAYOR"))</f>
        <v>MAYOR</v>
      </c>
      <c r="M26" s="119">
        <v>80</v>
      </c>
      <c r="N26" s="119" t="str">
        <f t="shared" ref="N26:N33" si="6">IF($F26=M26,"CUMPLE",IF($F26&lt;M26,"MENOR","MAYOR"))</f>
        <v>MAYOR</v>
      </c>
      <c r="O26" s="120">
        <v>100</v>
      </c>
      <c r="P26" s="121" t="str">
        <f t="shared" ref="P26:P33" si="7">IF($F26=O26,"CUMPLE",IF($F26&lt;O26,"MENOR","MAYOR"))</f>
        <v>CUMPLE</v>
      </c>
    </row>
    <row r="27" spans="1:19" ht="135" x14ac:dyDescent="0.25">
      <c r="A27" s="153" t="s">
        <v>1150</v>
      </c>
      <c r="B27" s="24" t="s">
        <v>475</v>
      </c>
      <c r="C27" s="157" t="s">
        <v>1024</v>
      </c>
      <c r="D27" s="113" t="s">
        <v>1008</v>
      </c>
      <c r="E27" s="113" t="s">
        <v>365</v>
      </c>
      <c r="F27" s="114">
        <f>VLOOKUP(E27,ADMINISTRATIVAS!$B$13:$L$76,11,FALSE)</f>
        <v>100</v>
      </c>
      <c r="G27" s="122" t="s">
        <v>81</v>
      </c>
      <c r="H27" s="122" t="s">
        <v>81</v>
      </c>
      <c r="I27" s="116">
        <v>40</v>
      </c>
      <c r="J27" s="116" t="str">
        <f t="shared" si="4"/>
        <v>MAYOR</v>
      </c>
      <c r="K27" s="118">
        <v>60</v>
      </c>
      <c r="L27" s="118" t="str">
        <f t="shared" si="5"/>
        <v>MAYOR</v>
      </c>
      <c r="M27" s="119">
        <v>80</v>
      </c>
      <c r="N27" s="119" t="str">
        <f t="shared" si="6"/>
        <v>MAYOR</v>
      </c>
      <c r="O27" s="120">
        <v>100</v>
      </c>
      <c r="P27" s="121" t="str">
        <f t="shared" si="7"/>
        <v>CUMPLE</v>
      </c>
    </row>
    <row r="28" spans="1:19" ht="135" x14ac:dyDescent="0.25">
      <c r="A28" s="153" t="s">
        <v>1151</v>
      </c>
      <c r="B28" s="24" t="s">
        <v>475</v>
      </c>
      <c r="C28" s="157" t="s">
        <v>1025</v>
      </c>
      <c r="D28" s="113" t="s">
        <v>1008</v>
      </c>
      <c r="E28" s="113" t="s">
        <v>433</v>
      </c>
      <c r="F28" s="114">
        <f>VLOOKUP(E28,ADMINISTRATIVAS!$B$13:$L$76,11,FALSE)</f>
        <v>80</v>
      </c>
      <c r="G28" s="122" t="s">
        <v>81</v>
      </c>
      <c r="H28" s="122" t="s">
        <v>81</v>
      </c>
      <c r="I28" s="116">
        <v>40</v>
      </c>
      <c r="J28" s="116" t="str">
        <f t="shared" si="4"/>
        <v>MAYOR</v>
      </c>
      <c r="K28" s="118">
        <v>60</v>
      </c>
      <c r="L28" s="118" t="str">
        <f t="shared" si="5"/>
        <v>MAYOR</v>
      </c>
      <c r="M28" s="119">
        <v>80</v>
      </c>
      <c r="N28" s="119" t="str">
        <f t="shared" si="6"/>
        <v>CUMPLE</v>
      </c>
      <c r="O28" s="120">
        <v>100</v>
      </c>
      <c r="P28" s="121" t="str">
        <f t="shared" si="7"/>
        <v>MENOR</v>
      </c>
    </row>
    <row r="29" spans="1:19" ht="30" x14ac:dyDescent="0.25">
      <c r="A29" s="153" t="s">
        <v>1152</v>
      </c>
      <c r="B29" s="24" t="s">
        <v>475</v>
      </c>
      <c r="C29" s="157" t="s">
        <v>1026</v>
      </c>
      <c r="D29" s="113" t="s">
        <v>1008</v>
      </c>
      <c r="E29" s="113" t="s">
        <v>273</v>
      </c>
      <c r="F29" s="114">
        <f>VLOOKUP(E29,ADMINISTRATIVAS!$B$13:$L$76,11,FALSE)</f>
        <v>96</v>
      </c>
      <c r="G29" s="122" t="s">
        <v>81</v>
      </c>
      <c r="H29" s="122" t="s">
        <v>81</v>
      </c>
      <c r="I29" s="116">
        <v>40</v>
      </c>
      <c r="J29" s="116" t="str">
        <f t="shared" si="4"/>
        <v>MAYOR</v>
      </c>
      <c r="K29" s="118">
        <v>60</v>
      </c>
      <c r="L29" s="118" t="str">
        <f t="shared" si="5"/>
        <v>MAYOR</v>
      </c>
      <c r="M29" s="119">
        <v>80</v>
      </c>
      <c r="N29" s="119" t="str">
        <f t="shared" si="6"/>
        <v>MAYOR</v>
      </c>
      <c r="O29" s="120">
        <v>100</v>
      </c>
      <c r="P29" s="121" t="str">
        <f t="shared" si="7"/>
        <v>MENOR</v>
      </c>
    </row>
    <row r="30" spans="1:19" x14ac:dyDescent="0.25">
      <c r="A30" s="153" t="s">
        <v>1153</v>
      </c>
      <c r="B30" s="24" t="s">
        <v>475</v>
      </c>
      <c r="C30" s="157" t="s">
        <v>1027</v>
      </c>
      <c r="D30" s="113" t="s">
        <v>1008</v>
      </c>
      <c r="E30" s="113" t="s">
        <v>307</v>
      </c>
      <c r="F30" s="114">
        <f>VLOOKUP(E30,ADMINISTRATIVAS!$B$13:$L$76,11,FALSE)</f>
        <v>100</v>
      </c>
      <c r="G30" s="122" t="s">
        <v>81</v>
      </c>
      <c r="H30" s="122" t="s">
        <v>81</v>
      </c>
      <c r="I30" s="116">
        <v>40</v>
      </c>
      <c r="J30" s="116" t="str">
        <f t="shared" si="4"/>
        <v>MAYOR</v>
      </c>
      <c r="K30" s="118">
        <v>60</v>
      </c>
      <c r="L30" s="118" t="str">
        <f t="shared" si="5"/>
        <v>MAYOR</v>
      </c>
      <c r="M30" s="119">
        <v>80</v>
      </c>
      <c r="N30" s="119" t="str">
        <f t="shared" si="6"/>
        <v>MAYOR</v>
      </c>
      <c r="O30" s="120">
        <v>100</v>
      </c>
      <c r="P30" s="121" t="str">
        <f t="shared" si="7"/>
        <v>CUMPLE</v>
      </c>
    </row>
    <row r="31" spans="1:19" x14ac:dyDescent="0.25">
      <c r="A31" s="153" t="s">
        <v>1154</v>
      </c>
      <c r="B31" s="24" t="s">
        <v>475</v>
      </c>
      <c r="C31" s="157" t="s">
        <v>1028</v>
      </c>
      <c r="D31" s="112" t="s">
        <v>1019</v>
      </c>
      <c r="E31" s="139" t="s">
        <v>717</v>
      </c>
      <c r="F31" s="114">
        <f>VLOOKUP(E31,TECNICAS!$A$13:$K$117,11)</f>
        <v>100</v>
      </c>
      <c r="G31" s="122" t="s">
        <v>81</v>
      </c>
      <c r="H31" s="122" t="s">
        <v>81</v>
      </c>
      <c r="I31" s="116">
        <v>40</v>
      </c>
      <c r="J31" s="116" t="str">
        <f t="shared" si="4"/>
        <v>MAYOR</v>
      </c>
      <c r="K31" s="118">
        <v>60</v>
      </c>
      <c r="L31" s="118" t="str">
        <f t="shared" si="5"/>
        <v>MAYOR</v>
      </c>
      <c r="M31" s="119">
        <v>80</v>
      </c>
      <c r="N31" s="119" t="str">
        <f t="shared" si="6"/>
        <v>MAYOR</v>
      </c>
      <c r="O31" s="120">
        <v>100</v>
      </c>
      <c r="P31" s="121" t="str">
        <f t="shared" si="7"/>
        <v>CUMPLE</v>
      </c>
    </row>
    <row r="32" spans="1:19" x14ac:dyDescent="0.25">
      <c r="A32" s="153" t="s">
        <v>1155</v>
      </c>
      <c r="B32" s="24" t="s">
        <v>475</v>
      </c>
      <c r="C32" s="157" t="s">
        <v>1029</v>
      </c>
      <c r="D32" s="112" t="s">
        <v>1019</v>
      </c>
      <c r="E32" s="139" t="s">
        <v>727</v>
      </c>
      <c r="F32" s="114">
        <f>VLOOKUP(E32,TECNICAS!$A$13:$K$117,11)</f>
        <v>100</v>
      </c>
      <c r="G32" s="122" t="s">
        <v>81</v>
      </c>
      <c r="H32" s="122" t="s">
        <v>81</v>
      </c>
      <c r="I32" s="116">
        <v>40</v>
      </c>
      <c r="J32" s="116" t="str">
        <f t="shared" si="4"/>
        <v>MAYOR</v>
      </c>
      <c r="K32" s="118">
        <v>60</v>
      </c>
      <c r="L32" s="118" t="str">
        <f t="shared" si="5"/>
        <v>MAYOR</v>
      </c>
      <c r="M32" s="119">
        <v>80</v>
      </c>
      <c r="N32" s="119" t="str">
        <f t="shared" si="6"/>
        <v>MAYOR</v>
      </c>
      <c r="O32" s="120">
        <v>100</v>
      </c>
      <c r="P32" s="121" t="str">
        <f t="shared" si="7"/>
        <v>CUMPLE</v>
      </c>
    </row>
    <row r="33" spans="1:16" x14ac:dyDescent="0.25">
      <c r="A33" s="153" t="s">
        <v>1156</v>
      </c>
      <c r="B33" s="24" t="s">
        <v>475</v>
      </c>
      <c r="C33" s="157" t="s">
        <v>1030</v>
      </c>
      <c r="D33" s="112" t="s">
        <v>1019</v>
      </c>
      <c r="E33" s="139" t="s">
        <v>762</v>
      </c>
      <c r="F33" s="114">
        <f>VLOOKUP(E33,TECNICAS!$A$13:$K$117,11)</f>
        <v>100</v>
      </c>
      <c r="G33" s="122" t="s">
        <v>81</v>
      </c>
      <c r="H33" s="122" t="s">
        <v>81</v>
      </c>
      <c r="I33" s="116">
        <v>40</v>
      </c>
      <c r="J33" s="116" t="str">
        <f t="shared" si="4"/>
        <v>MAYOR</v>
      </c>
      <c r="K33" s="118">
        <v>60</v>
      </c>
      <c r="L33" s="118" t="str">
        <f t="shared" si="5"/>
        <v>MAYOR</v>
      </c>
      <c r="M33" s="119">
        <v>80</v>
      </c>
      <c r="N33" s="119" t="str">
        <f t="shared" si="6"/>
        <v>MAYOR</v>
      </c>
      <c r="O33" s="120">
        <v>100</v>
      </c>
      <c r="P33" s="121" t="str">
        <f t="shared" si="7"/>
        <v>CUMPLE</v>
      </c>
    </row>
    <row r="34" spans="1:16" x14ac:dyDescent="0.25">
      <c r="A34" s="161" t="s">
        <v>1157</v>
      </c>
      <c r="B34" s="136"/>
      <c r="C34" s="166"/>
      <c r="D34" s="133"/>
      <c r="E34" s="140"/>
      <c r="F34" s="141">
        <f>SUM(F23:F33)</f>
        <v>996</v>
      </c>
      <c r="G34" s="136">
        <f>SUM(G23:G33)</f>
        <v>0</v>
      </c>
      <c r="H34" s="140"/>
      <c r="I34" s="136">
        <f>SUM(I23:I33)</f>
        <v>460</v>
      </c>
      <c r="J34" s="136" t="str">
        <f>IFERROR(VLOOKUP("MENOR",J23:J33,1,FALSE),"CUMPLE")</f>
        <v>MENOR</v>
      </c>
      <c r="K34" s="136">
        <f>SUM(K23:K33)</f>
        <v>660</v>
      </c>
      <c r="L34" s="136" t="str">
        <f>IFERROR(VLOOKUP("MENOR",L23:L33,1,FALSE),"CUMPLE")</f>
        <v>MENOR</v>
      </c>
      <c r="M34" s="136">
        <f>SUM(M23:M33)</f>
        <v>880</v>
      </c>
      <c r="N34" s="136" t="str">
        <f>IFERROR(VLOOKUP("MENOR",N23:N33,1,FALSE),"CUMPLE")</f>
        <v>MENOR</v>
      </c>
      <c r="O34" s="136">
        <f>SUM(O23:O33)</f>
        <v>1100</v>
      </c>
      <c r="P34" s="136" t="str">
        <f>IFERROR(VLOOKUP("MENOR",P23:P33,1,FALSE),"CUMPLE")</f>
        <v>MENOR</v>
      </c>
    </row>
    <row r="35" spans="1:16" x14ac:dyDescent="0.25">
      <c r="A35" s="153" t="s">
        <v>1158</v>
      </c>
      <c r="B35" s="24" t="s">
        <v>475</v>
      </c>
      <c r="C35" s="157" t="s">
        <v>1031</v>
      </c>
      <c r="D35" s="113" t="s">
        <v>1008</v>
      </c>
      <c r="E35" s="113" t="s">
        <v>323</v>
      </c>
      <c r="F35" s="114">
        <f>VLOOKUP(E35,ADMINISTRATIVAS!$B$13:$L$76,11,FALSE)</f>
        <v>100</v>
      </c>
      <c r="G35" s="122" t="s">
        <v>81</v>
      </c>
      <c r="H35" s="122" t="s">
        <v>81</v>
      </c>
      <c r="I35" s="116" t="s">
        <v>81</v>
      </c>
      <c r="J35" s="116" t="s">
        <v>81</v>
      </c>
      <c r="K35" s="118">
        <v>60</v>
      </c>
      <c r="L35" s="118" t="str">
        <f t="shared" ref="L35:L54" si="8">IF($F35=K35,"CUMPLE",IF($F35&lt;K35,"MENOR","MAYOR"))</f>
        <v>MAYOR</v>
      </c>
      <c r="M35" s="142">
        <v>80</v>
      </c>
      <c r="N35" s="119" t="str">
        <f t="shared" ref="N35:N54" si="9">IF($F35=M35,"CUMPLE",IF($F35&lt;M35,"MENOR","MAYOR"))</f>
        <v>MAYOR</v>
      </c>
      <c r="O35" s="120">
        <v>100</v>
      </c>
      <c r="P35" s="121" t="str">
        <f t="shared" ref="P35:P54" si="10">IF($F35=O35,"CUMPLE",IF($F35&lt;O35,"MENOR","MAYOR"))</f>
        <v>CUMPLE</v>
      </c>
    </row>
    <row r="36" spans="1:16" x14ac:dyDescent="0.25">
      <c r="A36" s="153" t="s">
        <v>1159</v>
      </c>
      <c r="B36" s="24" t="s">
        <v>475</v>
      </c>
      <c r="C36" s="157" t="s">
        <v>1032</v>
      </c>
      <c r="D36" s="113" t="s">
        <v>1008</v>
      </c>
      <c r="E36" s="113" t="s">
        <v>337</v>
      </c>
      <c r="F36" s="114">
        <f>VLOOKUP(E36,ADMINISTRATIVAS!$B$13:$L$76,11,FALSE)</f>
        <v>100</v>
      </c>
      <c r="G36" s="122" t="s">
        <v>81</v>
      </c>
      <c r="H36" s="122" t="s">
        <v>81</v>
      </c>
      <c r="I36" s="116" t="s">
        <v>81</v>
      </c>
      <c r="J36" s="116" t="s">
        <v>81</v>
      </c>
      <c r="K36" s="118">
        <v>60</v>
      </c>
      <c r="L36" s="118" t="str">
        <f t="shared" si="8"/>
        <v>MAYOR</v>
      </c>
      <c r="M36" s="142">
        <v>80</v>
      </c>
      <c r="N36" s="119" t="str">
        <f t="shared" si="9"/>
        <v>MAYOR</v>
      </c>
      <c r="O36" s="120">
        <v>100</v>
      </c>
      <c r="P36" s="121" t="str">
        <f t="shared" si="10"/>
        <v>CUMPLE</v>
      </c>
    </row>
    <row r="37" spans="1:16" ht="30" x14ac:dyDescent="0.25">
      <c r="A37" s="153" t="s">
        <v>1160</v>
      </c>
      <c r="B37" s="24" t="s">
        <v>475</v>
      </c>
      <c r="C37" s="157" t="s">
        <v>1033</v>
      </c>
      <c r="D37" s="113" t="s">
        <v>1008</v>
      </c>
      <c r="E37" s="113" t="s">
        <v>357</v>
      </c>
      <c r="F37" s="114">
        <f>VLOOKUP(E37,ADMINISTRATIVAS!$B$13:$L$76,11,FALSE)</f>
        <v>100</v>
      </c>
      <c r="G37" s="122" t="s">
        <v>81</v>
      </c>
      <c r="H37" s="122" t="s">
        <v>81</v>
      </c>
      <c r="I37" s="116" t="s">
        <v>81</v>
      </c>
      <c r="J37" s="116" t="s">
        <v>81</v>
      </c>
      <c r="K37" s="118">
        <v>60</v>
      </c>
      <c r="L37" s="118" t="str">
        <f t="shared" si="8"/>
        <v>MAYOR</v>
      </c>
      <c r="M37" s="142">
        <v>80</v>
      </c>
      <c r="N37" s="119" t="str">
        <f t="shared" si="9"/>
        <v>MAYOR</v>
      </c>
      <c r="O37" s="120">
        <v>100</v>
      </c>
      <c r="P37" s="121" t="str">
        <f t="shared" si="10"/>
        <v>CUMPLE</v>
      </c>
    </row>
    <row r="38" spans="1:16" x14ac:dyDescent="0.25">
      <c r="A38" s="153" t="s">
        <v>1161</v>
      </c>
      <c r="B38" s="24" t="s">
        <v>475</v>
      </c>
      <c r="C38" s="157" t="s">
        <v>1034</v>
      </c>
      <c r="D38" s="112" t="s">
        <v>1019</v>
      </c>
      <c r="E38" s="139" t="s">
        <v>504</v>
      </c>
      <c r="F38" s="114">
        <f>VLOOKUP(E38,TECNICAS!$A$13:$K$117,11)</f>
        <v>90</v>
      </c>
      <c r="G38" s="122" t="s">
        <v>81</v>
      </c>
      <c r="H38" s="122" t="s">
        <v>81</v>
      </c>
      <c r="I38" s="116" t="s">
        <v>81</v>
      </c>
      <c r="J38" s="116" t="s">
        <v>81</v>
      </c>
      <c r="K38" s="118">
        <v>60</v>
      </c>
      <c r="L38" s="118" t="str">
        <f t="shared" si="8"/>
        <v>MAYOR</v>
      </c>
      <c r="M38" s="142">
        <v>80</v>
      </c>
      <c r="N38" s="119" t="str">
        <f t="shared" si="9"/>
        <v>MAYOR</v>
      </c>
      <c r="O38" s="120">
        <v>100</v>
      </c>
      <c r="P38" s="121" t="str">
        <f t="shared" si="10"/>
        <v>MENOR</v>
      </c>
    </row>
    <row r="39" spans="1:16" x14ac:dyDescent="0.25">
      <c r="A39" s="153" t="s">
        <v>1162</v>
      </c>
      <c r="B39" s="24" t="s">
        <v>475</v>
      </c>
      <c r="C39" s="157" t="s">
        <v>1035</v>
      </c>
      <c r="D39" s="112" t="s">
        <v>1019</v>
      </c>
      <c r="E39" s="139" t="s">
        <v>549</v>
      </c>
      <c r="F39" s="114">
        <f>VLOOKUP(E39,TECNICAS!$A$13:$K$117,11)</f>
        <v>80</v>
      </c>
      <c r="G39" s="122" t="s">
        <v>81</v>
      </c>
      <c r="H39" s="122" t="s">
        <v>81</v>
      </c>
      <c r="I39" s="116" t="s">
        <v>81</v>
      </c>
      <c r="J39" s="116" t="s">
        <v>81</v>
      </c>
      <c r="K39" s="118">
        <v>60</v>
      </c>
      <c r="L39" s="118" t="str">
        <f t="shared" si="8"/>
        <v>MAYOR</v>
      </c>
      <c r="M39" s="142">
        <v>80</v>
      </c>
      <c r="N39" s="119" t="str">
        <f t="shared" si="9"/>
        <v>CUMPLE</v>
      </c>
      <c r="O39" s="120">
        <v>100</v>
      </c>
      <c r="P39" s="121" t="str">
        <f t="shared" si="10"/>
        <v>MENOR</v>
      </c>
    </row>
    <row r="40" spans="1:16" x14ac:dyDescent="0.25">
      <c r="A40" s="153" t="s">
        <v>1163</v>
      </c>
      <c r="B40" s="24" t="s">
        <v>475</v>
      </c>
      <c r="C40" s="157" t="s">
        <v>1036</v>
      </c>
      <c r="D40" s="112" t="s">
        <v>1019</v>
      </c>
      <c r="E40" s="139" t="s">
        <v>557</v>
      </c>
      <c r="F40" s="114">
        <f>VLOOKUP(E40,TECNICAS!$A$13:$K$117,11)</f>
        <v>100</v>
      </c>
      <c r="G40" s="122" t="s">
        <v>81</v>
      </c>
      <c r="H40" s="122" t="s">
        <v>81</v>
      </c>
      <c r="I40" s="116" t="s">
        <v>81</v>
      </c>
      <c r="J40" s="116" t="s">
        <v>81</v>
      </c>
      <c r="K40" s="118">
        <v>60</v>
      </c>
      <c r="L40" s="118" t="str">
        <f t="shared" si="8"/>
        <v>MAYOR</v>
      </c>
      <c r="M40" s="142">
        <v>80</v>
      </c>
      <c r="N40" s="119" t="str">
        <f t="shared" si="9"/>
        <v>MAYOR</v>
      </c>
      <c r="O40" s="120">
        <v>100</v>
      </c>
      <c r="P40" s="121" t="str">
        <f t="shared" si="10"/>
        <v>CUMPLE</v>
      </c>
    </row>
    <row r="41" spans="1:16" x14ac:dyDescent="0.25">
      <c r="A41" s="153" t="s">
        <v>1164</v>
      </c>
      <c r="B41" s="24" t="s">
        <v>475</v>
      </c>
      <c r="C41" s="157" t="s">
        <v>1037</v>
      </c>
      <c r="D41" s="112" t="s">
        <v>1019</v>
      </c>
      <c r="E41" s="139" t="s">
        <v>640</v>
      </c>
      <c r="F41" s="114">
        <f>VLOOKUP(E41,TECNICAS!$A$13:$K$117,11)</f>
        <v>100</v>
      </c>
      <c r="G41" s="122" t="s">
        <v>81</v>
      </c>
      <c r="H41" s="122" t="s">
        <v>81</v>
      </c>
      <c r="I41" s="116" t="s">
        <v>81</v>
      </c>
      <c r="J41" s="116" t="s">
        <v>81</v>
      </c>
      <c r="K41" s="118">
        <v>60</v>
      </c>
      <c r="L41" s="118" t="str">
        <f t="shared" si="8"/>
        <v>MAYOR</v>
      </c>
      <c r="M41" s="142">
        <v>80</v>
      </c>
      <c r="N41" s="119" t="str">
        <f t="shared" si="9"/>
        <v>MAYOR</v>
      </c>
      <c r="O41" s="120">
        <v>100</v>
      </c>
      <c r="P41" s="121" t="str">
        <f t="shared" si="10"/>
        <v>CUMPLE</v>
      </c>
    </row>
    <row r="42" spans="1:16" x14ac:dyDescent="0.25">
      <c r="A42" s="153" t="s">
        <v>1165</v>
      </c>
      <c r="B42" s="24" t="s">
        <v>475</v>
      </c>
      <c r="C42" s="157" t="s">
        <v>1038</v>
      </c>
      <c r="D42" s="112" t="s">
        <v>1019</v>
      </c>
      <c r="E42" s="139" t="s">
        <v>696</v>
      </c>
      <c r="F42" s="114">
        <f>VLOOKUP(E42,TECNICAS!$A$13:$K$117,11)</f>
        <v>90</v>
      </c>
      <c r="G42" s="122" t="s">
        <v>81</v>
      </c>
      <c r="H42" s="122" t="s">
        <v>81</v>
      </c>
      <c r="I42" s="116" t="s">
        <v>81</v>
      </c>
      <c r="J42" s="116" t="s">
        <v>81</v>
      </c>
      <c r="K42" s="118">
        <v>60</v>
      </c>
      <c r="L42" s="118" t="str">
        <f t="shared" si="8"/>
        <v>MAYOR</v>
      </c>
      <c r="M42" s="142">
        <v>80</v>
      </c>
      <c r="N42" s="119" t="str">
        <f t="shared" si="9"/>
        <v>MAYOR</v>
      </c>
      <c r="O42" s="120">
        <v>100</v>
      </c>
      <c r="P42" s="121" t="str">
        <f t="shared" si="10"/>
        <v>MENOR</v>
      </c>
    </row>
    <row r="43" spans="1:16" x14ac:dyDescent="0.25">
      <c r="A43" s="153" t="s">
        <v>1166</v>
      </c>
      <c r="B43" s="24" t="s">
        <v>475</v>
      </c>
      <c r="C43" s="157" t="s">
        <v>1039</v>
      </c>
      <c r="D43" s="112" t="s">
        <v>1019</v>
      </c>
      <c r="E43" s="139" t="s">
        <v>755</v>
      </c>
      <c r="F43" s="114">
        <f>VLOOKUP(E43,TECNICAS!$A$13:$K$117,11)</f>
        <v>100</v>
      </c>
      <c r="G43" s="122" t="s">
        <v>81</v>
      </c>
      <c r="H43" s="122" t="s">
        <v>81</v>
      </c>
      <c r="I43" s="116" t="s">
        <v>81</v>
      </c>
      <c r="J43" s="116" t="s">
        <v>81</v>
      </c>
      <c r="K43" s="118">
        <v>60</v>
      </c>
      <c r="L43" s="118" t="str">
        <f t="shared" si="8"/>
        <v>MAYOR</v>
      </c>
      <c r="M43" s="142">
        <v>80</v>
      </c>
      <c r="N43" s="119" t="str">
        <f t="shared" si="9"/>
        <v>MAYOR</v>
      </c>
      <c r="O43" s="120">
        <v>100</v>
      </c>
      <c r="P43" s="121" t="str">
        <f t="shared" si="10"/>
        <v>CUMPLE</v>
      </c>
    </row>
    <row r="44" spans="1:16" x14ac:dyDescent="0.25">
      <c r="A44" s="153" t="s">
        <v>1167</v>
      </c>
      <c r="B44" s="24" t="s">
        <v>475</v>
      </c>
      <c r="C44" s="157" t="s">
        <v>1040</v>
      </c>
      <c r="D44" s="112" t="s">
        <v>1019</v>
      </c>
      <c r="E44" s="139" t="s">
        <v>777</v>
      </c>
      <c r="F44" s="114">
        <f>VLOOKUP(E44,TECNICAS!$A$13:$K$117,11)</f>
        <v>100</v>
      </c>
      <c r="G44" s="122" t="s">
        <v>81</v>
      </c>
      <c r="H44" s="122" t="s">
        <v>81</v>
      </c>
      <c r="I44" s="116" t="s">
        <v>81</v>
      </c>
      <c r="J44" s="116" t="s">
        <v>81</v>
      </c>
      <c r="K44" s="118">
        <v>60</v>
      </c>
      <c r="L44" s="118" t="str">
        <f t="shared" si="8"/>
        <v>MAYOR</v>
      </c>
      <c r="M44" s="142">
        <v>80</v>
      </c>
      <c r="N44" s="119" t="str">
        <f t="shared" si="9"/>
        <v>MAYOR</v>
      </c>
      <c r="O44" s="120">
        <v>100</v>
      </c>
      <c r="P44" s="121" t="str">
        <f t="shared" si="10"/>
        <v>CUMPLE</v>
      </c>
    </row>
    <row r="45" spans="1:16" x14ac:dyDescent="0.25">
      <c r="A45" s="153" t="s">
        <v>1168</v>
      </c>
      <c r="B45" s="24" t="s">
        <v>475</v>
      </c>
      <c r="C45" s="157" t="s">
        <v>1041</v>
      </c>
      <c r="D45" s="112" t="s">
        <v>1019</v>
      </c>
      <c r="E45" s="139" t="s">
        <v>795</v>
      </c>
      <c r="F45" s="114">
        <f>VLOOKUP(E45,TECNICAS!$A$13:$K$117,11)</f>
        <v>100</v>
      </c>
      <c r="G45" s="122" t="s">
        <v>81</v>
      </c>
      <c r="H45" s="122" t="s">
        <v>81</v>
      </c>
      <c r="I45" s="116" t="s">
        <v>81</v>
      </c>
      <c r="J45" s="116" t="s">
        <v>81</v>
      </c>
      <c r="K45" s="118">
        <v>60</v>
      </c>
      <c r="L45" s="118" t="str">
        <f t="shared" si="8"/>
        <v>MAYOR</v>
      </c>
      <c r="M45" s="142">
        <v>80</v>
      </c>
      <c r="N45" s="119" t="str">
        <f t="shared" si="9"/>
        <v>MAYOR</v>
      </c>
      <c r="O45" s="120">
        <v>100</v>
      </c>
      <c r="P45" s="121" t="str">
        <f t="shared" si="10"/>
        <v>CUMPLE</v>
      </c>
    </row>
    <row r="46" spans="1:16" ht="30" x14ac:dyDescent="0.25">
      <c r="A46" s="153" t="s">
        <v>1169</v>
      </c>
      <c r="B46" s="24" t="s">
        <v>475</v>
      </c>
      <c r="C46" s="157" t="s">
        <v>1042</v>
      </c>
      <c r="D46" s="112" t="s">
        <v>1019</v>
      </c>
      <c r="E46" s="139" t="s">
        <v>820</v>
      </c>
      <c r="F46" s="114">
        <f>VLOOKUP(E46,TECNICAS!$A$13:$K$117,11)</f>
        <v>100</v>
      </c>
      <c r="G46" s="122" t="s">
        <v>81</v>
      </c>
      <c r="H46" s="122" t="s">
        <v>81</v>
      </c>
      <c r="I46" s="116" t="s">
        <v>81</v>
      </c>
      <c r="J46" s="116" t="s">
        <v>81</v>
      </c>
      <c r="K46" s="118">
        <v>60</v>
      </c>
      <c r="L46" s="118" t="str">
        <f t="shared" si="8"/>
        <v>MAYOR</v>
      </c>
      <c r="M46" s="142">
        <v>80</v>
      </c>
      <c r="N46" s="119" t="str">
        <f t="shared" si="9"/>
        <v>MAYOR</v>
      </c>
      <c r="O46" s="120">
        <v>100</v>
      </c>
      <c r="P46" s="121" t="str">
        <f t="shared" si="10"/>
        <v>CUMPLE</v>
      </c>
    </row>
    <row r="47" spans="1:16" ht="30" x14ac:dyDescent="0.25">
      <c r="A47" s="153" t="s">
        <v>1170</v>
      </c>
      <c r="B47" s="24" t="s">
        <v>475</v>
      </c>
      <c r="C47" s="157" t="s">
        <v>1043</v>
      </c>
      <c r="D47" s="112" t="s">
        <v>1019</v>
      </c>
      <c r="E47" s="139" t="s">
        <v>839</v>
      </c>
      <c r="F47" s="114">
        <f>VLOOKUP(E47,TECNICAS!$A$13:$K$117,11)</f>
        <v>96</v>
      </c>
      <c r="G47" s="122" t="s">
        <v>81</v>
      </c>
      <c r="H47" s="122" t="s">
        <v>81</v>
      </c>
      <c r="I47" s="116" t="s">
        <v>81</v>
      </c>
      <c r="J47" s="116" t="s">
        <v>81</v>
      </c>
      <c r="K47" s="118">
        <v>60</v>
      </c>
      <c r="L47" s="118" t="str">
        <f t="shared" si="8"/>
        <v>MAYOR</v>
      </c>
      <c r="M47" s="142">
        <v>80</v>
      </c>
      <c r="N47" s="119" t="str">
        <f t="shared" si="9"/>
        <v>MAYOR</v>
      </c>
      <c r="O47" s="120">
        <v>100</v>
      </c>
      <c r="P47" s="121" t="str">
        <f t="shared" si="10"/>
        <v>MENOR</v>
      </c>
    </row>
    <row r="48" spans="1:16" ht="30" x14ac:dyDescent="0.25">
      <c r="A48" s="153" t="s">
        <v>1171</v>
      </c>
      <c r="B48" s="24" t="s">
        <v>475</v>
      </c>
      <c r="C48" s="157" t="s">
        <v>1044</v>
      </c>
      <c r="D48" s="112" t="s">
        <v>1019</v>
      </c>
      <c r="E48" s="139" t="s">
        <v>887</v>
      </c>
      <c r="F48" s="114">
        <f>VLOOKUP(E48,TECNICAS!$A$13:$K$117,11)</f>
        <v>100</v>
      </c>
      <c r="G48" s="122" t="s">
        <v>81</v>
      </c>
      <c r="H48" s="122" t="s">
        <v>81</v>
      </c>
      <c r="I48" s="116" t="s">
        <v>81</v>
      </c>
      <c r="J48" s="116" t="s">
        <v>81</v>
      </c>
      <c r="K48" s="118">
        <v>60</v>
      </c>
      <c r="L48" s="118" t="str">
        <f t="shared" si="8"/>
        <v>MAYOR</v>
      </c>
      <c r="M48" s="142">
        <v>80</v>
      </c>
      <c r="N48" s="119" t="str">
        <f t="shared" si="9"/>
        <v>MAYOR</v>
      </c>
      <c r="O48" s="120">
        <v>100</v>
      </c>
      <c r="P48" s="121" t="str">
        <f t="shared" si="10"/>
        <v>CUMPLE</v>
      </c>
    </row>
    <row r="49" spans="1:16" ht="30" x14ac:dyDescent="0.25">
      <c r="A49" s="153" t="s">
        <v>1172</v>
      </c>
      <c r="B49" s="24" t="s">
        <v>475</v>
      </c>
      <c r="C49" s="157" t="s">
        <v>1045</v>
      </c>
      <c r="D49" s="112" t="s">
        <v>1019</v>
      </c>
      <c r="E49" s="139" t="s">
        <v>902</v>
      </c>
      <c r="F49" s="114">
        <f>VLOOKUP(E49,TECNICAS!$A$13:$K$117,11)</f>
        <v>100</v>
      </c>
      <c r="G49" s="122" t="s">
        <v>81</v>
      </c>
      <c r="H49" s="122" t="s">
        <v>81</v>
      </c>
      <c r="I49" s="116" t="s">
        <v>81</v>
      </c>
      <c r="J49" s="116" t="s">
        <v>81</v>
      </c>
      <c r="K49" s="118">
        <v>60</v>
      </c>
      <c r="L49" s="118" t="str">
        <f t="shared" si="8"/>
        <v>MAYOR</v>
      </c>
      <c r="M49" s="142">
        <v>80</v>
      </c>
      <c r="N49" s="119" t="str">
        <f t="shared" si="9"/>
        <v>MAYOR</v>
      </c>
      <c r="O49" s="120">
        <v>100</v>
      </c>
      <c r="P49" s="121" t="str">
        <f t="shared" si="10"/>
        <v>CUMPLE</v>
      </c>
    </row>
    <row r="50" spans="1:16" ht="30" x14ac:dyDescent="0.25">
      <c r="A50" s="153" t="s">
        <v>1173</v>
      </c>
      <c r="B50" s="24" t="s">
        <v>475</v>
      </c>
      <c r="C50" s="157" t="s">
        <v>1046</v>
      </c>
      <c r="D50" s="112" t="s">
        <v>1019</v>
      </c>
      <c r="E50" s="139" t="s">
        <v>907</v>
      </c>
      <c r="F50" s="114">
        <f>VLOOKUP(E50,TECNICAS!$A$13:$K$117,11)</f>
        <v>100</v>
      </c>
      <c r="G50" s="122" t="s">
        <v>81</v>
      </c>
      <c r="H50" s="122" t="s">
        <v>81</v>
      </c>
      <c r="I50" s="116" t="s">
        <v>81</v>
      </c>
      <c r="J50" s="116" t="s">
        <v>81</v>
      </c>
      <c r="K50" s="118">
        <v>60</v>
      </c>
      <c r="L50" s="118" t="str">
        <f t="shared" si="8"/>
        <v>MAYOR</v>
      </c>
      <c r="M50" s="142">
        <v>80</v>
      </c>
      <c r="N50" s="119" t="str">
        <f t="shared" si="9"/>
        <v>MAYOR</v>
      </c>
      <c r="O50" s="120">
        <v>100</v>
      </c>
      <c r="P50" s="121" t="str">
        <f t="shared" si="10"/>
        <v>CUMPLE</v>
      </c>
    </row>
    <row r="51" spans="1:16" ht="30" x14ac:dyDescent="0.25">
      <c r="A51" s="153" t="s">
        <v>1174</v>
      </c>
      <c r="B51" s="24" t="s">
        <v>475</v>
      </c>
      <c r="C51" s="157" t="s">
        <v>1047</v>
      </c>
      <c r="D51" s="112" t="s">
        <v>1019</v>
      </c>
      <c r="E51" s="139" t="s">
        <v>928</v>
      </c>
      <c r="F51" s="114">
        <f>VLOOKUP(E51,TECNICAS!$A$13:$K$117,11)</f>
        <v>100</v>
      </c>
      <c r="G51" s="122" t="s">
        <v>81</v>
      </c>
      <c r="H51" s="122" t="s">
        <v>81</v>
      </c>
      <c r="I51" s="116" t="s">
        <v>81</v>
      </c>
      <c r="J51" s="116" t="s">
        <v>81</v>
      </c>
      <c r="K51" s="118">
        <v>60</v>
      </c>
      <c r="L51" s="118" t="str">
        <f t="shared" si="8"/>
        <v>MAYOR</v>
      </c>
      <c r="M51" s="142">
        <v>80</v>
      </c>
      <c r="N51" s="119" t="str">
        <f t="shared" si="9"/>
        <v>MAYOR</v>
      </c>
      <c r="O51" s="120">
        <v>100</v>
      </c>
      <c r="P51" s="121" t="str">
        <f t="shared" si="10"/>
        <v>CUMPLE</v>
      </c>
    </row>
    <row r="52" spans="1:16" x14ac:dyDescent="0.25">
      <c r="A52" s="153" t="s">
        <v>1175</v>
      </c>
      <c r="B52" s="24" t="s">
        <v>475</v>
      </c>
      <c r="C52" s="157" t="s">
        <v>1048</v>
      </c>
      <c r="D52" s="112" t="s">
        <v>1008</v>
      </c>
      <c r="E52" s="113" t="s">
        <v>436</v>
      </c>
      <c r="F52" s="114">
        <f>VLOOKUP(E52,ADMINISTRATIVAS!$B$13:$L$76,11,FALSE)</f>
        <v>100</v>
      </c>
      <c r="G52" s="122" t="s">
        <v>81</v>
      </c>
      <c r="H52" s="122" t="s">
        <v>81</v>
      </c>
      <c r="I52" s="116" t="s">
        <v>81</v>
      </c>
      <c r="J52" s="116" t="s">
        <v>81</v>
      </c>
      <c r="K52" s="118">
        <v>60</v>
      </c>
      <c r="L52" s="118" t="str">
        <f t="shared" si="8"/>
        <v>MAYOR</v>
      </c>
      <c r="M52" s="142">
        <v>80</v>
      </c>
      <c r="N52" s="119" t="str">
        <f t="shared" si="9"/>
        <v>MAYOR</v>
      </c>
      <c r="O52" s="120">
        <v>100</v>
      </c>
      <c r="P52" s="121" t="str">
        <f t="shared" si="10"/>
        <v>CUMPLE</v>
      </c>
    </row>
    <row r="53" spans="1:16" ht="45" x14ac:dyDescent="0.25">
      <c r="A53" s="153" t="s">
        <v>1176</v>
      </c>
      <c r="B53" s="52" t="s">
        <v>169</v>
      </c>
      <c r="C53" s="157" t="s">
        <v>1049</v>
      </c>
      <c r="D53" s="112" t="s">
        <v>1008</v>
      </c>
      <c r="E53" s="113" t="s">
        <v>493</v>
      </c>
      <c r="F53" s="114">
        <f>VLOOKUP(E53,ADMINISTRATIVAS!$B$13:$L$76,11,FALSE)</f>
        <v>100</v>
      </c>
      <c r="G53" s="122" t="s">
        <v>81</v>
      </c>
      <c r="H53" s="122" t="s">
        <v>81</v>
      </c>
      <c r="I53" s="116" t="s">
        <v>81</v>
      </c>
      <c r="J53" s="116" t="s">
        <v>81</v>
      </c>
      <c r="K53" s="118">
        <v>60</v>
      </c>
      <c r="L53" s="118" t="str">
        <f t="shared" si="8"/>
        <v>MAYOR</v>
      </c>
      <c r="M53" s="142">
        <v>80</v>
      </c>
      <c r="N53" s="119" t="str">
        <f t="shared" si="9"/>
        <v>MAYOR</v>
      </c>
      <c r="O53" s="120">
        <v>100</v>
      </c>
      <c r="P53" s="121" t="str">
        <f t="shared" si="10"/>
        <v>CUMPLE</v>
      </c>
    </row>
    <row r="54" spans="1:16" ht="45" x14ac:dyDescent="0.25">
      <c r="A54" s="153" t="s">
        <v>1177</v>
      </c>
      <c r="B54" s="52" t="s">
        <v>169</v>
      </c>
      <c r="C54" s="157" t="s">
        <v>1050</v>
      </c>
      <c r="D54" s="112" t="s">
        <v>1008</v>
      </c>
      <c r="E54" s="113" t="s">
        <v>497</v>
      </c>
      <c r="F54" s="114">
        <f>VLOOKUP(E54,ADMINISTRATIVAS!$B$13:$L$76,11,FALSE)</f>
        <v>100</v>
      </c>
      <c r="G54" s="122" t="s">
        <v>81</v>
      </c>
      <c r="H54" s="122" t="s">
        <v>81</v>
      </c>
      <c r="I54" s="116" t="s">
        <v>81</v>
      </c>
      <c r="J54" s="116" t="s">
        <v>81</v>
      </c>
      <c r="K54" s="118">
        <v>60</v>
      </c>
      <c r="L54" s="118" t="str">
        <f t="shared" si="8"/>
        <v>MAYOR</v>
      </c>
      <c r="M54" s="142">
        <v>80</v>
      </c>
      <c r="N54" s="119" t="str">
        <f t="shared" si="9"/>
        <v>MAYOR</v>
      </c>
      <c r="O54" s="120">
        <v>100</v>
      </c>
      <c r="P54" s="121" t="str">
        <f t="shared" si="10"/>
        <v>CUMPLE</v>
      </c>
    </row>
    <row r="55" spans="1:16" ht="30" x14ac:dyDescent="0.25">
      <c r="A55" s="153" t="s">
        <v>1178</v>
      </c>
      <c r="B55" s="24" t="s">
        <v>475</v>
      </c>
      <c r="C55" s="157" t="s">
        <v>1051</v>
      </c>
      <c r="D55" s="113" t="s">
        <v>1012</v>
      </c>
      <c r="E55" s="113" t="s">
        <v>953</v>
      </c>
      <c r="F55" s="114">
        <f>VLOOKUP(E55,PHVA!$B$16:$K$37,10,FALSE)</f>
        <v>80</v>
      </c>
      <c r="G55" s="122" t="s">
        <v>81</v>
      </c>
      <c r="H55" s="122" t="s">
        <v>81</v>
      </c>
      <c r="I55" s="116" t="s">
        <v>81</v>
      </c>
      <c r="J55" s="116" t="s">
        <v>81</v>
      </c>
      <c r="K55" s="118">
        <v>60</v>
      </c>
      <c r="L55" s="118" t="str">
        <f>IF($F55=K55,"CUMPLE",IF($F55&lt;K55,"MENOR","MAYOR"))</f>
        <v>MAYOR</v>
      </c>
      <c r="M55" s="142">
        <v>80</v>
      </c>
      <c r="N55" s="119" t="str">
        <f>IF($F55=M55,"CUMPLE",IF($F55&lt;M55,"MENOR","MAYOR"))</f>
        <v>CUMPLE</v>
      </c>
      <c r="O55" s="120">
        <v>100</v>
      </c>
      <c r="P55" s="121" t="str">
        <f>IF($F55=O55,"CUMPLE",IF($F55&lt;O55,"MENOR","MAYOR"))</f>
        <v>MENOR</v>
      </c>
    </row>
    <row r="56" spans="1:16" x14ac:dyDescent="0.25">
      <c r="A56" s="161" t="s">
        <v>1179</v>
      </c>
      <c r="B56" s="136"/>
      <c r="C56" s="166"/>
      <c r="D56" s="133"/>
      <c r="E56" s="140"/>
      <c r="F56" s="134">
        <f>SUM(F45:F55)</f>
        <v>1076</v>
      </c>
      <c r="G56" s="136">
        <f>SUM(G45:G55)</f>
        <v>0</v>
      </c>
      <c r="H56" s="136"/>
      <c r="I56" s="136">
        <f>SUM(I45:I55)</f>
        <v>0</v>
      </c>
      <c r="J56" s="136"/>
      <c r="K56" s="136">
        <f>SUM(K45:K55)</f>
        <v>660</v>
      </c>
      <c r="L56" s="136" t="str">
        <f>IFERROR(VLOOKUP("MENOR",L35:L55,1,FALSE),"CUMPLE")</f>
        <v>CUMPLE</v>
      </c>
      <c r="M56" s="136">
        <f>SUM(M45:M55)</f>
        <v>880</v>
      </c>
      <c r="N56" s="136" t="str">
        <f>IFERROR(VLOOKUP("MENOR",N35:N55,1,FALSE),"CUMPLE")</f>
        <v>CUMPLE</v>
      </c>
      <c r="O56" s="136">
        <f>SUM(O45:O55)</f>
        <v>1100</v>
      </c>
      <c r="P56" s="136" t="str">
        <f>IFERROR(VLOOKUP("MENOR",P35:P55,1,FALSE),"CUMPLE")</f>
        <v>MENOR</v>
      </c>
    </row>
    <row r="57" spans="1:16" x14ac:dyDescent="0.25">
      <c r="A57" s="956" t="s">
        <v>1180</v>
      </c>
      <c r="B57" s="806" t="s">
        <v>475</v>
      </c>
      <c r="C57" s="970" t="s">
        <v>1052</v>
      </c>
      <c r="D57" s="113" t="s">
        <v>1012</v>
      </c>
      <c r="E57" s="96" t="s">
        <v>972</v>
      </c>
      <c r="F57" s="114" t="e">
        <f>VLOOKUP(E57,PHVA!$B$16:$K$37,10,FALSE)</f>
        <v>#N/A</v>
      </c>
      <c r="G57" s="122" t="s">
        <v>81</v>
      </c>
      <c r="H57" s="122" t="s">
        <v>81</v>
      </c>
      <c r="I57" s="116" t="s">
        <v>81</v>
      </c>
      <c r="J57" s="116" t="s">
        <v>81</v>
      </c>
      <c r="K57" s="118" t="s">
        <v>81</v>
      </c>
      <c r="L57" s="118" t="s">
        <v>81</v>
      </c>
      <c r="M57" s="142">
        <v>60</v>
      </c>
      <c r="N57" s="119" t="e">
        <f t="shared" ref="N57:N73" si="11">IF($F57=M57,"CUMPLE",IF($F57&lt;M57,"MENOR","MAYOR"))</f>
        <v>#N/A</v>
      </c>
      <c r="O57" s="120">
        <v>80</v>
      </c>
      <c r="P57" s="121" t="e">
        <f t="shared" ref="P57:P73" si="12">IF($F57=O57,"CUMPLE",IF($F57&lt;O57,"MENOR","MAYOR"))</f>
        <v>#N/A</v>
      </c>
    </row>
    <row r="58" spans="1:16" x14ac:dyDescent="0.25">
      <c r="A58" s="956"/>
      <c r="B58" s="806"/>
      <c r="C58" s="970"/>
      <c r="D58" s="113" t="s">
        <v>1012</v>
      </c>
      <c r="E58" s="96" t="s">
        <v>976</v>
      </c>
      <c r="F58" s="114">
        <f>VLOOKUP(E58,PHVA!$B$16:$K$37,10,FALSE)</f>
        <v>100</v>
      </c>
      <c r="G58" s="122" t="s">
        <v>81</v>
      </c>
      <c r="H58" s="122" t="s">
        <v>81</v>
      </c>
      <c r="I58" s="116" t="s">
        <v>81</v>
      </c>
      <c r="J58" s="116" t="s">
        <v>81</v>
      </c>
      <c r="K58" s="118" t="s">
        <v>81</v>
      </c>
      <c r="L58" s="118" t="s">
        <v>81</v>
      </c>
      <c r="M58" s="142">
        <v>40</v>
      </c>
      <c r="N58" s="119" t="str">
        <f t="shared" si="11"/>
        <v>MAYOR</v>
      </c>
      <c r="O58" s="120">
        <v>60</v>
      </c>
      <c r="P58" s="121" t="str">
        <f t="shared" si="12"/>
        <v>MAYOR</v>
      </c>
    </row>
    <row r="59" spans="1:16" x14ac:dyDescent="0.25">
      <c r="A59" s="956"/>
      <c r="B59" s="806"/>
      <c r="C59" s="970"/>
      <c r="D59" s="113" t="s">
        <v>1012</v>
      </c>
      <c r="E59" s="96" t="s">
        <v>979</v>
      </c>
      <c r="F59" s="114">
        <f>VLOOKUP(E59,PHVA!$B$16:$K$37,10,FALSE)</f>
        <v>100</v>
      </c>
      <c r="G59" s="122" t="s">
        <v>81</v>
      </c>
      <c r="H59" s="122" t="s">
        <v>81</v>
      </c>
      <c r="I59" s="116" t="s">
        <v>81</v>
      </c>
      <c r="J59" s="116" t="s">
        <v>81</v>
      </c>
      <c r="K59" s="118" t="s">
        <v>81</v>
      </c>
      <c r="L59" s="118" t="s">
        <v>81</v>
      </c>
      <c r="M59" s="142">
        <v>40</v>
      </c>
      <c r="N59" s="119" t="str">
        <f t="shared" si="11"/>
        <v>MAYOR</v>
      </c>
      <c r="O59" s="120">
        <v>60</v>
      </c>
      <c r="P59" s="121" t="str">
        <f t="shared" si="12"/>
        <v>MAYOR</v>
      </c>
    </row>
    <row r="60" spans="1:16" x14ac:dyDescent="0.25">
      <c r="A60" s="956"/>
      <c r="B60" s="806"/>
      <c r="C60" s="970"/>
      <c r="D60" s="113" t="s">
        <v>1012</v>
      </c>
      <c r="E60" s="96" t="s">
        <v>983</v>
      </c>
      <c r="F60" s="114">
        <f>VLOOKUP(E60,PHVA!$B$16:$K$37,10,FALSE)</f>
        <v>80</v>
      </c>
      <c r="G60" s="122" t="s">
        <v>81</v>
      </c>
      <c r="H60" s="122" t="s">
        <v>81</v>
      </c>
      <c r="I60" s="116" t="s">
        <v>81</v>
      </c>
      <c r="J60" s="116" t="s">
        <v>81</v>
      </c>
      <c r="K60" s="118" t="s">
        <v>81</v>
      </c>
      <c r="L60" s="118" t="s">
        <v>81</v>
      </c>
      <c r="M60" s="142">
        <v>40</v>
      </c>
      <c r="N60" s="119" t="str">
        <f t="shared" si="11"/>
        <v>MAYOR</v>
      </c>
      <c r="O60" s="120">
        <v>60</v>
      </c>
      <c r="P60" s="121" t="str">
        <f t="shared" si="12"/>
        <v>MAYOR</v>
      </c>
    </row>
    <row r="61" spans="1:16" x14ac:dyDescent="0.25">
      <c r="A61" s="956"/>
      <c r="B61" s="806"/>
      <c r="C61" s="970"/>
      <c r="D61" s="113" t="s">
        <v>1012</v>
      </c>
      <c r="E61" s="96" t="s">
        <v>986</v>
      </c>
      <c r="F61" s="114">
        <f>VLOOKUP(E61,PHVA!$B$16:$K$37,10,FALSE)</f>
        <v>100</v>
      </c>
      <c r="G61" s="122" t="s">
        <v>81</v>
      </c>
      <c r="H61" s="122" t="s">
        <v>81</v>
      </c>
      <c r="I61" s="116" t="s">
        <v>81</v>
      </c>
      <c r="J61" s="116" t="s">
        <v>81</v>
      </c>
      <c r="K61" s="118" t="s">
        <v>81</v>
      </c>
      <c r="L61" s="118" t="s">
        <v>81</v>
      </c>
      <c r="M61" s="142">
        <v>40</v>
      </c>
      <c r="N61" s="119" t="str">
        <f t="shared" si="11"/>
        <v>MAYOR</v>
      </c>
      <c r="O61" s="120">
        <v>60</v>
      </c>
      <c r="P61" s="121" t="str">
        <f t="shared" si="12"/>
        <v>MAYOR</v>
      </c>
    </row>
    <row r="62" spans="1:16" ht="135" x14ac:dyDescent="0.25">
      <c r="A62" s="153" t="s">
        <v>1181</v>
      </c>
      <c r="B62" s="24" t="s">
        <v>475</v>
      </c>
      <c r="C62" s="157" t="s">
        <v>1053</v>
      </c>
      <c r="D62" s="112" t="s">
        <v>1008</v>
      </c>
      <c r="E62" s="96" t="s">
        <v>478</v>
      </c>
      <c r="F62" s="114">
        <f>VLOOKUP(E62,ADMINISTRATIVAS!$B$13:$L$76,11,FALSE)</f>
        <v>100</v>
      </c>
      <c r="G62" s="122" t="s">
        <v>81</v>
      </c>
      <c r="H62" s="122" t="s">
        <v>81</v>
      </c>
      <c r="I62" s="116" t="s">
        <v>81</v>
      </c>
      <c r="J62" s="116" t="s">
        <v>81</v>
      </c>
      <c r="K62" s="118" t="s">
        <v>81</v>
      </c>
      <c r="L62" s="118" t="s">
        <v>81</v>
      </c>
      <c r="M62" s="142">
        <v>40</v>
      </c>
      <c r="N62" s="119" t="str">
        <f t="shared" si="11"/>
        <v>MAYOR</v>
      </c>
      <c r="O62" s="120">
        <v>60</v>
      </c>
      <c r="P62" s="121" t="str">
        <f t="shared" si="12"/>
        <v>MAYOR</v>
      </c>
    </row>
    <row r="63" spans="1:16" ht="75" x14ac:dyDescent="0.25">
      <c r="A63" s="153" t="s">
        <v>1182</v>
      </c>
      <c r="B63" s="24" t="s">
        <v>475</v>
      </c>
      <c r="C63" s="157" t="s">
        <v>1054</v>
      </c>
      <c r="D63" s="112" t="s">
        <v>1019</v>
      </c>
      <c r="E63" s="139" t="s">
        <v>923</v>
      </c>
      <c r="F63" s="114">
        <f>VLOOKUP(E63,TECNICAS!$A$13:$K$117,11)</f>
        <v>100</v>
      </c>
      <c r="G63" s="122" t="s">
        <v>81</v>
      </c>
      <c r="H63" s="122" t="s">
        <v>81</v>
      </c>
      <c r="I63" s="116" t="s">
        <v>81</v>
      </c>
      <c r="J63" s="116" t="s">
        <v>81</v>
      </c>
      <c r="K63" s="118" t="s">
        <v>81</v>
      </c>
      <c r="L63" s="118" t="s">
        <v>81</v>
      </c>
      <c r="M63" s="142">
        <v>60</v>
      </c>
      <c r="N63" s="119" t="str">
        <f t="shared" si="11"/>
        <v>MAYOR</v>
      </c>
      <c r="O63" s="120">
        <v>80</v>
      </c>
      <c r="P63" s="121" t="str">
        <f t="shared" si="12"/>
        <v>MAYOR</v>
      </c>
    </row>
    <row r="64" spans="1:16" ht="45" x14ac:dyDescent="0.25">
      <c r="A64" s="153" t="s">
        <v>1183</v>
      </c>
      <c r="B64" s="24" t="s">
        <v>475</v>
      </c>
      <c r="C64" s="157" t="s">
        <v>1055</v>
      </c>
      <c r="D64" s="112" t="s">
        <v>1019</v>
      </c>
      <c r="E64" s="139" t="s">
        <v>878</v>
      </c>
      <c r="F64" s="114">
        <f>VLOOKUP(E64,TECNICAS!$A$13:$K$117,11)</f>
        <v>80</v>
      </c>
      <c r="G64" s="122" t="s">
        <v>81</v>
      </c>
      <c r="H64" s="122" t="s">
        <v>81</v>
      </c>
      <c r="I64" s="116" t="s">
        <v>81</v>
      </c>
      <c r="J64" s="116" t="s">
        <v>81</v>
      </c>
      <c r="K64" s="118" t="s">
        <v>81</v>
      </c>
      <c r="L64" s="118" t="s">
        <v>81</v>
      </c>
      <c r="M64" s="142">
        <v>60</v>
      </c>
      <c r="N64" s="119" t="str">
        <f t="shared" si="11"/>
        <v>MAYOR</v>
      </c>
      <c r="O64" s="120">
        <v>80</v>
      </c>
      <c r="P64" s="121" t="str">
        <f t="shared" si="12"/>
        <v>CUMPLE</v>
      </c>
    </row>
    <row r="65" spans="1:16" x14ac:dyDescent="0.25">
      <c r="A65" s="153" t="s">
        <v>1184</v>
      </c>
      <c r="B65" s="24" t="s">
        <v>475</v>
      </c>
      <c r="C65" s="157" t="s">
        <v>1056</v>
      </c>
      <c r="D65" s="112" t="s">
        <v>1019</v>
      </c>
      <c r="E65" s="139" t="s">
        <v>737</v>
      </c>
      <c r="F65" s="114">
        <f>VLOOKUP(E65,TECNICAS!$A$13:$K$117,11)</f>
        <v>100</v>
      </c>
      <c r="G65" s="122" t="s">
        <v>81</v>
      </c>
      <c r="H65" s="122" t="s">
        <v>81</v>
      </c>
      <c r="I65" s="116" t="s">
        <v>81</v>
      </c>
      <c r="J65" s="116" t="s">
        <v>81</v>
      </c>
      <c r="K65" s="118" t="s">
        <v>81</v>
      </c>
      <c r="L65" s="118" t="s">
        <v>81</v>
      </c>
      <c r="M65" s="142">
        <v>60</v>
      </c>
      <c r="N65" s="119" t="str">
        <f t="shared" si="11"/>
        <v>MAYOR</v>
      </c>
      <c r="O65" s="120">
        <v>80</v>
      </c>
      <c r="P65" s="121" t="str">
        <f t="shared" si="12"/>
        <v>MAYOR</v>
      </c>
    </row>
    <row r="66" spans="1:16" ht="30" x14ac:dyDescent="0.25">
      <c r="A66" s="153" t="s">
        <v>1185</v>
      </c>
      <c r="B66" s="24" t="s">
        <v>475</v>
      </c>
      <c r="C66" s="157" t="s">
        <v>1057</v>
      </c>
      <c r="D66" s="113" t="s">
        <v>1012</v>
      </c>
      <c r="E66" s="96" t="s">
        <v>990</v>
      </c>
      <c r="F66" s="114">
        <f>VLOOKUP(E66,PHVA!$B$16:$K$37,10,FALSE)</f>
        <v>100</v>
      </c>
      <c r="G66" s="122" t="s">
        <v>81</v>
      </c>
      <c r="H66" s="122" t="s">
        <v>81</v>
      </c>
      <c r="I66" s="116" t="s">
        <v>81</v>
      </c>
      <c r="J66" s="116" t="s">
        <v>81</v>
      </c>
      <c r="K66" s="118" t="s">
        <v>81</v>
      </c>
      <c r="L66" s="118" t="s">
        <v>81</v>
      </c>
      <c r="M66" s="142">
        <v>60</v>
      </c>
      <c r="N66" s="119" t="str">
        <f t="shared" si="11"/>
        <v>MAYOR</v>
      </c>
      <c r="O66" s="120">
        <v>80</v>
      </c>
      <c r="P66" s="121" t="str">
        <f t="shared" si="12"/>
        <v>MAYOR</v>
      </c>
    </row>
    <row r="67" spans="1:16" ht="75" x14ac:dyDescent="0.25">
      <c r="A67" s="153" t="s">
        <v>1186</v>
      </c>
      <c r="B67" s="24" t="s">
        <v>475</v>
      </c>
      <c r="C67" s="157" t="s">
        <v>1058</v>
      </c>
      <c r="D67" s="112" t="s">
        <v>1019</v>
      </c>
      <c r="E67" s="139" t="s">
        <v>918</v>
      </c>
      <c r="F67" s="114">
        <f>VLOOKUP(E67,TECNICAS!$A$13:$K$117,11)</f>
        <v>100</v>
      </c>
      <c r="G67" s="122" t="s">
        <v>81</v>
      </c>
      <c r="H67" s="122" t="s">
        <v>81</v>
      </c>
      <c r="I67" s="116" t="s">
        <v>81</v>
      </c>
      <c r="J67" s="116" t="s">
        <v>81</v>
      </c>
      <c r="K67" s="118" t="s">
        <v>81</v>
      </c>
      <c r="L67" s="118" t="s">
        <v>81</v>
      </c>
      <c r="M67" s="142">
        <v>60</v>
      </c>
      <c r="N67" s="119" t="str">
        <f t="shared" si="11"/>
        <v>MAYOR</v>
      </c>
      <c r="O67" s="120">
        <v>80</v>
      </c>
      <c r="P67" s="121" t="str">
        <f t="shared" si="12"/>
        <v>MAYOR</v>
      </c>
    </row>
    <row r="68" spans="1:16" x14ac:dyDescent="0.25">
      <c r="A68" s="153" t="s">
        <v>1187</v>
      </c>
      <c r="B68" s="24" t="s">
        <v>475</v>
      </c>
      <c r="C68" s="87" t="s">
        <v>1059</v>
      </c>
      <c r="D68" s="112" t="s">
        <v>1019</v>
      </c>
      <c r="E68" s="139" t="s">
        <v>1060</v>
      </c>
      <c r="F68" s="114">
        <f>VLOOKUP(E68,TECNICAS!$A$13:$K$117,11)</f>
        <v>97</v>
      </c>
      <c r="G68" s="122" t="s">
        <v>81</v>
      </c>
      <c r="H68" s="122" t="s">
        <v>81</v>
      </c>
      <c r="I68" s="116" t="s">
        <v>81</v>
      </c>
      <c r="J68" s="116" t="s">
        <v>81</v>
      </c>
      <c r="K68" s="118" t="s">
        <v>81</v>
      </c>
      <c r="L68" s="118" t="s">
        <v>81</v>
      </c>
      <c r="M68" s="142">
        <v>60</v>
      </c>
      <c r="N68" s="119" t="str">
        <f t="shared" si="11"/>
        <v>MAYOR</v>
      </c>
      <c r="O68" s="120">
        <v>80</v>
      </c>
      <c r="P68" s="121" t="str">
        <f t="shared" si="12"/>
        <v>MAYOR</v>
      </c>
    </row>
    <row r="69" spans="1:16" x14ac:dyDescent="0.25">
      <c r="A69" s="153" t="s">
        <v>1188</v>
      </c>
      <c r="B69" s="24" t="s">
        <v>475</v>
      </c>
      <c r="C69" s="87" t="s">
        <v>1061</v>
      </c>
      <c r="D69" s="112" t="s">
        <v>1019</v>
      </c>
      <c r="E69" s="139" t="s">
        <v>562</v>
      </c>
      <c r="F69" s="114">
        <f>VLOOKUP(E69,TECNICAS!$A$13:$K$117,11)</f>
        <v>100</v>
      </c>
      <c r="G69" s="122" t="s">
        <v>81</v>
      </c>
      <c r="H69" s="122" t="s">
        <v>81</v>
      </c>
      <c r="I69" s="116" t="s">
        <v>81</v>
      </c>
      <c r="J69" s="116" t="s">
        <v>81</v>
      </c>
      <c r="K69" s="118" t="s">
        <v>81</v>
      </c>
      <c r="L69" s="118" t="s">
        <v>81</v>
      </c>
      <c r="M69" s="142">
        <v>60</v>
      </c>
      <c r="N69" s="119" t="str">
        <f t="shared" si="11"/>
        <v>MAYOR</v>
      </c>
      <c r="O69" s="120">
        <v>80</v>
      </c>
      <c r="P69" s="121" t="str">
        <f t="shared" si="12"/>
        <v>MAYOR</v>
      </c>
    </row>
    <row r="70" spans="1:16" x14ac:dyDescent="0.25">
      <c r="A70" s="153" t="s">
        <v>1189</v>
      </c>
      <c r="B70" s="24" t="s">
        <v>475</v>
      </c>
      <c r="C70" s="87" t="s">
        <v>1062</v>
      </c>
      <c r="D70" s="112" t="s">
        <v>1019</v>
      </c>
      <c r="E70" s="139" t="s">
        <v>591</v>
      </c>
      <c r="F70" s="114">
        <f>VLOOKUP(E70,TECNICAS!$A$13:$K$117,11)</f>
        <v>100</v>
      </c>
      <c r="G70" s="122" t="s">
        <v>81</v>
      </c>
      <c r="H70" s="122" t="s">
        <v>81</v>
      </c>
      <c r="I70" s="116" t="s">
        <v>81</v>
      </c>
      <c r="J70" s="116" t="s">
        <v>81</v>
      </c>
      <c r="K70" s="118" t="s">
        <v>81</v>
      </c>
      <c r="L70" s="118" t="s">
        <v>81</v>
      </c>
      <c r="M70" s="142">
        <v>60</v>
      </c>
      <c r="N70" s="119" t="str">
        <f t="shared" si="11"/>
        <v>MAYOR</v>
      </c>
      <c r="O70" s="120">
        <v>80</v>
      </c>
      <c r="P70" s="121" t="str">
        <f t="shared" si="12"/>
        <v>MAYOR</v>
      </c>
    </row>
    <row r="71" spans="1:16" x14ac:dyDescent="0.25">
      <c r="A71" s="153" t="s">
        <v>1190</v>
      </c>
      <c r="B71" s="24" t="s">
        <v>475</v>
      </c>
      <c r="C71" s="87" t="s">
        <v>1063</v>
      </c>
      <c r="D71" s="112" t="s">
        <v>1019</v>
      </c>
      <c r="E71" s="139" t="s">
        <v>735</v>
      </c>
      <c r="F71" s="114">
        <f>VLOOKUP(E71,TECNICAS!$A$13:$K$117,11)</f>
        <v>100</v>
      </c>
      <c r="G71" s="122" t="s">
        <v>81</v>
      </c>
      <c r="H71" s="122" t="s">
        <v>81</v>
      </c>
      <c r="I71" s="116" t="s">
        <v>81</v>
      </c>
      <c r="J71" s="116" t="s">
        <v>81</v>
      </c>
      <c r="K71" s="118" t="s">
        <v>81</v>
      </c>
      <c r="L71" s="118" t="s">
        <v>81</v>
      </c>
      <c r="M71" s="142">
        <v>60</v>
      </c>
      <c r="N71" s="119" t="str">
        <f t="shared" si="11"/>
        <v>MAYOR</v>
      </c>
      <c r="O71" s="120">
        <v>80</v>
      </c>
      <c r="P71" s="121" t="str">
        <f t="shared" si="12"/>
        <v>MAYOR</v>
      </c>
    </row>
    <row r="72" spans="1:16" x14ac:dyDescent="0.25">
      <c r="A72" s="153" t="s">
        <v>1191</v>
      </c>
      <c r="B72" s="24" t="s">
        <v>475</v>
      </c>
      <c r="C72" s="87" t="s">
        <v>1064</v>
      </c>
      <c r="D72" s="112" t="s">
        <v>1019</v>
      </c>
      <c r="E72" s="139" t="s">
        <v>772</v>
      </c>
      <c r="F72" s="114">
        <f>VLOOKUP(E72,TECNICAS!$A$13:$K$117,11)</f>
        <v>100</v>
      </c>
      <c r="G72" s="122" t="s">
        <v>81</v>
      </c>
      <c r="H72" s="122" t="s">
        <v>81</v>
      </c>
      <c r="I72" s="116" t="s">
        <v>81</v>
      </c>
      <c r="J72" s="116" t="s">
        <v>81</v>
      </c>
      <c r="K72" s="118" t="s">
        <v>81</v>
      </c>
      <c r="L72" s="118" t="s">
        <v>81</v>
      </c>
      <c r="M72" s="142">
        <v>60</v>
      </c>
      <c r="N72" s="119" t="str">
        <f t="shared" si="11"/>
        <v>MAYOR</v>
      </c>
      <c r="O72" s="120">
        <v>80</v>
      </c>
      <c r="P72" s="121" t="str">
        <f t="shared" si="12"/>
        <v>MAYOR</v>
      </c>
    </row>
    <row r="73" spans="1:16" x14ac:dyDescent="0.25">
      <c r="A73" s="153" t="s">
        <v>1192</v>
      </c>
      <c r="B73" s="24" t="s">
        <v>475</v>
      </c>
      <c r="C73" s="87" t="s">
        <v>1065</v>
      </c>
      <c r="D73" s="112" t="s">
        <v>1008</v>
      </c>
      <c r="E73" s="96" t="s">
        <v>450</v>
      </c>
      <c r="F73" s="114">
        <f>VLOOKUP(E73,ADMINISTRATIVAS!$B$13:$L$76,11,FALSE)</f>
        <v>100</v>
      </c>
      <c r="G73" s="122" t="s">
        <v>81</v>
      </c>
      <c r="H73" s="122" t="s">
        <v>81</v>
      </c>
      <c r="I73" s="116" t="s">
        <v>81</v>
      </c>
      <c r="J73" s="116" t="s">
        <v>81</v>
      </c>
      <c r="K73" s="118" t="s">
        <v>81</v>
      </c>
      <c r="L73" s="118" t="s">
        <v>81</v>
      </c>
      <c r="M73" s="142">
        <v>60</v>
      </c>
      <c r="N73" s="119" t="str">
        <f t="shared" si="11"/>
        <v>MAYOR</v>
      </c>
      <c r="O73" s="120">
        <v>80</v>
      </c>
      <c r="P73" s="121" t="str">
        <f t="shared" si="12"/>
        <v>MAYOR</v>
      </c>
    </row>
    <row r="74" spans="1:16" x14ac:dyDescent="0.25">
      <c r="A74" s="161" t="s">
        <v>1193</v>
      </c>
      <c r="B74" s="136"/>
      <c r="C74" s="167"/>
      <c r="D74" s="143"/>
      <c r="E74" s="143"/>
      <c r="F74" s="134">
        <f>SUM(F63:F73)</f>
        <v>1077</v>
      </c>
      <c r="G74" s="136">
        <f>SUM(G63:G73)</f>
        <v>0</v>
      </c>
      <c r="H74" s="136"/>
      <c r="I74" s="136">
        <f>SUM(I63:I73)</f>
        <v>0</v>
      </c>
      <c r="J74" s="136"/>
      <c r="K74" s="136">
        <f>SUM(K63:K73)</f>
        <v>0</v>
      </c>
      <c r="L74" s="136"/>
      <c r="M74" s="136">
        <f>SUM(M63:M73)</f>
        <v>660</v>
      </c>
      <c r="N74" s="136" t="str">
        <f>IFERROR(VLOOKUP("MENOR",N57:N73,1,FALSE),"CUMPLE")</f>
        <v>CUMPLE</v>
      </c>
      <c r="O74" s="136">
        <f>SUM(O63:O73)</f>
        <v>880</v>
      </c>
      <c r="P74" s="136" t="str">
        <f>IFERROR(VLOOKUP("MENOR",P57:P73,1,FALSE),"CUMPLE")</f>
        <v>CUMPLE</v>
      </c>
    </row>
    <row r="75" spans="1:16" ht="15.75" thickBot="1" x14ac:dyDescent="0.3">
      <c r="A75" s="155" t="s">
        <v>1194</v>
      </c>
      <c r="B75" s="156" t="s">
        <v>475</v>
      </c>
      <c r="C75" s="168" t="s">
        <v>177</v>
      </c>
      <c r="D75" s="145" t="s">
        <v>1008</v>
      </c>
      <c r="E75" s="144" t="s">
        <v>359</v>
      </c>
      <c r="F75" s="114">
        <f>VLOOKUP(E75,ADMINISTRATIVAS!$B$13:$L$76,11,FALSE)</f>
        <v>100</v>
      </c>
      <c r="G75" s="122" t="s">
        <v>81</v>
      </c>
      <c r="H75" s="122" t="s">
        <v>81</v>
      </c>
      <c r="I75" s="116" t="s">
        <v>81</v>
      </c>
      <c r="J75" s="116" t="s">
        <v>81</v>
      </c>
      <c r="K75" s="118" t="s">
        <v>81</v>
      </c>
      <c r="L75" s="118" t="s">
        <v>81</v>
      </c>
      <c r="M75" s="142" t="s">
        <v>81</v>
      </c>
      <c r="N75" s="142" t="s">
        <v>81</v>
      </c>
      <c r="O75" s="146">
        <v>60</v>
      </c>
      <c r="P75" s="121" t="str">
        <f>IF($F75=O75,"CUMPLE",IF($F75&lt;O75,"MENOR","MAYOR"))</f>
        <v>MAYOR</v>
      </c>
    </row>
    <row r="76" spans="1:16" x14ac:dyDescent="0.25">
      <c r="A76" s="162" t="s">
        <v>1195</v>
      </c>
      <c r="B76" s="143"/>
      <c r="C76" s="167"/>
      <c r="D76" s="143"/>
      <c r="E76" s="143"/>
      <c r="F76" s="134">
        <f>SUM(F65:F75)</f>
        <v>2074</v>
      </c>
      <c r="G76" s="136"/>
      <c r="H76" s="136"/>
      <c r="I76" s="136"/>
      <c r="J76" s="136"/>
      <c r="K76" s="136"/>
      <c r="L76" s="136"/>
      <c r="M76" s="136"/>
      <c r="N76" s="136"/>
      <c r="O76" s="136">
        <f>SUM(O65:O75)</f>
        <v>1660</v>
      </c>
      <c r="P76" s="136" t="str">
        <f>IFERROR(VLOOKUP("MENOR",P75,1,FALSE),"CUMPLE")</f>
        <v>CUMPLE</v>
      </c>
    </row>
    <row r="77" spans="1:16" x14ac:dyDescent="0.25">
      <c r="F77" s="48"/>
      <c r="G77" s="48"/>
      <c r="I77" s="48"/>
      <c r="K77" s="48"/>
      <c r="M77" s="48"/>
      <c r="O77" s="48"/>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xr:uid="{00000000-0002-0000-0700-000000000000}">
      <formula1>$U$2:$U$7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topLeftCell="A10" workbookViewId="0">
      <selection activeCell="H4" sqref="H4"/>
    </sheetView>
  </sheetViews>
  <sheetFormatPr baseColWidth="10" defaultRowHeight="15" x14ac:dyDescent="0.25"/>
  <cols>
    <col min="1" max="1" width="16.85546875" customWidth="1"/>
    <col min="2" max="2" width="16.28515625" customWidth="1"/>
    <col min="3" max="3" width="14.42578125" style="49" customWidth="1"/>
    <col min="4" max="4" width="18.28515625" style="49" customWidth="1"/>
    <col min="5" max="5" width="50" style="49" customWidth="1"/>
    <col min="6" max="6" width="19.140625" style="49" customWidth="1"/>
    <col min="7" max="7" width="17.42578125" customWidth="1"/>
    <col min="8" max="8" width="13.42578125" style="49" bestFit="1" customWidth="1"/>
    <col min="9" max="9" width="0" style="49" hidden="1" customWidth="1"/>
  </cols>
  <sheetData>
    <row r="1" spans="1:9" x14ac:dyDescent="0.25">
      <c r="A1" s="807" t="s">
        <v>0</v>
      </c>
      <c r="B1" s="818"/>
      <c r="C1" s="939" t="s">
        <v>1137</v>
      </c>
      <c r="D1" s="815"/>
      <c r="E1" s="815"/>
      <c r="F1" s="940"/>
      <c r="G1" s="971" t="s">
        <v>0</v>
      </c>
    </row>
    <row r="2" spans="1:9" x14ac:dyDescent="0.25">
      <c r="A2" s="809"/>
      <c r="B2" s="819"/>
      <c r="C2" s="941"/>
      <c r="D2" s="817"/>
      <c r="E2" s="817"/>
      <c r="F2" s="942"/>
      <c r="G2" s="972"/>
      <c r="I2" s="49" t="s">
        <v>475</v>
      </c>
    </row>
    <row r="3" spans="1:9" x14ac:dyDescent="0.25">
      <c r="A3" s="809"/>
      <c r="B3" s="819"/>
      <c r="C3" s="941"/>
      <c r="D3" s="817"/>
      <c r="E3" s="817"/>
      <c r="F3" s="942"/>
      <c r="G3" s="972"/>
      <c r="I3" s="49">
        <v>0</v>
      </c>
    </row>
    <row r="4" spans="1:9" ht="15.75" thickBot="1" x14ac:dyDescent="0.3">
      <c r="A4" s="809"/>
      <c r="B4" s="819"/>
      <c r="C4" s="943"/>
      <c r="D4" s="944"/>
      <c r="E4" s="944"/>
      <c r="F4" s="945"/>
      <c r="G4" s="972"/>
      <c r="I4" s="49">
        <v>20</v>
      </c>
    </row>
    <row r="5" spans="1:9" ht="9" customHeight="1" x14ac:dyDescent="0.25">
      <c r="A5" s="809"/>
      <c r="B5" s="819"/>
      <c r="C5" s="974" t="str">
        <f>TECNICAS!C6</f>
        <v>Contaduría General de la Nación</v>
      </c>
      <c r="D5" s="975"/>
      <c r="E5" s="975"/>
      <c r="F5" s="976"/>
      <c r="G5" s="972"/>
      <c r="I5" s="49">
        <v>40</v>
      </c>
    </row>
    <row r="6" spans="1:9" ht="9" customHeight="1" x14ac:dyDescent="0.25">
      <c r="A6" s="809"/>
      <c r="B6" s="819"/>
      <c r="C6" s="977"/>
      <c r="D6" s="978"/>
      <c r="E6" s="978"/>
      <c r="F6" s="979"/>
      <c r="G6" s="972"/>
      <c r="I6" s="49">
        <v>60</v>
      </c>
    </row>
    <row r="7" spans="1:9" ht="9" customHeight="1" x14ac:dyDescent="0.25">
      <c r="A7" s="809"/>
      <c r="B7" s="819"/>
      <c r="C7" s="977"/>
      <c r="D7" s="978"/>
      <c r="E7" s="978"/>
      <c r="F7" s="979"/>
      <c r="G7" s="972"/>
      <c r="I7" s="49">
        <v>80</v>
      </c>
    </row>
    <row r="8" spans="1:9" ht="9" customHeight="1" x14ac:dyDescent="0.25">
      <c r="A8" s="809"/>
      <c r="B8" s="819"/>
      <c r="C8" s="977"/>
      <c r="D8" s="978"/>
      <c r="E8" s="978"/>
      <c r="F8" s="979"/>
      <c r="G8" s="972"/>
      <c r="I8" s="49">
        <v>100</v>
      </c>
    </row>
    <row r="9" spans="1:9" ht="9" customHeight="1" thickBot="1" x14ac:dyDescent="0.3">
      <c r="A9" s="812"/>
      <c r="B9" s="820"/>
      <c r="C9" s="980"/>
      <c r="D9" s="981"/>
      <c r="E9" s="981"/>
      <c r="F9" s="982"/>
      <c r="G9" s="973"/>
    </row>
    <row r="11" spans="1:9" ht="15.75" thickBot="1" x14ac:dyDescent="0.3"/>
    <row r="12" spans="1:9" ht="45" x14ac:dyDescent="0.25">
      <c r="A12" s="147" t="s">
        <v>1066</v>
      </c>
      <c r="B12" s="148" t="s">
        <v>1067</v>
      </c>
      <c r="C12" s="148" t="s">
        <v>1068</v>
      </c>
      <c r="D12" s="149" t="s">
        <v>244</v>
      </c>
      <c r="E12" s="149" t="s">
        <v>993</v>
      </c>
      <c r="F12" s="149" t="s">
        <v>994</v>
      </c>
      <c r="G12" s="150" t="s">
        <v>1069</v>
      </c>
      <c r="H12" s="181" t="s">
        <v>1209</v>
      </c>
    </row>
    <row r="13" spans="1:9" ht="90.75" customHeight="1" x14ac:dyDescent="0.25">
      <c r="A13" s="151" t="s">
        <v>65</v>
      </c>
      <c r="B13" s="94" t="s">
        <v>1070</v>
      </c>
      <c r="C13" s="95" t="s">
        <v>475</v>
      </c>
      <c r="D13" s="95" t="s">
        <v>185</v>
      </c>
      <c r="E13" s="94" t="s">
        <v>1071</v>
      </c>
      <c r="F13" s="95" t="s">
        <v>475</v>
      </c>
      <c r="G13" s="152">
        <v>80</v>
      </c>
      <c r="H13" s="151" t="s">
        <v>65</v>
      </c>
    </row>
    <row r="14" spans="1:9" ht="30" x14ac:dyDescent="0.25">
      <c r="A14" s="151" t="s">
        <v>65</v>
      </c>
      <c r="B14" s="95" t="s">
        <v>1072</v>
      </c>
      <c r="C14" s="95" t="s">
        <v>475</v>
      </c>
      <c r="D14" s="95" t="s">
        <v>185</v>
      </c>
      <c r="E14" s="94" t="s">
        <v>1073</v>
      </c>
      <c r="F14" s="95" t="s">
        <v>475</v>
      </c>
      <c r="G14" s="152">
        <v>80</v>
      </c>
      <c r="H14" s="151" t="s">
        <v>65</v>
      </c>
    </row>
    <row r="15" spans="1:9" ht="45" x14ac:dyDescent="0.25">
      <c r="A15" s="151" t="s">
        <v>66</v>
      </c>
      <c r="B15" s="95" t="s">
        <v>1074</v>
      </c>
      <c r="C15" s="95" t="s">
        <v>475</v>
      </c>
      <c r="D15" s="95" t="s">
        <v>185</v>
      </c>
      <c r="E15" s="94" t="s">
        <v>229</v>
      </c>
      <c r="F15" s="95" t="s">
        <v>475</v>
      </c>
      <c r="G15" s="152">
        <v>60</v>
      </c>
      <c r="H15" s="151" t="s">
        <v>66</v>
      </c>
    </row>
    <row r="16" spans="1:9" x14ac:dyDescent="0.25">
      <c r="A16" s="151" t="s">
        <v>66</v>
      </c>
      <c r="B16" s="95" t="s">
        <v>1075</v>
      </c>
      <c r="C16" s="95" t="s">
        <v>475</v>
      </c>
      <c r="D16" s="95" t="s">
        <v>185</v>
      </c>
      <c r="E16" s="95" t="s">
        <v>231</v>
      </c>
      <c r="F16" s="95" t="s">
        <v>475</v>
      </c>
      <c r="G16" s="152">
        <v>100</v>
      </c>
      <c r="H16" s="151" t="s">
        <v>66</v>
      </c>
    </row>
    <row r="17" spans="1:8" ht="70.5" customHeight="1" x14ac:dyDescent="0.25">
      <c r="A17" s="151" t="s">
        <v>69</v>
      </c>
      <c r="B17" s="95" t="s">
        <v>1076</v>
      </c>
      <c r="C17" s="95" t="s">
        <v>475</v>
      </c>
      <c r="D17" s="95" t="s">
        <v>185</v>
      </c>
      <c r="E17" s="94" t="s">
        <v>1077</v>
      </c>
      <c r="F17" s="95" t="s">
        <v>475</v>
      </c>
      <c r="G17" s="152">
        <v>80</v>
      </c>
      <c r="H17" s="151" t="s">
        <v>69</v>
      </c>
    </row>
    <row r="18" spans="1:8" ht="84.75" customHeight="1" x14ac:dyDescent="0.25">
      <c r="A18" s="151" t="s">
        <v>68</v>
      </c>
      <c r="B18" s="94" t="s">
        <v>1078</v>
      </c>
      <c r="C18" s="95" t="s">
        <v>475</v>
      </c>
      <c r="D18" s="95" t="s">
        <v>185</v>
      </c>
      <c r="E18" s="94" t="s">
        <v>1079</v>
      </c>
      <c r="F18" s="95" t="s">
        <v>475</v>
      </c>
      <c r="G18" s="152">
        <v>60</v>
      </c>
      <c r="H18" s="151" t="s">
        <v>68</v>
      </c>
    </row>
    <row r="19" spans="1:8" ht="30" x14ac:dyDescent="0.25">
      <c r="A19" s="151" t="s">
        <v>66</v>
      </c>
      <c r="B19" s="95" t="s">
        <v>1080</v>
      </c>
      <c r="C19" s="95" t="s">
        <v>475</v>
      </c>
      <c r="D19" s="95" t="s">
        <v>185</v>
      </c>
      <c r="E19" s="94" t="s">
        <v>1081</v>
      </c>
      <c r="F19" s="95" t="s">
        <v>475</v>
      </c>
      <c r="G19" s="152">
        <v>60</v>
      </c>
      <c r="H19" s="151" t="s">
        <v>66</v>
      </c>
    </row>
    <row r="20" spans="1:8" x14ac:dyDescent="0.25">
      <c r="A20" s="151" t="s">
        <v>69</v>
      </c>
      <c r="B20" s="95" t="s">
        <v>1082</v>
      </c>
      <c r="C20" s="95" t="s">
        <v>475</v>
      </c>
      <c r="D20" s="95" t="s">
        <v>185</v>
      </c>
      <c r="E20" s="94" t="s">
        <v>1083</v>
      </c>
      <c r="F20" s="95" t="s">
        <v>475</v>
      </c>
      <c r="G20" s="152">
        <v>60</v>
      </c>
      <c r="H20" s="151" t="s">
        <v>69</v>
      </c>
    </row>
    <row r="21" spans="1:8" ht="45" x14ac:dyDescent="0.25">
      <c r="A21" s="151" t="s">
        <v>66</v>
      </c>
      <c r="B21" s="95" t="s">
        <v>1084</v>
      </c>
      <c r="C21" s="95" t="s">
        <v>475</v>
      </c>
      <c r="D21" s="95" t="s">
        <v>185</v>
      </c>
      <c r="E21" s="94" t="s">
        <v>230</v>
      </c>
      <c r="F21" s="95" t="s">
        <v>475</v>
      </c>
      <c r="G21" s="152">
        <v>100</v>
      </c>
      <c r="H21" s="151" t="s">
        <v>66</v>
      </c>
    </row>
    <row r="22" spans="1:8" ht="30" x14ac:dyDescent="0.25">
      <c r="A22" s="151" t="s">
        <v>66</v>
      </c>
      <c r="B22" s="95" t="s">
        <v>1085</v>
      </c>
      <c r="C22" s="95" t="s">
        <v>475</v>
      </c>
      <c r="D22" s="95" t="s">
        <v>185</v>
      </c>
      <c r="E22" s="94" t="s">
        <v>1086</v>
      </c>
      <c r="F22" s="95" t="s">
        <v>475</v>
      </c>
      <c r="G22" s="152">
        <v>80</v>
      </c>
      <c r="H22" s="151" t="s">
        <v>66</v>
      </c>
    </row>
    <row r="23" spans="1:8" ht="90" x14ac:dyDescent="0.25">
      <c r="A23" s="151" t="s">
        <v>68</v>
      </c>
      <c r="B23" s="95" t="s">
        <v>1087</v>
      </c>
      <c r="C23" s="95" t="s">
        <v>475</v>
      </c>
      <c r="D23" s="95" t="s">
        <v>185</v>
      </c>
      <c r="E23" s="94" t="s">
        <v>1088</v>
      </c>
      <c r="F23" s="95" t="s">
        <v>475</v>
      </c>
      <c r="G23" s="152">
        <v>80</v>
      </c>
      <c r="H23" s="151" t="s">
        <v>68</v>
      </c>
    </row>
    <row r="24" spans="1:8" ht="30" x14ac:dyDescent="0.25">
      <c r="A24" s="151" t="s">
        <v>75</v>
      </c>
      <c r="B24" s="95" t="s">
        <v>1089</v>
      </c>
      <c r="C24" s="95" t="s">
        <v>475</v>
      </c>
      <c r="D24" s="95" t="s">
        <v>185</v>
      </c>
      <c r="E24" s="94" t="s">
        <v>1090</v>
      </c>
      <c r="F24" s="95" t="s">
        <v>475</v>
      </c>
      <c r="G24" s="152">
        <v>80</v>
      </c>
      <c r="H24" s="151" t="s">
        <v>75</v>
      </c>
    </row>
    <row r="25" spans="1:8" ht="91.5" customHeight="1" x14ac:dyDescent="0.25">
      <c r="A25" s="151" t="s">
        <v>65</v>
      </c>
      <c r="B25" s="94" t="s">
        <v>1091</v>
      </c>
      <c r="C25" s="95" t="s">
        <v>475</v>
      </c>
      <c r="D25" s="95" t="s">
        <v>185</v>
      </c>
      <c r="E25" s="94" t="s">
        <v>1092</v>
      </c>
      <c r="F25" s="95" t="s">
        <v>475</v>
      </c>
      <c r="G25" s="152">
        <v>100</v>
      </c>
      <c r="H25" s="151" t="s">
        <v>65</v>
      </c>
    </row>
    <row r="26" spans="1:8" x14ac:dyDescent="0.25">
      <c r="A26" s="153" t="s">
        <v>66</v>
      </c>
      <c r="B26" s="24" t="s">
        <v>264</v>
      </c>
      <c r="C26" s="24" t="s">
        <v>263</v>
      </c>
      <c r="D26" s="24" t="s">
        <v>475</v>
      </c>
      <c r="E26" s="24" t="s">
        <v>475</v>
      </c>
      <c r="F26" s="24" t="s">
        <v>1008</v>
      </c>
      <c r="G26" s="154">
        <f>VLOOKUP(C26,ADMINISTRATIVAS!$F$12:$L$76,7,FALSE)</f>
        <v>100</v>
      </c>
      <c r="H26" s="153" t="s">
        <v>66</v>
      </c>
    </row>
    <row r="27" spans="1:8" x14ac:dyDescent="0.25">
      <c r="A27" s="153" t="s">
        <v>66</v>
      </c>
      <c r="B27" s="52" t="s">
        <v>1093</v>
      </c>
      <c r="C27" s="24" t="s">
        <v>280</v>
      </c>
      <c r="D27" s="24" t="s">
        <v>475</v>
      </c>
      <c r="E27" s="24" t="s">
        <v>475</v>
      </c>
      <c r="F27" s="24" t="s">
        <v>1008</v>
      </c>
      <c r="G27" s="154">
        <f>VLOOKUP(C27,ADMINISTRATIVAS!$F$12:$L$76,7,FALSE)</f>
        <v>100</v>
      </c>
      <c r="H27" s="153" t="s">
        <v>66</v>
      </c>
    </row>
    <row r="28" spans="1:8" x14ac:dyDescent="0.25">
      <c r="A28" s="153" t="s">
        <v>66</v>
      </c>
      <c r="B28" s="52" t="s">
        <v>345</v>
      </c>
      <c r="C28" s="24" t="s">
        <v>280</v>
      </c>
      <c r="D28" s="24" t="s">
        <v>475</v>
      </c>
      <c r="E28" s="24" t="s">
        <v>475</v>
      </c>
      <c r="F28" s="24" t="s">
        <v>1008</v>
      </c>
      <c r="G28" s="154">
        <f>VLOOKUP(C28,ADMINISTRATIVAS!$F$12:$L$76,7,FALSE)</f>
        <v>100</v>
      </c>
      <c r="H28" s="153" t="s">
        <v>66</v>
      </c>
    </row>
    <row r="29" spans="1:8" x14ac:dyDescent="0.25">
      <c r="A29" s="153" t="s">
        <v>75</v>
      </c>
      <c r="B29" s="52" t="s">
        <v>1094</v>
      </c>
      <c r="C29" s="24" t="s">
        <v>280</v>
      </c>
      <c r="D29" s="24" t="s">
        <v>475</v>
      </c>
      <c r="E29" s="24" t="s">
        <v>475</v>
      </c>
      <c r="F29" s="24" t="s">
        <v>1008</v>
      </c>
      <c r="G29" s="154">
        <f>VLOOKUP(C29,ADMINISTRATIVAS!$F$12:$L$76,7,FALSE)</f>
        <v>100</v>
      </c>
      <c r="H29" s="153" t="s">
        <v>75</v>
      </c>
    </row>
    <row r="30" spans="1:8" x14ac:dyDescent="0.25">
      <c r="A30" s="153" t="s">
        <v>75</v>
      </c>
      <c r="B30" s="52" t="s">
        <v>1095</v>
      </c>
      <c r="C30" s="24" t="s">
        <v>280</v>
      </c>
      <c r="D30" s="24" t="s">
        <v>475</v>
      </c>
      <c r="E30" s="24" t="s">
        <v>475</v>
      </c>
      <c r="F30" s="24" t="s">
        <v>1008</v>
      </c>
      <c r="G30" s="154">
        <f>VLOOKUP(C30,ADMINISTRATIVAS!$F$12:$L$76,7,FALSE)</f>
        <v>100</v>
      </c>
      <c r="H30" s="153" t="s">
        <v>75</v>
      </c>
    </row>
    <row r="31" spans="1:8" x14ac:dyDescent="0.25">
      <c r="A31" s="153" t="s">
        <v>75</v>
      </c>
      <c r="B31" s="52" t="s">
        <v>1096</v>
      </c>
      <c r="C31" s="24" t="s">
        <v>280</v>
      </c>
      <c r="D31" s="24" t="s">
        <v>475</v>
      </c>
      <c r="E31" s="24" t="s">
        <v>475</v>
      </c>
      <c r="F31" s="24" t="s">
        <v>1008</v>
      </c>
      <c r="G31" s="154">
        <f>VLOOKUP(C31,ADMINISTRATIVAS!$F$12:$L$76,7,FALSE)</f>
        <v>100</v>
      </c>
      <c r="H31" s="153" t="s">
        <v>75</v>
      </c>
    </row>
    <row r="32" spans="1:8" x14ac:dyDescent="0.25">
      <c r="A32" s="153" t="s">
        <v>75</v>
      </c>
      <c r="B32" s="52" t="s">
        <v>1097</v>
      </c>
      <c r="C32" s="24" t="s">
        <v>280</v>
      </c>
      <c r="D32" s="24" t="s">
        <v>475</v>
      </c>
      <c r="E32" s="24" t="s">
        <v>475</v>
      </c>
      <c r="F32" s="24" t="s">
        <v>1008</v>
      </c>
      <c r="G32" s="154">
        <f>VLOOKUP(C32,ADMINISTRATIVAS!$F$12:$L$76,7,FALSE)</f>
        <v>100</v>
      </c>
      <c r="H32" s="153" t="s">
        <v>75</v>
      </c>
    </row>
    <row r="33" spans="1:8" x14ac:dyDescent="0.25">
      <c r="A33" s="153" t="s">
        <v>65</v>
      </c>
      <c r="B33" s="52" t="s">
        <v>1098</v>
      </c>
      <c r="C33" s="24" t="s">
        <v>280</v>
      </c>
      <c r="D33" s="24" t="s">
        <v>475</v>
      </c>
      <c r="E33" s="24" t="s">
        <v>475</v>
      </c>
      <c r="F33" s="24" t="s">
        <v>1008</v>
      </c>
      <c r="G33" s="154">
        <f>VLOOKUP(C33,ADMINISTRATIVAS!$F$12:$L$76,7,FALSE)</f>
        <v>100</v>
      </c>
      <c r="H33" s="153" t="s">
        <v>65</v>
      </c>
    </row>
    <row r="34" spans="1:8" x14ac:dyDescent="0.25">
      <c r="A34" s="153" t="s">
        <v>69</v>
      </c>
      <c r="B34" s="52" t="s">
        <v>1099</v>
      </c>
      <c r="C34" s="24" t="s">
        <v>280</v>
      </c>
      <c r="D34" s="24" t="s">
        <v>475</v>
      </c>
      <c r="E34" s="24" t="s">
        <v>475</v>
      </c>
      <c r="F34" s="24" t="s">
        <v>1008</v>
      </c>
      <c r="G34" s="154">
        <f>VLOOKUP(C34,ADMINISTRATIVAS!$F$12:$L$76,7,FALSE)</f>
        <v>100</v>
      </c>
      <c r="H34" s="153" t="s">
        <v>69</v>
      </c>
    </row>
    <row r="35" spans="1:8" x14ac:dyDescent="0.25">
      <c r="A35" s="153" t="s">
        <v>75</v>
      </c>
      <c r="B35" s="52" t="s">
        <v>1100</v>
      </c>
      <c r="C35" s="24" t="s">
        <v>286</v>
      </c>
      <c r="D35" s="24" t="s">
        <v>475</v>
      </c>
      <c r="E35" s="24" t="s">
        <v>475</v>
      </c>
      <c r="F35" s="24" t="s">
        <v>1008</v>
      </c>
      <c r="G35" s="154">
        <f>VLOOKUP(C35,ADMINISTRATIVAS!$F$12:$L$76,7,FALSE)</f>
        <v>100</v>
      </c>
      <c r="H35" s="153" t="s">
        <v>75</v>
      </c>
    </row>
    <row r="36" spans="1:8" x14ac:dyDescent="0.25">
      <c r="A36" s="153" t="s">
        <v>75</v>
      </c>
      <c r="B36" s="52" t="s">
        <v>336</v>
      </c>
      <c r="C36" s="24" t="s">
        <v>286</v>
      </c>
      <c r="D36" s="24" t="s">
        <v>475</v>
      </c>
      <c r="E36" s="24" t="s">
        <v>475</v>
      </c>
      <c r="F36" s="24" t="s">
        <v>1008</v>
      </c>
      <c r="G36" s="154">
        <f>VLOOKUP(C36,ADMINISTRATIVAS!$F$12:$L$76,7,FALSE)</f>
        <v>100</v>
      </c>
      <c r="H36" s="153" t="s">
        <v>75</v>
      </c>
    </row>
    <row r="37" spans="1:8" x14ac:dyDescent="0.25">
      <c r="A37" s="153" t="s">
        <v>69</v>
      </c>
      <c r="B37" s="52" t="s">
        <v>1101</v>
      </c>
      <c r="C37" s="24" t="s">
        <v>286</v>
      </c>
      <c r="D37" s="24" t="s">
        <v>475</v>
      </c>
      <c r="E37" s="24" t="s">
        <v>475</v>
      </c>
      <c r="F37" s="24" t="s">
        <v>1008</v>
      </c>
      <c r="G37" s="154">
        <f>VLOOKUP(C37,ADMINISTRATIVAS!$F$12:$L$76,7,FALSE)</f>
        <v>100</v>
      </c>
      <c r="H37" s="153" t="s">
        <v>69</v>
      </c>
    </row>
    <row r="38" spans="1:8" x14ac:dyDescent="0.25">
      <c r="A38" s="153" t="s">
        <v>69</v>
      </c>
      <c r="B38" s="24" t="s">
        <v>293</v>
      </c>
      <c r="C38" s="24" t="s">
        <v>292</v>
      </c>
      <c r="D38" s="24" t="s">
        <v>475</v>
      </c>
      <c r="E38" s="24" t="s">
        <v>475</v>
      </c>
      <c r="F38" s="24" t="s">
        <v>1008</v>
      </c>
      <c r="G38" s="154">
        <f>VLOOKUP(C38,ADMINISTRATIVAS!$F$12:$L$76,7,FALSE)</f>
        <v>100</v>
      </c>
      <c r="H38" s="153" t="s">
        <v>69</v>
      </c>
    </row>
    <row r="39" spans="1:8" x14ac:dyDescent="0.25">
      <c r="A39" s="153" t="s">
        <v>66</v>
      </c>
      <c r="B39" s="24" t="s">
        <v>299</v>
      </c>
      <c r="C39" s="24" t="s">
        <v>298</v>
      </c>
      <c r="D39" s="24" t="s">
        <v>475</v>
      </c>
      <c r="E39" s="24" t="s">
        <v>475</v>
      </c>
      <c r="F39" s="24" t="s">
        <v>1008</v>
      </c>
      <c r="G39" s="154">
        <f>VLOOKUP(C39,ADMINISTRATIVAS!$F$12:$L$76,7,FALSE)</f>
        <v>100</v>
      </c>
      <c r="H39" s="153" t="s">
        <v>66</v>
      </c>
    </row>
    <row r="40" spans="1:8" x14ac:dyDescent="0.25">
      <c r="A40" s="153" t="s">
        <v>75</v>
      </c>
      <c r="B40" s="52" t="s">
        <v>826</v>
      </c>
      <c r="C40" s="24" t="s">
        <v>304</v>
      </c>
      <c r="D40" s="24" t="s">
        <v>475</v>
      </c>
      <c r="E40" s="24" t="s">
        <v>475</v>
      </c>
      <c r="F40" s="24" t="s">
        <v>1008</v>
      </c>
      <c r="G40" s="154">
        <f>VLOOKUP(C40,ADMINISTRATIVAS!$F$12:$L$76,7,FALSE)</f>
        <v>80</v>
      </c>
      <c r="H40" s="153" t="s">
        <v>75</v>
      </c>
    </row>
    <row r="41" spans="1:8" x14ac:dyDescent="0.25">
      <c r="A41" s="153" t="s">
        <v>75</v>
      </c>
      <c r="B41" s="52" t="s">
        <v>319</v>
      </c>
      <c r="C41" s="52" t="s">
        <v>318</v>
      </c>
      <c r="D41" s="24" t="s">
        <v>475</v>
      </c>
      <c r="E41" s="24" t="s">
        <v>475</v>
      </c>
      <c r="F41" s="24" t="s">
        <v>1008</v>
      </c>
      <c r="G41" s="154">
        <f>VLOOKUP(C41,ADMINISTRATIVAS!$F$12:$L$76,7,FALSE)</f>
        <v>100</v>
      </c>
      <c r="H41" s="153" t="s">
        <v>75</v>
      </c>
    </row>
    <row r="42" spans="1:8" x14ac:dyDescent="0.25">
      <c r="A42" s="153" t="s">
        <v>75</v>
      </c>
      <c r="B42" s="52" t="s">
        <v>336</v>
      </c>
      <c r="C42" s="24" t="s">
        <v>330</v>
      </c>
      <c r="D42" s="24" t="s">
        <v>475</v>
      </c>
      <c r="E42" s="24" t="s">
        <v>475</v>
      </c>
      <c r="F42" s="24" t="s">
        <v>1008</v>
      </c>
      <c r="G42" s="154">
        <f>VLOOKUP(C42,ADMINISTRATIVAS!$F$12:$L$76,7,FALSE)</f>
        <v>100</v>
      </c>
      <c r="H42" s="153" t="s">
        <v>75</v>
      </c>
    </row>
    <row r="43" spans="1:8" x14ac:dyDescent="0.25">
      <c r="A43" s="153" t="s">
        <v>75</v>
      </c>
      <c r="B43" s="52" t="s">
        <v>390</v>
      </c>
      <c r="C43" s="24" t="s">
        <v>330</v>
      </c>
      <c r="D43" s="24" t="s">
        <v>475</v>
      </c>
      <c r="E43" s="24" t="s">
        <v>475</v>
      </c>
      <c r="F43" s="24" t="s">
        <v>1008</v>
      </c>
      <c r="G43" s="154">
        <f>VLOOKUP(C43,ADMINISTRATIVAS!$F$12:$L$76,7,FALSE)</f>
        <v>100</v>
      </c>
      <c r="H43" s="153" t="s">
        <v>75</v>
      </c>
    </row>
    <row r="44" spans="1:8" x14ac:dyDescent="0.25">
      <c r="A44" s="153" t="s">
        <v>75</v>
      </c>
      <c r="B44" s="24" t="s">
        <v>336</v>
      </c>
      <c r="C44" s="24" t="s">
        <v>335</v>
      </c>
      <c r="D44" s="24" t="s">
        <v>475</v>
      </c>
      <c r="E44" s="24" t="s">
        <v>475</v>
      </c>
      <c r="F44" s="24" t="s">
        <v>1008</v>
      </c>
      <c r="G44" s="154">
        <f>VLOOKUP(C44,ADMINISTRATIVAS!$F$12:$L$76,7,FALSE)</f>
        <v>100</v>
      </c>
      <c r="H44" s="153" t="s">
        <v>75</v>
      </c>
    </row>
    <row r="45" spans="1:8" x14ac:dyDescent="0.25">
      <c r="A45" s="153" t="s">
        <v>66</v>
      </c>
      <c r="B45" s="24" t="s">
        <v>345</v>
      </c>
      <c r="C45" s="52" t="s">
        <v>344</v>
      </c>
      <c r="D45" s="24" t="s">
        <v>475</v>
      </c>
      <c r="E45" s="24" t="s">
        <v>475</v>
      </c>
      <c r="F45" s="24" t="s">
        <v>1008</v>
      </c>
      <c r="G45" s="154">
        <f>VLOOKUP(C45,ADMINISTRATIVAS!$F$12:$L$76,7,FALSE)</f>
        <v>100</v>
      </c>
      <c r="H45" s="153" t="s">
        <v>66</v>
      </c>
    </row>
    <row r="46" spans="1:8" x14ac:dyDescent="0.25">
      <c r="A46" s="153" t="s">
        <v>75</v>
      </c>
      <c r="B46" s="52" t="s">
        <v>1102</v>
      </c>
      <c r="C46" s="52" t="s">
        <v>350</v>
      </c>
      <c r="D46" s="24" t="s">
        <v>475</v>
      </c>
      <c r="E46" s="24" t="s">
        <v>475</v>
      </c>
      <c r="F46" s="24" t="s">
        <v>1008</v>
      </c>
      <c r="G46" s="154">
        <f>VLOOKUP(C46,ADMINISTRATIVAS!$F$12:$L$76,7,FALSE)</f>
        <v>100</v>
      </c>
      <c r="H46" s="153" t="s">
        <v>75</v>
      </c>
    </row>
    <row r="47" spans="1:8" x14ac:dyDescent="0.25">
      <c r="A47" s="153" t="s">
        <v>75</v>
      </c>
      <c r="B47" s="52" t="s">
        <v>1094</v>
      </c>
      <c r="C47" s="52" t="s">
        <v>350</v>
      </c>
      <c r="D47" s="24" t="s">
        <v>475</v>
      </c>
      <c r="E47" s="24" t="s">
        <v>475</v>
      </c>
      <c r="F47" s="24" t="s">
        <v>1008</v>
      </c>
      <c r="G47" s="154">
        <f>VLOOKUP(C47,ADMINISTRATIVAS!$F$12:$L$76,7,FALSE)</f>
        <v>100</v>
      </c>
      <c r="H47" s="153" t="s">
        <v>75</v>
      </c>
    </row>
    <row r="48" spans="1:8" x14ac:dyDescent="0.25">
      <c r="A48" s="153" t="s">
        <v>75</v>
      </c>
      <c r="B48" s="52" t="s">
        <v>1095</v>
      </c>
      <c r="C48" s="52" t="s">
        <v>350</v>
      </c>
      <c r="D48" s="24" t="s">
        <v>475</v>
      </c>
      <c r="E48" s="24" t="s">
        <v>475</v>
      </c>
      <c r="F48" s="24" t="s">
        <v>1008</v>
      </c>
      <c r="G48" s="154">
        <f>VLOOKUP(C48,ADMINISTRATIVAS!$F$12:$L$76,7,FALSE)</f>
        <v>100</v>
      </c>
      <c r="H48" s="153" t="s">
        <v>75</v>
      </c>
    </row>
    <row r="49" spans="1:8" x14ac:dyDescent="0.25">
      <c r="A49" s="153" t="s">
        <v>75</v>
      </c>
      <c r="B49" s="52" t="s">
        <v>1096</v>
      </c>
      <c r="C49" s="52" t="s">
        <v>350</v>
      </c>
      <c r="D49" s="24" t="s">
        <v>475</v>
      </c>
      <c r="E49" s="24" t="s">
        <v>475</v>
      </c>
      <c r="F49" s="24" t="s">
        <v>1008</v>
      </c>
      <c r="G49" s="154">
        <f>VLOOKUP(C49,ADMINISTRATIVAS!$F$12:$L$76,7,FALSE)</f>
        <v>100</v>
      </c>
      <c r="H49" s="153" t="s">
        <v>75</v>
      </c>
    </row>
    <row r="50" spans="1:8" x14ac:dyDescent="0.25">
      <c r="A50" s="153" t="s">
        <v>75</v>
      </c>
      <c r="B50" s="52" t="s">
        <v>1097</v>
      </c>
      <c r="C50" s="52" t="s">
        <v>350</v>
      </c>
      <c r="D50" s="24" t="s">
        <v>475</v>
      </c>
      <c r="E50" s="24" t="s">
        <v>475</v>
      </c>
      <c r="F50" s="24" t="s">
        <v>1008</v>
      </c>
      <c r="G50" s="154">
        <f>VLOOKUP(C50,ADMINISTRATIVAS!$F$12:$L$76,7,FALSE)</f>
        <v>100</v>
      </c>
      <c r="H50" s="153" t="s">
        <v>75</v>
      </c>
    </row>
    <row r="51" spans="1:8" x14ac:dyDescent="0.25">
      <c r="A51" s="153" t="s">
        <v>75</v>
      </c>
      <c r="B51" s="52" t="s">
        <v>336</v>
      </c>
      <c r="C51" s="24" t="s">
        <v>362</v>
      </c>
      <c r="D51" s="24" t="s">
        <v>475</v>
      </c>
      <c r="E51" s="24" t="s">
        <v>475</v>
      </c>
      <c r="F51" s="24" t="s">
        <v>1008</v>
      </c>
      <c r="G51" s="154">
        <f>VLOOKUP(C51,ADMINISTRATIVAS!$F$12:$L$76,7,FALSE)</f>
        <v>100</v>
      </c>
      <c r="H51" s="153" t="s">
        <v>75</v>
      </c>
    </row>
    <row r="52" spans="1:8" x14ac:dyDescent="0.25">
      <c r="A52" s="153" t="s">
        <v>75</v>
      </c>
      <c r="B52" s="52" t="s">
        <v>390</v>
      </c>
      <c r="C52" s="24" t="s">
        <v>362</v>
      </c>
      <c r="D52" s="24" t="s">
        <v>475</v>
      </c>
      <c r="E52" s="24" t="s">
        <v>475</v>
      </c>
      <c r="F52" s="24" t="s">
        <v>1008</v>
      </c>
      <c r="G52" s="154">
        <f>VLOOKUP(C52,ADMINISTRATIVAS!$F$12:$L$76,7,FALSE)</f>
        <v>100</v>
      </c>
      <c r="H52" s="153" t="s">
        <v>75</v>
      </c>
    </row>
    <row r="53" spans="1:8" x14ac:dyDescent="0.25">
      <c r="A53" s="153" t="s">
        <v>66</v>
      </c>
      <c r="B53" s="52" t="s">
        <v>1103</v>
      </c>
      <c r="C53" s="24" t="s">
        <v>373</v>
      </c>
      <c r="D53" s="24" t="s">
        <v>475</v>
      </c>
      <c r="E53" s="24" t="s">
        <v>475</v>
      </c>
      <c r="F53" s="24" t="s">
        <v>1008</v>
      </c>
      <c r="G53" s="154">
        <f>VLOOKUP(C53,ADMINISTRATIVAS!$F$12:$L$76,7,FALSE)</f>
        <v>100</v>
      </c>
      <c r="H53" s="153" t="s">
        <v>66</v>
      </c>
    </row>
    <row r="54" spans="1:8" x14ac:dyDescent="0.25">
      <c r="A54" s="153" t="s">
        <v>66</v>
      </c>
      <c r="B54" s="52" t="s">
        <v>1104</v>
      </c>
      <c r="C54" s="24" t="s">
        <v>373</v>
      </c>
      <c r="D54" s="24" t="s">
        <v>475</v>
      </c>
      <c r="E54" s="24" t="s">
        <v>475</v>
      </c>
      <c r="F54" s="24" t="s">
        <v>1008</v>
      </c>
      <c r="G54" s="154">
        <f>VLOOKUP(C54,ADMINISTRATIVAS!$F$12:$L$76,7,FALSE)</f>
        <v>100</v>
      </c>
      <c r="H54" s="153" t="s">
        <v>66</v>
      </c>
    </row>
    <row r="55" spans="1:8" x14ac:dyDescent="0.25">
      <c r="A55" s="153" t="s">
        <v>66</v>
      </c>
      <c r="B55" s="52" t="s">
        <v>1105</v>
      </c>
      <c r="C55" s="24" t="s">
        <v>373</v>
      </c>
      <c r="D55" s="24" t="s">
        <v>475</v>
      </c>
      <c r="E55" s="24" t="s">
        <v>475</v>
      </c>
      <c r="F55" s="24" t="s">
        <v>1008</v>
      </c>
      <c r="G55" s="154">
        <f>VLOOKUP(C55,ADMINISTRATIVAS!$F$12:$L$76,7,FALSE)</f>
        <v>100</v>
      </c>
      <c r="H55" s="153" t="s">
        <v>66</v>
      </c>
    </row>
    <row r="56" spans="1:8" x14ac:dyDescent="0.25">
      <c r="A56" s="153" t="s">
        <v>66</v>
      </c>
      <c r="B56" s="52" t="s">
        <v>1103</v>
      </c>
      <c r="C56" s="24" t="s">
        <v>378</v>
      </c>
      <c r="D56" s="24" t="s">
        <v>475</v>
      </c>
      <c r="E56" s="24" t="s">
        <v>475</v>
      </c>
      <c r="F56" s="24" t="s">
        <v>1008</v>
      </c>
      <c r="G56" s="154">
        <f>VLOOKUP(C56,ADMINISTRATIVAS!$F$12:$L$76,7,FALSE)</f>
        <v>100</v>
      </c>
      <c r="H56" s="153" t="s">
        <v>66</v>
      </c>
    </row>
    <row r="57" spans="1:8" x14ac:dyDescent="0.25">
      <c r="A57" s="153" t="s">
        <v>66</v>
      </c>
      <c r="B57" s="52" t="s">
        <v>1104</v>
      </c>
      <c r="C57" s="24" t="s">
        <v>378</v>
      </c>
      <c r="D57" s="24" t="s">
        <v>475</v>
      </c>
      <c r="E57" s="24" t="s">
        <v>475</v>
      </c>
      <c r="F57" s="24" t="s">
        <v>1008</v>
      </c>
      <c r="G57" s="154">
        <f>VLOOKUP(C57,ADMINISTRATIVAS!$F$12:$L$76,7,FALSE)</f>
        <v>100</v>
      </c>
      <c r="H57" s="153" t="s">
        <v>66</v>
      </c>
    </row>
    <row r="58" spans="1:8" x14ac:dyDescent="0.25">
      <c r="A58" s="153" t="s">
        <v>75</v>
      </c>
      <c r="B58" s="24" t="s">
        <v>390</v>
      </c>
      <c r="C58" s="24" t="s">
        <v>389</v>
      </c>
      <c r="D58" s="24" t="s">
        <v>475</v>
      </c>
      <c r="E58" s="24" t="s">
        <v>475</v>
      </c>
      <c r="F58" s="24" t="s">
        <v>1008</v>
      </c>
      <c r="G58" s="154">
        <f>VLOOKUP(C58,ADMINISTRATIVAS!$F$12:$L$76,7,FALSE)</f>
        <v>100</v>
      </c>
      <c r="H58" s="153" t="s">
        <v>75</v>
      </c>
    </row>
    <row r="59" spans="1:8" x14ac:dyDescent="0.25">
      <c r="A59" s="153" t="s">
        <v>75</v>
      </c>
      <c r="B59" s="52" t="s">
        <v>336</v>
      </c>
      <c r="C59" s="24" t="s">
        <v>403</v>
      </c>
      <c r="D59" s="24" t="s">
        <v>475</v>
      </c>
      <c r="E59" s="24" t="s">
        <v>475</v>
      </c>
      <c r="F59" s="24" t="s">
        <v>1008</v>
      </c>
      <c r="G59" s="154">
        <f>VLOOKUP(C59,ADMINISTRATIVAS!$F$12:$L$76,7,FALSE)</f>
        <v>80</v>
      </c>
      <c r="H59" s="153" t="s">
        <v>75</v>
      </c>
    </row>
    <row r="60" spans="1:8" x14ac:dyDescent="0.25">
      <c r="A60" s="153" t="s">
        <v>75</v>
      </c>
      <c r="B60" s="52" t="s">
        <v>692</v>
      </c>
      <c r="C60" s="24" t="s">
        <v>403</v>
      </c>
      <c r="D60" s="24" t="s">
        <v>475</v>
      </c>
      <c r="E60" s="24" t="s">
        <v>475</v>
      </c>
      <c r="F60" s="24" t="s">
        <v>1008</v>
      </c>
      <c r="G60" s="154">
        <f>VLOOKUP(C60,ADMINISTRATIVAS!$F$12:$L$76,7,FALSE)</f>
        <v>80</v>
      </c>
      <c r="H60" s="153" t="s">
        <v>75</v>
      </c>
    </row>
    <row r="61" spans="1:8" x14ac:dyDescent="0.25">
      <c r="A61" s="153" t="s">
        <v>75</v>
      </c>
      <c r="B61" s="52" t="s">
        <v>1106</v>
      </c>
      <c r="C61" s="24" t="s">
        <v>408</v>
      </c>
      <c r="D61" s="24" t="s">
        <v>475</v>
      </c>
      <c r="E61" s="24" t="s">
        <v>475</v>
      </c>
      <c r="F61" s="24" t="s">
        <v>1008</v>
      </c>
      <c r="G61" s="154">
        <f>VLOOKUP(C61,ADMINISTRATIVAS!$F$12:$L$76,7,FALSE)</f>
        <v>100</v>
      </c>
      <c r="H61" s="153" t="s">
        <v>75</v>
      </c>
    </row>
    <row r="62" spans="1:8" x14ac:dyDescent="0.25">
      <c r="A62" s="153" t="s">
        <v>75</v>
      </c>
      <c r="B62" s="52" t="s">
        <v>1107</v>
      </c>
      <c r="C62" s="24" t="s">
        <v>408</v>
      </c>
      <c r="D62" s="24" t="s">
        <v>475</v>
      </c>
      <c r="E62" s="24" t="s">
        <v>475</v>
      </c>
      <c r="F62" s="24" t="s">
        <v>1008</v>
      </c>
      <c r="G62" s="154">
        <f>VLOOKUP(C62,ADMINISTRATIVAS!$F$12:$L$76,7,FALSE)</f>
        <v>100</v>
      </c>
      <c r="H62" s="153" t="s">
        <v>75</v>
      </c>
    </row>
    <row r="63" spans="1:8" x14ac:dyDescent="0.25">
      <c r="A63" s="153" t="s">
        <v>75</v>
      </c>
      <c r="B63" s="52" t="s">
        <v>1108</v>
      </c>
      <c r="C63" s="24" t="s">
        <v>408</v>
      </c>
      <c r="D63" s="24" t="s">
        <v>475</v>
      </c>
      <c r="E63" s="24" t="s">
        <v>475</v>
      </c>
      <c r="F63" s="24" t="s">
        <v>1008</v>
      </c>
      <c r="G63" s="154">
        <f>VLOOKUP(C63,ADMINISTRATIVAS!$F$12:$L$76,7,FALSE)</f>
        <v>100</v>
      </c>
      <c r="H63" s="153" t="s">
        <v>75</v>
      </c>
    </row>
    <row r="64" spans="1:8" x14ac:dyDescent="0.25">
      <c r="A64" s="153" t="s">
        <v>75</v>
      </c>
      <c r="B64" s="52" t="s">
        <v>336</v>
      </c>
      <c r="C64" s="24" t="s">
        <v>408</v>
      </c>
      <c r="D64" s="24" t="s">
        <v>475</v>
      </c>
      <c r="E64" s="24" t="s">
        <v>475</v>
      </c>
      <c r="F64" s="24" t="s">
        <v>1008</v>
      </c>
      <c r="G64" s="154">
        <f>VLOOKUP(C64,ADMINISTRATIVAS!$F$12:$L$76,7,FALSE)</f>
        <v>100</v>
      </c>
      <c r="H64" s="153" t="s">
        <v>75</v>
      </c>
    </row>
    <row r="65" spans="1:8" x14ac:dyDescent="0.25">
      <c r="A65" s="153" t="s">
        <v>75</v>
      </c>
      <c r="B65" s="52" t="s">
        <v>1109</v>
      </c>
      <c r="C65" s="24" t="s">
        <v>408</v>
      </c>
      <c r="D65" s="24" t="s">
        <v>475</v>
      </c>
      <c r="E65" s="24" t="s">
        <v>475</v>
      </c>
      <c r="F65" s="24" t="s">
        <v>1008</v>
      </c>
      <c r="G65" s="154">
        <f>VLOOKUP(C65,ADMINISTRATIVAS!$F$12:$L$76,7,FALSE)</f>
        <v>100</v>
      </c>
      <c r="H65" s="153" t="s">
        <v>75</v>
      </c>
    </row>
    <row r="66" spans="1:8" x14ac:dyDescent="0.25">
      <c r="A66" s="153" t="s">
        <v>75</v>
      </c>
      <c r="B66" s="52" t="s">
        <v>692</v>
      </c>
      <c r="C66" s="24" t="s">
        <v>408</v>
      </c>
      <c r="D66" s="24" t="s">
        <v>475</v>
      </c>
      <c r="E66" s="24" t="s">
        <v>475</v>
      </c>
      <c r="F66" s="24" t="s">
        <v>1008</v>
      </c>
      <c r="G66" s="154">
        <f>VLOOKUP(C66,ADMINISTRATIVAS!$F$12:$L$76,7,FALSE)</f>
        <v>100</v>
      </c>
      <c r="H66" s="153" t="s">
        <v>75</v>
      </c>
    </row>
    <row r="67" spans="1:8" x14ac:dyDescent="0.25">
      <c r="A67" s="153" t="s">
        <v>75</v>
      </c>
      <c r="B67" s="52" t="s">
        <v>1108</v>
      </c>
      <c r="C67" s="24" t="s">
        <v>415</v>
      </c>
      <c r="D67" s="24" t="s">
        <v>475</v>
      </c>
      <c r="E67" s="24" t="s">
        <v>475</v>
      </c>
      <c r="F67" s="24" t="s">
        <v>1008</v>
      </c>
      <c r="G67" s="154">
        <f>VLOOKUP(C67,ADMINISTRATIVAS!$F$12:$L$76,7,FALSE)</f>
        <v>100</v>
      </c>
      <c r="H67" s="153" t="s">
        <v>75</v>
      </c>
    </row>
    <row r="68" spans="1:8" x14ac:dyDescent="0.25">
      <c r="A68" s="153" t="s">
        <v>75</v>
      </c>
      <c r="B68" s="52" t="s">
        <v>1109</v>
      </c>
      <c r="C68" s="24" t="s">
        <v>415</v>
      </c>
      <c r="D68" s="24" t="s">
        <v>475</v>
      </c>
      <c r="E68" s="24" t="s">
        <v>475</v>
      </c>
      <c r="F68" s="24" t="s">
        <v>1008</v>
      </c>
      <c r="G68" s="154">
        <f>VLOOKUP(C68,ADMINISTRATIVAS!$F$12:$L$76,7,FALSE)</f>
        <v>100</v>
      </c>
      <c r="H68" s="153" t="s">
        <v>75</v>
      </c>
    </row>
    <row r="69" spans="1:8" x14ac:dyDescent="0.25">
      <c r="A69" s="153" t="s">
        <v>75</v>
      </c>
      <c r="B69" s="52" t="s">
        <v>692</v>
      </c>
      <c r="C69" s="24" t="s">
        <v>415</v>
      </c>
      <c r="D69" s="24" t="s">
        <v>475</v>
      </c>
      <c r="E69" s="24" t="s">
        <v>475</v>
      </c>
      <c r="F69" s="24" t="s">
        <v>1008</v>
      </c>
      <c r="G69" s="154">
        <f>VLOOKUP(C69,ADMINISTRATIVAS!$F$12:$L$76,7,FALSE)</f>
        <v>100</v>
      </c>
      <c r="H69" s="153" t="s">
        <v>75</v>
      </c>
    </row>
    <row r="70" spans="1:8" x14ac:dyDescent="0.25">
      <c r="A70" s="153" t="s">
        <v>75</v>
      </c>
      <c r="B70" s="52" t="s">
        <v>1108</v>
      </c>
      <c r="C70" s="24" t="s">
        <v>420</v>
      </c>
      <c r="D70" s="24" t="s">
        <v>475</v>
      </c>
      <c r="E70" s="24" t="s">
        <v>475</v>
      </c>
      <c r="F70" s="24" t="s">
        <v>1008</v>
      </c>
      <c r="G70" s="154">
        <f>VLOOKUP(C70,ADMINISTRATIVAS!$F$12:$L$76,7,FALSE)</f>
        <v>80</v>
      </c>
      <c r="H70" s="153" t="s">
        <v>75</v>
      </c>
    </row>
    <row r="71" spans="1:8" x14ac:dyDescent="0.25">
      <c r="A71" s="153" t="s">
        <v>75</v>
      </c>
      <c r="B71" s="52" t="s">
        <v>1109</v>
      </c>
      <c r="C71" s="24" t="s">
        <v>420</v>
      </c>
      <c r="D71" s="24" t="s">
        <v>475</v>
      </c>
      <c r="E71" s="24" t="s">
        <v>475</v>
      </c>
      <c r="F71" s="24" t="s">
        <v>1008</v>
      </c>
      <c r="G71" s="154">
        <f>VLOOKUP(C71,ADMINISTRATIVAS!$F$12:$L$76,7,FALSE)</f>
        <v>80</v>
      </c>
      <c r="H71" s="153" t="s">
        <v>75</v>
      </c>
    </row>
    <row r="72" spans="1:8" x14ac:dyDescent="0.25">
      <c r="A72" s="153" t="s">
        <v>75</v>
      </c>
      <c r="B72" s="52" t="s">
        <v>1108</v>
      </c>
      <c r="C72" s="24" t="s">
        <v>425</v>
      </c>
      <c r="D72" s="24" t="s">
        <v>475</v>
      </c>
      <c r="E72" s="24" t="s">
        <v>475</v>
      </c>
      <c r="F72" s="24" t="s">
        <v>1008</v>
      </c>
      <c r="G72" s="154">
        <f>VLOOKUP(C72,ADMINISTRATIVAS!$F$12:$L$76,7,FALSE)</f>
        <v>80</v>
      </c>
      <c r="H72" s="153" t="s">
        <v>75</v>
      </c>
    </row>
    <row r="73" spans="1:8" x14ac:dyDescent="0.25">
      <c r="A73" s="153" t="s">
        <v>75</v>
      </c>
      <c r="B73" s="52" t="s">
        <v>692</v>
      </c>
      <c r="C73" s="24" t="s">
        <v>425</v>
      </c>
      <c r="D73" s="24" t="s">
        <v>475</v>
      </c>
      <c r="E73" s="24" t="s">
        <v>475</v>
      </c>
      <c r="F73" s="24" t="s">
        <v>1008</v>
      </c>
      <c r="G73" s="154">
        <f>VLOOKUP(C73,ADMINISTRATIVAS!$F$12:$L$76,7,FALSE)</f>
        <v>80</v>
      </c>
      <c r="H73" s="153" t="s">
        <v>75</v>
      </c>
    </row>
    <row r="74" spans="1:8" x14ac:dyDescent="0.25">
      <c r="A74" s="153" t="s">
        <v>75</v>
      </c>
      <c r="B74" s="24" t="s">
        <v>336</v>
      </c>
      <c r="C74" s="24" t="s">
        <v>512</v>
      </c>
      <c r="D74" s="24" t="s">
        <v>475</v>
      </c>
      <c r="E74" s="24" t="s">
        <v>475</v>
      </c>
      <c r="F74" s="24" t="s">
        <v>1110</v>
      </c>
      <c r="G74" s="154">
        <f>VLOOKUP(C74,TECNICAS!$E$12:$K$117,7,FALSE)</f>
        <v>100</v>
      </c>
      <c r="H74" s="153" t="s">
        <v>75</v>
      </c>
    </row>
    <row r="75" spans="1:8" x14ac:dyDescent="0.25">
      <c r="A75" s="153" t="s">
        <v>75</v>
      </c>
      <c r="B75" s="52" t="s">
        <v>1100</v>
      </c>
      <c r="C75" s="24" t="s">
        <v>516</v>
      </c>
      <c r="D75" s="24" t="s">
        <v>475</v>
      </c>
      <c r="E75" s="24" t="s">
        <v>475</v>
      </c>
      <c r="F75" s="24" t="s">
        <v>1110</v>
      </c>
      <c r="G75" s="154">
        <f>VLOOKUP(C75,TECNICAS!$E$12:$K$117,7,FALSE)</f>
        <v>80</v>
      </c>
      <c r="H75" s="153" t="s">
        <v>75</v>
      </c>
    </row>
    <row r="76" spans="1:8" x14ac:dyDescent="0.25">
      <c r="A76" s="153" t="s">
        <v>75</v>
      </c>
      <c r="B76" s="52" t="s">
        <v>336</v>
      </c>
      <c r="C76" s="24" t="s">
        <v>516</v>
      </c>
      <c r="D76" s="24" t="s">
        <v>475</v>
      </c>
      <c r="E76" s="24" t="s">
        <v>475</v>
      </c>
      <c r="F76" s="24" t="s">
        <v>1110</v>
      </c>
      <c r="G76" s="154">
        <f>VLOOKUP(C76,TECNICAS!$E$12:$K$117,7,FALSE)</f>
        <v>80</v>
      </c>
      <c r="H76" s="153" t="s">
        <v>75</v>
      </c>
    </row>
    <row r="77" spans="1:8" x14ac:dyDescent="0.25">
      <c r="A77" s="153" t="s">
        <v>75</v>
      </c>
      <c r="B77" s="52" t="s">
        <v>1111</v>
      </c>
      <c r="C77" s="24" t="s">
        <v>516</v>
      </c>
      <c r="D77" s="24" t="s">
        <v>475</v>
      </c>
      <c r="E77" s="24" t="s">
        <v>475</v>
      </c>
      <c r="F77" s="24" t="s">
        <v>1110</v>
      </c>
      <c r="G77" s="154">
        <f>VLOOKUP(C77,TECNICAS!$E$12:$K$117,7,FALSE)</f>
        <v>80</v>
      </c>
      <c r="H77" s="153" t="s">
        <v>75</v>
      </c>
    </row>
    <row r="78" spans="1:8" x14ac:dyDescent="0.25">
      <c r="A78" s="153" t="s">
        <v>75</v>
      </c>
      <c r="B78" s="24" t="s">
        <v>526</v>
      </c>
      <c r="C78" s="52" t="s">
        <v>525</v>
      </c>
      <c r="D78" s="24" t="s">
        <v>475</v>
      </c>
      <c r="E78" s="24" t="s">
        <v>475</v>
      </c>
      <c r="F78" s="24" t="s">
        <v>1110</v>
      </c>
      <c r="G78" s="154" t="e">
        <f>VLOOKUP(C78,TECNICAS!$E$12:$K$117,7,FALSE)</f>
        <v>#N/A</v>
      </c>
      <c r="H78" s="153" t="s">
        <v>75</v>
      </c>
    </row>
    <row r="79" spans="1:8" x14ac:dyDescent="0.25">
      <c r="A79" s="153" t="s">
        <v>75</v>
      </c>
      <c r="B79" s="24" t="s">
        <v>526</v>
      </c>
      <c r="C79" s="52" t="s">
        <v>531</v>
      </c>
      <c r="D79" s="24" t="s">
        <v>475</v>
      </c>
      <c r="E79" s="24" t="s">
        <v>475</v>
      </c>
      <c r="F79" s="24" t="s">
        <v>1110</v>
      </c>
      <c r="G79" s="154">
        <f>VLOOKUP(C79,TECNICAS!$E$12:$K$117,7,FALSE)</f>
        <v>100</v>
      </c>
      <c r="H79" s="153" t="s">
        <v>75</v>
      </c>
    </row>
    <row r="80" spans="1:8" x14ac:dyDescent="0.25">
      <c r="A80" s="153" t="s">
        <v>75</v>
      </c>
      <c r="B80" s="52" t="s">
        <v>1100</v>
      </c>
      <c r="C80" s="52" t="s">
        <v>536</v>
      </c>
      <c r="D80" s="24" t="s">
        <v>475</v>
      </c>
      <c r="E80" s="24" t="s">
        <v>475</v>
      </c>
      <c r="F80" s="24" t="s">
        <v>1110</v>
      </c>
      <c r="G80" s="154">
        <f>VLOOKUP(C80,TECNICAS!$E$12:$K$117,7,FALSE)</f>
        <v>100</v>
      </c>
      <c r="H80" s="153" t="s">
        <v>75</v>
      </c>
    </row>
    <row r="81" spans="1:8" x14ac:dyDescent="0.25">
      <c r="A81" s="153" t="s">
        <v>75</v>
      </c>
      <c r="B81" s="52" t="s">
        <v>336</v>
      </c>
      <c r="C81" s="52" t="s">
        <v>536</v>
      </c>
      <c r="D81" s="24" t="s">
        <v>475</v>
      </c>
      <c r="E81" s="24" t="s">
        <v>475</v>
      </c>
      <c r="F81" s="24" t="s">
        <v>1110</v>
      </c>
      <c r="G81" s="154">
        <f>VLOOKUP(C81,TECNICAS!$E$12:$K$117,7,FALSE)</f>
        <v>100</v>
      </c>
      <c r="H81" s="153" t="s">
        <v>75</v>
      </c>
    </row>
    <row r="82" spans="1:8" x14ac:dyDescent="0.25">
      <c r="A82" s="153" t="s">
        <v>75</v>
      </c>
      <c r="B82" s="24" t="s">
        <v>526</v>
      </c>
      <c r="C82" s="52" t="s">
        <v>542</v>
      </c>
      <c r="D82" s="24" t="s">
        <v>475</v>
      </c>
      <c r="E82" s="24" t="s">
        <v>475</v>
      </c>
      <c r="F82" s="24" t="s">
        <v>1110</v>
      </c>
      <c r="G82" s="154">
        <f>VLOOKUP(C82,TECNICAS!$E$12:$K$117,7,FALSE)</f>
        <v>100</v>
      </c>
      <c r="H82" s="153" t="s">
        <v>75</v>
      </c>
    </row>
    <row r="83" spans="1:8" x14ac:dyDescent="0.25">
      <c r="A83" s="153" t="s">
        <v>75</v>
      </c>
      <c r="B83" s="24" t="s">
        <v>526</v>
      </c>
      <c r="C83" s="52" t="s">
        <v>560</v>
      </c>
      <c r="D83" s="24" t="s">
        <v>475</v>
      </c>
      <c r="E83" s="24" t="s">
        <v>475</v>
      </c>
      <c r="F83" s="24" t="s">
        <v>1110</v>
      </c>
      <c r="G83" s="154" t="e">
        <f>VLOOKUP(C83,TECNICAS!$E$12:$K$117,7,FALSE)</f>
        <v>#N/A</v>
      </c>
      <c r="H83" s="153" t="s">
        <v>75</v>
      </c>
    </row>
    <row r="84" spans="1:8" x14ac:dyDescent="0.25">
      <c r="A84" s="153" t="s">
        <v>75</v>
      </c>
      <c r="B84" s="52" t="s">
        <v>1100</v>
      </c>
      <c r="C84" s="52" t="s">
        <v>568</v>
      </c>
      <c r="D84" s="24" t="s">
        <v>475</v>
      </c>
      <c r="E84" s="24" t="s">
        <v>475</v>
      </c>
      <c r="F84" s="24" t="s">
        <v>1110</v>
      </c>
      <c r="G84" s="154" t="e">
        <f>VLOOKUP(C84,TECNICAS!$E$12:$K$117,7,FALSE)</f>
        <v>#N/A</v>
      </c>
      <c r="H84" s="153" t="s">
        <v>75</v>
      </c>
    </row>
    <row r="85" spans="1:8" x14ac:dyDescent="0.25">
      <c r="A85" s="153" t="s">
        <v>75</v>
      </c>
      <c r="B85" s="52" t="s">
        <v>336</v>
      </c>
      <c r="C85" s="52" t="s">
        <v>568</v>
      </c>
      <c r="D85" s="24" t="s">
        <v>475</v>
      </c>
      <c r="E85" s="24" t="s">
        <v>475</v>
      </c>
      <c r="F85" s="24" t="s">
        <v>1110</v>
      </c>
      <c r="G85" s="154" t="e">
        <f>VLOOKUP(C85,TECNICAS!$E$12:$K$117,7,FALSE)</f>
        <v>#N/A</v>
      </c>
      <c r="H85" s="153" t="s">
        <v>75</v>
      </c>
    </row>
    <row r="86" spans="1:8" x14ac:dyDescent="0.25">
      <c r="A86" s="153" t="s">
        <v>75</v>
      </c>
      <c r="B86" s="24" t="s">
        <v>526</v>
      </c>
      <c r="C86" s="52" t="s">
        <v>573</v>
      </c>
      <c r="D86" s="24" t="s">
        <v>475</v>
      </c>
      <c r="E86" s="24" t="s">
        <v>475</v>
      </c>
      <c r="F86" s="24" t="s">
        <v>1110</v>
      </c>
      <c r="G86" s="154">
        <f>VLOOKUP(C86,TECNICAS!$E$12:$K$117,7,FALSE)</f>
        <v>100</v>
      </c>
      <c r="H86" s="153" t="s">
        <v>75</v>
      </c>
    </row>
    <row r="87" spans="1:8" x14ac:dyDescent="0.25">
      <c r="A87" s="153" t="s">
        <v>75</v>
      </c>
      <c r="B87" s="24" t="s">
        <v>526</v>
      </c>
      <c r="C87" s="52" t="s">
        <v>578</v>
      </c>
      <c r="D87" s="24" t="s">
        <v>475</v>
      </c>
      <c r="E87" s="24" t="s">
        <v>475</v>
      </c>
      <c r="F87" s="24" t="s">
        <v>1110</v>
      </c>
      <c r="G87" s="154">
        <f>VLOOKUP(C87,TECNICAS!$E$12:$K$117,7,FALSE)</f>
        <v>100</v>
      </c>
      <c r="H87" s="153" t="s">
        <v>75</v>
      </c>
    </row>
    <row r="88" spans="1:8" x14ac:dyDescent="0.25">
      <c r="A88" s="153" t="s">
        <v>75</v>
      </c>
      <c r="B88" s="52" t="s">
        <v>1100</v>
      </c>
      <c r="C88" s="52" t="s">
        <v>583</v>
      </c>
      <c r="D88" s="24" t="s">
        <v>475</v>
      </c>
      <c r="E88" s="24" t="s">
        <v>475</v>
      </c>
      <c r="F88" s="24" t="s">
        <v>1110</v>
      </c>
      <c r="G88" s="154">
        <f>VLOOKUP(C88,TECNICAS!$E$12:$K$117,7,FALSE)</f>
        <v>100</v>
      </c>
      <c r="H88" s="153" t="s">
        <v>75</v>
      </c>
    </row>
    <row r="89" spans="1:8" x14ac:dyDescent="0.25">
      <c r="A89" s="153" t="s">
        <v>75</v>
      </c>
      <c r="B89" s="52" t="s">
        <v>336</v>
      </c>
      <c r="C89" s="52" t="s">
        <v>583</v>
      </c>
      <c r="D89" s="24" t="s">
        <v>475</v>
      </c>
      <c r="E89" s="24" t="s">
        <v>475</v>
      </c>
      <c r="F89" s="24" t="s">
        <v>1110</v>
      </c>
      <c r="G89" s="154">
        <f>VLOOKUP(C89,TECNICAS!$E$12:$K$117,7,FALSE)</f>
        <v>100</v>
      </c>
      <c r="H89" s="153" t="s">
        <v>75</v>
      </c>
    </row>
    <row r="90" spans="1:8" x14ac:dyDescent="0.25">
      <c r="A90" s="153" t="s">
        <v>75</v>
      </c>
      <c r="B90" s="24" t="s">
        <v>336</v>
      </c>
      <c r="C90" s="52" t="s">
        <v>588</v>
      </c>
      <c r="D90" s="24" t="s">
        <v>475</v>
      </c>
      <c r="E90" s="24" t="s">
        <v>475</v>
      </c>
      <c r="F90" s="24" t="s">
        <v>1110</v>
      </c>
      <c r="G90" s="154" t="e">
        <f>VLOOKUP(C90,TECNICAS!$E$12:$K$117,7,FALSE)</f>
        <v>#N/A</v>
      </c>
      <c r="H90" s="153" t="s">
        <v>75</v>
      </c>
    </row>
    <row r="91" spans="1:8" x14ac:dyDescent="0.25">
      <c r="A91" s="153" t="s">
        <v>75</v>
      </c>
      <c r="B91" s="24" t="s">
        <v>611</v>
      </c>
      <c r="C91" s="52" t="s">
        <v>610</v>
      </c>
      <c r="D91" s="24" t="s">
        <v>475</v>
      </c>
      <c r="E91" s="24" t="s">
        <v>475</v>
      </c>
      <c r="F91" s="24" t="s">
        <v>1110</v>
      </c>
      <c r="G91" s="154" t="e">
        <f>VLOOKUP(C91,TECNICAS!$E$12:$K$117,7,FALSE)</f>
        <v>#N/A</v>
      </c>
      <c r="H91" s="153" t="s">
        <v>75</v>
      </c>
    </row>
    <row r="92" spans="1:8" x14ac:dyDescent="0.25">
      <c r="A92" s="153" t="s">
        <v>75</v>
      </c>
      <c r="B92" s="52" t="s">
        <v>611</v>
      </c>
      <c r="C92" s="52" t="s">
        <v>617</v>
      </c>
      <c r="D92" s="24" t="s">
        <v>475</v>
      </c>
      <c r="E92" s="24" t="s">
        <v>475</v>
      </c>
      <c r="F92" s="24" t="s">
        <v>1110</v>
      </c>
      <c r="G92" s="154" t="e">
        <f>VLOOKUP(C92,TECNICAS!$E$12:$K$117,7,FALSE)</f>
        <v>#N/A</v>
      </c>
      <c r="H92" s="153" t="s">
        <v>75</v>
      </c>
    </row>
    <row r="93" spans="1:8" x14ac:dyDescent="0.25">
      <c r="A93" s="153" t="s">
        <v>75</v>
      </c>
      <c r="B93" s="52" t="s">
        <v>671</v>
      </c>
      <c r="C93" s="52" t="s">
        <v>617</v>
      </c>
      <c r="D93" s="24" t="s">
        <v>475</v>
      </c>
      <c r="E93" s="24" t="s">
        <v>475</v>
      </c>
      <c r="F93" s="24" t="s">
        <v>1110</v>
      </c>
      <c r="G93" s="154" t="e">
        <f>VLOOKUP(C93,TECNICAS!$E$12:$K$117,7,FALSE)</f>
        <v>#N/A</v>
      </c>
      <c r="H93" s="153" t="s">
        <v>75</v>
      </c>
    </row>
    <row r="94" spans="1:8" x14ac:dyDescent="0.25">
      <c r="A94" s="153" t="s">
        <v>66</v>
      </c>
      <c r="B94" s="52" t="s">
        <v>446</v>
      </c>
      <c r="C94" s="52" t="s">
        <v>629</v>
      </c>
      <c r="D94" s="24" t="s">
        <v>475</v>
      </c>
      <c r="E94" s="24" t="s">
        <v>475</v>
      </c>
      <c r="F94" s="24" t="s">
        <v>1110</v>
      </c>
      <c r="G94" s="154">
        <f>VLOOKUP(C94,TECNICAS!$E$12:$K$117,7,FALSE)</f>
        <v>100</v>
      </c>
      <c r="H94" s="153" t="s">
        <v>66</v>
      </c>
    </row>
    <row r="95" spans="1:8" x14ac:dyDescent="0.25">
      <c r="A95" s="153" t="s">
        <v>75</v>
      </c>
      <c r="B95" s="52" t="s">
        <v>611</v>
      </c>
      <c r="C95" s="52" t="s">
        <v>629</v>
      </c>
      <c r="D95" s="24" t="s">
        <v>475</v>
      </c>
      <c r="E95" s="24" t="s">
        <v>475</v>
      </c>
      <c r="F95" s="24" t="s">
        <v>1110</v>
      </c>
      <c r="G95" s="154">
        <f>VLOOKUP(C95,TECNICAS!$E$12:$K$117,7,FALSE)</f>
        <v>100</v>
      </c>
      <c r="H95" s="153" t="s">
        <v>75</v>
      </c>
    </row>
    <row r="96" spans="1:8" x14ac:dyDescent="0.25">
      <c r="A96" s="153" t="s">
        <v>75</v>
      </c>
      <c r="B96" s="52" t="s">
        <v>647</v>
      </c>
      <c r="C96" s="52" t="s">
        <v>629</v>
      </c>
      <c r="D96" s="24" t="s">
        <v>475</v>
      </c>
      <c r="E96" s="24" t="s">
        <v>475</v>
      </c>
      <c r="F96" s="24" t="s">
        <v>1110</v>
      </c>
      <c r="G96" s="154">
        <f>VLOOKUP(C96,TECNICAS!$E$12:$K$117,7,FALSE)</f>
        <v>100</v>
      </c>
      <c r="H96" s="153" t="s">
        <v>75</v>
      </c>
    </row>
    <row r="97" spans="1:8" x14ac:dyDescent="0.25">
      <c r="A97" s="153" t="s">
        <v>75</v>
      </c>
      <c r="B97" s="24" t="s">
        <v>611</v>
      </c>
      <c r="C97" s="52" t="s">
        <v>638</v>
      </c>
      <c r="D97" s="24" t="s">
        <v>475</v>
      </c>
      <c r="E97" s="24" t="s">
        <v>475</v>
      </c>
      <c r="F97" s="24" t="s">
        <v>1110</v>
      </c>
      <c r="G97" s="154">
        <f>VLOOKUP(C97,TECNICAS!$E$12:$K$117,7,FALSE)</f>
        <v>100</v>
      </c>
      <c r="H97" s="153" t="s">
        <v>75</v>
      </c>
    </row>
    <row r="98" spans="1:8" x14ac:dyDescent="0.25">
      <c r="A98" s="153" t="s">
        <v>75</v>
      </c>
      <c r="B98" s="24" t="s">
        <v>647</v>
      </c>
      <c r="C98" s="52" t="s">
        <v>646</v>
      </c>
      <c r="D98" s="24" t="s">
        <v>475</v>
      </c>
      <c r="E98" s="24" t="s">
        <v>475</v>
      </c>
      <c r="F98" s="24" t="s">
        <v>1110</v>
      </c>
      <c r="G98" s="154" t="e">
        <f>VLOOKUP(C98,TECNICAS!$E$12:$K$117,7,FALSE)</f>
        <v>#N/A</v>
      </c>
      <c r="H98" s="153" t="s">
        <v>75</v>
      </c>
    </row>
    <row r="99" spans="1:8" x14ac:dyDescent="0.25">
      <c r="A99" s="153" t="s">
        <v>66</v>
      </c>
      <c r="B99" s="52" t="s">
        <v>710</v>
      </c>
      <c r="C99" s="52" t="s">
        <v>652</v>
      </c>
      <c r="D99" s="24" t="s">
        <v>475</v>
      </c>
      <c r="E99" s="24" t="s">
        <v>475</v>
      </c>
      <c r="F99" s="24" t="s">
        <v>1110</v>
      </c>
      <c r="G99" s="154">
        <f>VLOOKUP(C99,TECNICAS!$E$12:$K$117,7,FALSE)</f>
        <v>100</v>
      </c>
      <c r="H99" s="153" t="s">
        <v>66</v>
      </c>
    </row>
    <row r="100" spans="1:8" x14ac:dyDescent="0.25">
      <c r="A100" s="153" t="s">
        <v>75</v>
      </c>
      <c r="B100" s="52" t="s">
        <v>647</v>
      </c>
      <c r="C100" s="52" t="s">
        <v>652</v>
      </c>
      <c r="D100" s="24" t="s">
        <v>475</v>
      </c>
      <c r="E100" s="24" t="s">
        <v>475</v>
      </c>
      <c r="F100" s="24" t="s">
        <v>1110</v>
      </c>
      <c r="G100" s="154">
        <f>VLOOKUP(C100,TECNICAS!$E$12:$K$117,7,FALSE)</f>
        <v>100</v>
      </c>
      <c r="H100" s="153" t="s">
        <v>75</v>
      </c>
    </row>
    <row r="101" spans="1:8" x14ac:dyDescent="0.25">
      <c r="A101" s="153" t="s">
        <v>66</v>
      </c>
      <c r="B101" s="52" t="s">
        <v>710</v>
      </c>
      <c r="C101" s="52" t="s">
        <v>658</v>
      </c>
      <c r="D101" s="24" t="s">
        <v>475</v>
      </c>
      <c r="E101" s="24" t="s">
        <v>475</v>
      </c>
      <c r="F101" s="24" t="s">
        <v>1110</v>
      </c>
      <c r="G101" s="154" t="e">
        <f>VLOOKUP(C101,TECNICAS!$E$12:$K$117,7,FALSE)</f>
        <v>#N/A</v>
      </c>
      <c r="H101" s="153" t="s">
        <v>66</v>
      </c>
    </row>
    <row r="102" spans="1:8" x14ac:dyDescent="0.25">
      <c r="A102" s="153" t="s">
        <v>75</v>
      </c>
      <c r="B102" s="52" t="s">
        <v>611</v>
      </c>
      <c r="C102" s="52" t="s">
        <v>658</v>
      </c>
      <c r="D102" s="24" t="s">
        <v>475</v>
      </c>
      <c r="E102" s="24" t="s">
        <v>475</v>
      </c>
      <c r="F102" s="24" t="s">
        <v>1110</v>
      </c>
      <c r="G102" s="154" t="e">
        <f>VLOOKUP(C102,TECNICAS!$E$12:$K$117,7,FALSE)</f>
        <v>#N/A</v>
      </c>
      <c r="H102" s="153" t="s">
        <v>75</v>
      </c>
    </row>
    <row r="103" spans="1:8" x14ac:dyDescent="0.25">
      <c r="A103" s="153" t="s">
        <v>75</v>
      </c>
      <c r="B103" s="52" t="s">
        <v>647</v>
      </c>
      <c r="C103" s="52" t="s">
        <v>658</v>
      </c>
      <c r="D103" s="24" t="s">
        <v>475</v>
      </c>
      <c r="E103" s="24" t="s">
        <v>475</v>
      </c>
      <c r="F103" s="24" t="s">
        <v>1110</v>
      </c>
      <c r="G103" s="154" t="e">
        <f>VLOOKUP(C103,TECNICAS!$E$12:$K$117,7,FALSE)</f>
        <v>#N/A</v>
      </c>
      <c r="H103" s="153" t="s">
        <v>75</v>
      </c>
    </row>
    <row r="104" spans="1:8" x14ac:dyDescent="0.25">
      <c r="A104" s="153" t="s">
        <v>75</v>
      </c>
      <c r="B104" s="52" t="s">
        <v>671</v>
      </c>
      <c r="C104" s="52" t="s">
        <v>664</v>
      </c>
      <c r="D104" s="24" t="s">
        <v>475</v>
      </c>
      <c r="E104" s="24" t="s">
        <v>475</v>
      </c>
      <c r="F104" s="24" t="s">
        <v>1110</v>
      </c>
      <c r="G104" s="154" t="e">
        <f>VLOOKUP(C104,TECNICAS!$E$12:$K$117,7,FALSE)</f>
        <v>#N/A</v>
      </c>
      <c r="H104" s="153" t="s">
        <v>75</v>
      </c>
    </row>
    <row r="105" spans="1:8" x14ac:dyDescent="0.25">
      <c r="A105" s="153" t="s">
        <v>75</v>
      </c>
      <c r="B105" s="52" t="s">
        <v>1112</v>
      </c>
      <c r="C105" s="52" t="s">
        <v>664</v>
      </c>
      <c r="D105" s="24" t="s">
        <v>475</v>
      </c>
      <c r="E105" s="24" t="s">
        <v>475</v>
      </c>
      <c r="F105" s="24" t="s">
        <v>1110</v>
      </c>
      <c r="G105" s="154" t="e">
        <f>VLOOKUP(C105,TECNICAS!$E$12:$K$117,7,FALSE)</f>
        <v>#N/A</v>
      </c>
      <c r="H105" s="153" t="s">
        <v>75</v>
      </c>
    </row>
    <row r="106" spans="1:8" x14ac:dyDescent="0.25">
      <c r="A106" s="153" t="s">
        <v>75</v>
      </c>
      <c r="B106" s="52" t="s">
        <v>671</v>
      </c>
      <c r="C106" s="52" t="s">
        <v>670</v>
      </c>
      <c r="D106" s="24" t="s">
        <v>475</v>
      </c>
      <c r="E106" s="24" t="s">
        <v>475</v>
      </c>
      <c r="F106" s="24" t="s">
        <v>1110</v>
      </c>
      <c r="G106" s="154">
        <f>VLOOKUP(C106,TECNICAS!$E$12:$K$117,7,FALSE)</f>
        <v>100</v>
      </c>
      <c r="H106" s="153" t="s">
        <v>75</v>
      </c>
    </row>
    <row r="107" spans="1:8" x14ac:dyDescent="0.25">
      <c r="A107" s="153" t="s">
        <v>66</v>
      </c>
      <c r="B107" s="24" t="s">
        <v>677</v>
      </c>
      <c r="C107" s="52" t="s">
        <v>676</v>
      </c>
      <c r="D107" s="24" t="s">
        <v>475</v>
      </c>
      <c r="E107" s="24" t="s">
        <v>475</v>
      </c>
      <c r="F107" s="24" t="s">
        <v>1110</v>
      </c>
      <c r="G107" s="154">
        <f>VLOOKUP(C107,TECNICAS!$E$12:$K$117,7,FALSE)</f>
        <v>100</v>
      </c>
      <c r="H107" s="153" t="s">
        <v>66</v>
      </c>
    </row>
    <row r="108" spans="1:8" x14ac:dyDescent="0.25">
      <c r="A108" s="153" t="s">
        <v>75</v>
      </c>
      <c r="B108" s="52" t="s">
        <v>1108</v>
      </c>
      <c r="C108" s="52" t="s">
        <v>682</v>
      </c>
      <c r="D108" s="24" t="s">
        <v>475</v>
      </c>
      <c r="E108" s="24" t="s">
        <v>475</v>
      </c>
      <c r="F108" s="24" t="s">
        <v>1110</v>
      </c>
      <c r="G108" s="154">
        <f>VLOOKUP(C108,TECNICAS!$E$12:$K$117,7,FALSE)</f>
        <v>100</v>
      </c>
      <c r="H108" s="153" t="s">
        <v>75</v>
      </c>
    </row>
    <row r="109" spans="1:8" x14ac:dyDescent="0.25">
      <c r="A109" s="153" t="s">
        <v>75</v>
      </c>
      <c r="B109" s="52" t="s">
        <v>1109</v>
      </c>
      <c r="C109" s="52" t="s">
        <v>682</v>
      </c>
      <c r="D109" s="24" t="s">
        <v>475</v>
      </c>
      <c r="E109" s="24" t="s">
        <v>475</v>
      </c>
      <c r="F109" s="24" t="s">
        <v>1110</v>
      </c>
      <c r="G109" s="154">
        <f>VLOOKUP(C109,TECNICAS!$E$12:$K$117,7,FALSE)</f>
        <v>100</v>
      </c>
      <c r="H109" s="153" t="s">
        <v>75</v>
      </c>
    </row>
    <row r="110" spans="1:8" x14ac:dyDescent="0.25">
      <c r="A110" s="153" t="s">
        <v>75</v>
      </c>
      <c r="B110" s="24" t="s">
        <v>692</v>
      </c>
      <c r="C110" s="52" t="s">
        <v>691</v>
      </c>
      <c r="D110" s="24" t="s">
        <v>475</v>
      </c>
      <c r="E110" s="24" t="s">
        <v>475</v>
      </c>
      <c r="F110" s="24" t="s">
        <v>1110</v>
      </c>
      <c r="G110" s="154">
        <f>VLOOKUP(C110,TECNICAS!$E$12:$K$117,7,FALSE)</f>
        <v>100</v>
      </c>
      <c r="H110" s="153" t="s">
        <v>75</v>
      </c>
    </row>
    <row r="111" spans="1:8" x14ac:dyDescent="0.25">
      <c r="A111" s="153" t="s">
        <v>75</v>
      </c>
      <c r="B111" s="52" t="s">
        <v>855</v>
      </c>
      <c r="C111" s="52" t="s">
        <v>704</v>
      </c>
      <c r="D111" s="24" t="s">
        <v>475</v>
      </c>
      <c r="E111" s="24" t="s">
        <v>475</v>
      </c>
      <c r="F111" s="24" t="s">
        <v>1110</v>
      </c>
      <c r="G111" s="154">
        <f>VLOOKUP(C111,TECNICAS!$E$12:$K$117,7,FALSE)</f>
        <v>100</v>
      </c>
      <c r="H111" s="153" t="s">
        <v>75</v>
      </c>
    </row>
    <row r="112" spans="1:8" x14ac:dyDescent="0.25">
      <c r="A112" s="153" t="s">
        <v>75</v>
      </c>
      <c r="B112" s="52" t="s">
        <v>1113</v>
      </c>
      <c r="C112" s="52" t="s">
        <v>704</v>
      </c>
      <c r="D112" s="24" t="s">
        <v>475</v>
      </c>
      <c r="E112" s="24" t="s">
        <v>475</v>
      </c>
      <c r="F112" s="24" t="s">
        <v>1110</v>
      </c>
      <c r="G112" s="154">
        <f>VLOOKUP(C112,TECNICAS!$E$12:$K$117,7,FALSE)</f>
        <v>100</v>
      </c>
      <c r="H112" s="153" t="s">
        <v>75</v>
      </c>
    </row>
    <row r="113" spans="1:8" x14ac:dyDescent="0.25">
      <c r="A113" s="153" t="s">
        <v>66</v>
      </c>
      <c r="B113" s="24" t="s">
        <v>710</v>
      </c>
      <c r="C113" s="52" t="s">
        <v>709</v>
      </c>
      <c r="D113" s="24" t="s">
        <v>475</v>
      </c>
      <c r="E113" s="24" t="s">
        <v>475</v>
      </c>
      <c r="F113" s="24" t="s">
        <v>1110</v>
      </c>
      <c r="G113" s="154">
        <f>VLOOKUP(C113,TECNICAS!$E$12:$K$117,7,FALSE)</f>
        <v>80</v>
      </c>
      <c r="H113" s="153" t="s">
        <v>66</v>
      </c>
    </row>
    <row r="114" spans="1:8" x14ac:dyDescent="0.25">
      <c r="A114" s="153" t="s">
        <v>75</v>
      </c>
      <c r="B114" s="24" t="s">
        <v>715</v>
      </c>
      <c r="C114" s="52" t="s">
        <v>714</v>
      </c>
      <c r="D114" s="24" t="s">
        <v>475</v>
      </c>
      <c r="E114" s="24" t="s">
        <v>475</v>
      </c>
      <c r="F114" s="24" t="s">
        <v>1110</v>
      </c>
      <c r="G114" s="154">
        <f>VLOOKUP(C114,TECNICAS!$E$12:$K$117,7,FALSE)</f>
        <v>80</v>
      </c>
      <c r="H114" s="153" t="s">
        <v>75</v>
      </c>
    </row>
    <row r="115" spans="1:8" x14ac:dyDescent="0.25">
      <c r="A115" s="153" t="s">
        <v>75</v>
      </c>
      <c r="B115" s="52" t="s">
        <v>1114</v>
      </c>
      <c r="C115" s="52" t="s">
        <v>723</v>
      </c>
      <c r="D115" s="24" t="s">
        <v>475</v>
      </c>
      <c r="E115" s="24" t="s">
        <v>475</v>
      </c>
      <c r="F115" s="24" t="s">
        <v>1110</v>
      </c>
      <c r="G115" s="154" t="e">
        <f>VLOOKUP(C115,TECNICAS!$E$12:$K$117,7,FALSE)</f>
        <v>#N/A</v>
      </c>
      <c r="H115" s="153" t="s">
        <v>75</v>
      </c>
    </row>
    <row r="116" spans="1:8" x14ac:dyDescent="0.25">
      <c r="A116" s="153" t="s">
        <v>65</v>
      </c>
      <c r="B116" s="52" t="s">
        <v>1115</v>
      </c>
      <c r="C116" s="52" t="s">
        <v>723</v>
      </c>
      <c r="D116" s="24" t="s">
        <v>475</v>
      </c>
      <c r="E116" s="24" t="s">
        <v>475</v>
      </c>
      <c r="F116" s="24" t="s">
        <v>1110</v>
      </c>
      <c r="G116" s="154" t="e">
        <f>VLOOKUP(C116,TECNICAS!$E$12:$K$117,7,FALSE)</f>
        <v>#N/A</v>
      </c>
      <c r="H116" s="153" t="s">
        <v>65</v>
      </c>
    </row>
    <row r="117" spans="1:8" x14ac:dyDescent="0.25">
      <c r="A117" s="153" t="s">
        <v>69</v>
      </c>
      <c r="B117" s="52" t="s">
        <v>1116</v>
      </c>
      <c r="C117" s="52" t="s">
        <v>723</v>
      </c>
      <c r="D117" s="24" t="s">
        <v>475</v>
      </c>
      <c r="E117" s="24" t="s">
        <v>475</v>
      </c>
      <c r="F117" s="24" t="s">
        <v>1110</v>
      </c>
      <c r="G117" s="154" t="e">
        <f>VLOOKUP(C117,TECNICAS!$E$12:$K$117,7,FALSE)</f>
        <v>#N/A</v>
      </c>
      <c r="H117" s="153" t="s">
        <v>69</v>
      </c>
    </row>
    <row r="118" spans="1:8" x14ac:dyDescent="0.25">
      <c r="A118" s="153" t="s">
        <v>75</v>
      </c>
      <c r="B118" s="52" t="s">
        <v>1117</v>
      </c>
      <c r="C118" s="52" t="s">
        <v>732</v>
      </c>
      <c r="D118" s="24" t="s">
        <v>475</v>
      </c>
      <c r="E118" s="24" t="s">
        <v>475</v>
      </c>
      <c r="F118" s="24" t="s">
        <v>1110</v>
      </c>
      <c r="G118" s="154" t="e">
        <f>VLOOKUP(C118,TECNICAS!$E$12:$K$117,7,FALSE)</f>
        <v>#N/A</v>
      </c>
      <c r="H118" s="153" t="s">
        <v>75</v>
      </c>
    </row>
    <row r="119" spans="1:8" x14ac:dyDescent="0.25">
      <c r="A119" s="153" t="s">
        <v>75</v>
      </c>
      <c r="B119" s="52" t="s">
        <v>466</v>
      </c>
      <c r="C119" s="52" t="s">
        <v>732</v>
      </c>
      <c r="D119" s="24" t="s">
        <v>475</v>
      </c>
      <c r="E119" s="24" t="s">
        <v>475</v>
      </c>
      <c r="F119" s="24" t="s">
        <v>1110</v>
      </c>
      <c r="G119" s="154" t="e">
        <f>VLOOKUP(C119,TECNICAS!$E$12:$K$117,7,FALSE)</f>
        <v>#N/A</v>
      </c>
      <c r="H119" s="153" t="s">
        <v>75</v>
      </c>
    </row>
    <row r="120" spans="1:8" x14ac:dyDescent="0.25">
      <c r="A120" s="153" t="s">
        <v>75</v>
      </c>
      <c r="B120" s="52" t="s">
        <v>744</v>
      </c>
      <c r="C120" s="52" t="s">
        <v>738</v>
      </c>
      <c r="D120" s="24" t="s">
        <v>475</v>
      </c>
      <c r="E120" s="24" t="s">
        <v>475</v>
      </c>
      <c r="F120" s="24" t="s">
        <v>1110</v>
      </c>
      <c r="G120" s="154" t="e">
        <f>VLOOKUP(C120,TECNICAS!$E$12:$K$117,7,FALSE)</f>
        <v>#N/A</v>
      </c>
      <c r="H120" s="153" t="s">
        <v>75</v>
      </c>
    </row>
    <row r="121" spans="1:8" x14ac:dyDescent="0.25">
      <c r="A121" s="153" t="s">
        <v>65</v>
      </c>
      <c r="B121" s="52" t="s">
        <v>1118</v>
      </c>
      <c r="C121" s="52" t="s">
        <v>738</v>
      </c>
      <c r="D121" s="24" t="s">
        <v>475</v>
      </c>
      <c r="E121" s="24" t="s">
        <v>475</v>
      </c>
      <c r="F121" s="24" t="s">
        <v>1110</v>
      </c>
      <c r="G121" s="154" t="e">
        <f>VLOOKUP(C121,TECNICAS!$E$12:$K$117,7,FALSE)</f>
        <v>#N/A</v>
      </c>
      <c r="H121" s="153" t="s">
        <v>65</v>
      </c>
    </row>
    <row r="122" spans="1:8" x14ac:dyDescent="0.25">
      <c r="A122" s="153" t="s">
        <v>69</v>
      </c>
      <c r="B122" s="52" t="s">
        <v>1119</v>
      </c>
      <c r="C122" s="52" t="s">
        <v>738</v>
      </c>
      <c r="D122" s="24" t="s">
        <v>475</v>
      </c>
      <c r="E122" s="24" t="s">
        <v>475</v>
      </c>
      <c r="F122" s="24" t="s">
        <v>1110</v>
      </c>
      <c r="G122" s="154" t="e">
        <f>VLOOKUP(C122,TECNICAS!$E$12:$K$117,7,FALSE)</f>
        <v>#N/A</v>
      </c>
      <c r="H122" s="153" t="s">
        <v>69</v>
      </c>
    </row>
    <row r="123" spans="1:8" x14ac:dyDescent="0.25">
      <c r="A123" s="153" t="s">
        <v>75</v>
      </c>
      <c r="B123" s="24" t="s">
        <v>744</v>
      </c>
      <c r="C123" s="52" t="s">
        <v>743</v>
      </c>
      <c r="D123" s="24" t="s">
        <v>475</v>
      </c>
      <c r="E123" s="24" t="s">
        <v>475</v>
      </c>
      <c r="F123" s="24" t="s">
        <v>1110</v>
      </c>
      <c r="G123" s="154" t="e">
        <f>VLOOKUP(C123,TECNICAS!$E$12:$K$117,7,FALSE)</f>
        <v>#N/A</v>
      </c>
      <c r="H123" s="153" t="s">
        <v>75</v>
      </c>
    </row>
    <row r="124" spans="1:8" x14ac:dyDescent="0.25">
      <c r="A124" s="153" t="s">
        <v>75</v>
      </c>
      <c r="B124" s="52" t="s">
        <v>744</v>
      </c>
      <c r="C124" s="52" t="s">
        <v>748</v>
      </c>
      <c r="D124" s="24" t="s">
        <v>475</v>
      </c>
      <c r="E124" s="24" t="s">
        <v>475</v>
      </c>
      <c r="F124" s="24" t="s">
        <v>1110</v>
      </c>
      <c r="G124" s="154" t="e">
        <f>VLOOKUP(C124,TECNICAS!$E$12:$K$117,7,FALSE)</f>
        <v>#N/A</v>
      </c>
      <c r="H124" s="153" t="s">
        <v>75</v>
      </c>
    </row>
    <row r="125" spans="1:8" x14ac:dyDescent="0.25">
      <c r="A125" s="153" t="s">
        <v>69</v>
      </c>
      <c r="B125" s="52" t="s">
        <v>1119</v>
      </c>
      <c r="C125" s="52" t="s">
        <v>748</v>
      </c>
      <c r="D125" s="24" t="s">
        <v>475</v>
      </c>
      <c r="E125" s="24" t="s">
        <v>475</v>
      </c>
      <c r="F125" s="24" t="s">
        <v>1110</v>
      </c>
      <c r="G125" s="154" t="e">
        <f>VLOOKUP(C125,TECNICAS!$E$12:$K$117,7,FALSE)</f>
        <v>#N/A</v>
      </c>
      <c r="H125" s="153" t="s">
        <v>69</v>
      </c>
    </row>
    <row r="126" spans="1:8" x14ac:dyDescent="0.25">
      <c r="A126" s="153" t="s">
        <v>75</v>
      </c>
      <c r="B126" s="24" t="s">
        <v>744</v>
      </c>
      <c r="C126" s="52" t="s">
        <v>753</v>
      </c>
      <c r="D126" s="24" t="s">
        <v>475</v>
      </c>
      <c r="E126" s="24" t="s">
        <v>475</v>
      </c>
      <c r="F126" s="24" t="s">
        <v>1110</v>
      </c>
      <c r="G126" s="154" t="e">
        <f>VLOOKUP(C126,TECNICAS!$E$12:$K$117,7,FALSE)</f>
        <v>#N/A</v>
      </c>
      <c r="H126" s="153" t="s">
        <v>75</v>
      </c>
    </row>
    <row r="127" spans="1:8" x14ac:dyDescent="0.25">
      <c r="A127" s="153" t="s">
        <v>75</v>
      </c>
      <c r="B127" s="52" t="s">
        <v>1114</v>
      </c>
      <c r="C127" s="52" t="s">
        <v>760</v>
      </c>
      <c r="D127" s="24" t="s">
        <v>475</v>
      </c>
      <c r="E127" s="24" t="s">
        <v>475</v>
      </c>
      <c r="F127" s="24" t="s">
        <v>1110</v>
      </c>
      <c r="G127" s="154" t="e">
        <f>VLOOKUP(C127,TECNICAS!$E$12:$K$117,7,FALSE)</f>
        <v>#N/A</v>
      </c>
      <c r="H127" s="153" t="s">
        <v>75</v>
      </c>
    </row>
    <row r="128" spans="1:8" x14ac:dyDescent="0.25">
      <c r="A128" s="153" t="s">
        <v>75</v>
      </c>
      <c r="B128" s="52" t="s">
        <v>855</v>
      </c>
      <c r="C128" s="52" t="s">
        <v>760</v>
      </c>
      <c r="D128" s="24" t="s">
        <v>475</v>
      </c>
      <c r="E128" s="24" t="s">
        <v>475</v>
      </c>
      <c r="F128" s="24" t="s">
        <v>1110</v>
      </c>
      <c r="G128" s="154" t="e">
        <f>VLOOKUP(C128,TECNICAS!$E$12:$K$117,7,FALSE)</f>
        <v>#N/A</v>
      </c>
      <c r="H128" s="153" t="s">
        <v>75</v>
      </c>
    </row>
    <row r="129" spans="1:8" x14ac:dyDescent="0.25">
      <c r="A129" s="153" t="s">
        <v>75</v>
      </c>
      <c r="B129" s="52" t="s">
        <v>1113</v>
      </c>
      <c r="C129" s="52" t="s">
        <v>760</v>
      </c>
      <c r="D129" s="24" t="s">
        <v>475</v>
      </c>
      <c r="E129" s="24" t="s">
        <v>475</v>
      </c>
      <c r="F129" s="24" t="s">
        <v>1110</v>
      </c>
      <c r="G129" s="154" t="e">
        <f>VLOOKUP(C129,TECNICAS!$E$12:$K$117,7,FALSE)</f>
        <v>#N/A</v>
      </c>
      <c r="H129" s="153" t="s">
        <v>75</v>
      </c>
    </row>
    <row r="130" spans="1:8" x14ac:dyDescent="0.25">
      <c r="A130" s="153" t="s">
        <v>65</v>
      </c>
      <c r="B130" s="52" t="s">
        <v>1120</v>
      </c>
      <c r="C130" s="52" t="s">
        <v>760</v>
      </c>
      <c r="D130" s="24" t="s">
        <v>475</v>
      </c>
      <c r="E130" s="24" t="s">
        <v>475</v>
      </c>
      <c r="F130" s="24" t="s">
        <v>1110</v>
      </c>
      <c r="G130" s="154" t="e">
        <f>VLOOKUP(C130,TECNICAS!$E$12:$K$117,7,FALSE)</f>
        <v>#N/A</v>
      </c>
      <c r="H130" s="153" t="s">
        <v>65</v>
      </c>
    </row>
    <row r="131" spans="1:8" x14ac:dyDescent="0.25">
      <c r="A131" s="153" t="s">
        <v>66</v>
      </c>
      <c r="B131" s="52" t="s">
        <v>490</v>
      </c>
      <c r="C131" s="52" t="s">
        <v>766</v>
      </c>
      <c r="D131" s="24" t="s">
        <v>475</v>
      </c>
      <c r="E131" s="24" t="s">
        <v>475</v>
      </c>
      <c r="F131" s="24" t="s">
        <v>1110</v>
      </c>
      <c r="G131" s="154" t="e">
        <f>VLOOKUP(C131,TECNICAS!$E$12:$K$117,7,FALSE)</f>
        <v>#N/A</v>
      </c>
      <c r="H131" s="153" t="s">
        <v>66</v>
      </c>
    </row>
    <row r="132" spans="1:8" x14ac:dyDescent="0.25">
      <c r="A132" s="153" t="s">
        <v>66</v>
      </c>
      <c r="B132" s="52" t="s">
        <v>1121</v>
      </c>
      <c r="C132" s="52" t="s">
        <v>766</v>
      </c>
      <c r="D132" s="24" t="s">
        <v>475</v>
      </c>
      <c r="E132" s="24" t="s">
        <v>475</v>
      </c>
      <c r="F132" s="24" t="s">
        <v>1110</v>
      </c>
      <c r="G132" s="154" t="e">
        <f>VLOOKUP(C132,TECNICAS!$E$12:$K$117,7,FALSE)</f>
        <v>#N/A</v>
      </c>
      <c r="H132" s="153" t="s">
        <v>66</v>
      </c>
    </row>
    <row r="133" spans="1:8" x14ac:dyDescent="0.25">
      <c r="A133" s="153" t="s">
        <v>75</v>
      </c>
      <c r="B133" s="52" t="s">
        <v>484</v>
      </c>
      <c r="C133" s="52" t="s">
        <v>766</v>
      </c>
      <c r="D133" s="24" t="s">
        <v>475</v>
      </c>
      <c r="E133" s="24" t="s">
        <v>475</v>
      </c>
      <c r="F133" s="24" t="s">
        <v>1110</v>
      </c>
      <c r="G133" s="154" t="e">
        <f>VLOOKUP(C133,TECNICAS!$E$12:$K$117,7,FALSE)</f>
        <v>#N/A</v>
      </c>
      <c r="H133" s="153" t="s">
        <v>75</v>
      </c>
    </row>
    <row r="134" spans="1:8" x14ac:dyDescent="0.25">
      <c r="A134" s="153" t="s">
        <v>65</v>
      </c>
      <c r="B134" s="52" t="s">
        <v>1122</v>
      </c>
      <c r="C134" s="52" t="s">
        <v>766</v>
      </c>
      <c r="D134" s="24" t="s">
        <v>475</v>
      </c>
      <c r="E134" s="24" t="s">
        <v>475</v>
      </c>
      <c r="F134" s="24" t="s">
        <v>1110</v>
      </c>
      <c r="G134" s="154" t="e">
        <f>VLOOKUP(C134,TECNICAS!$E$12:$K$117,7,FALSE)</f>
        <v>#N/A</v>
      </c>
      <c r="H134" s="153" t="s">
        <v>65</v>
      </c>
    </row>
    <row r="135" spans="1:8" x14ac:dyDescent="0.25">
      <c r="A135" s="153" t="s">
        <v>69</v>
      </c>
      <c r="B135" s="52" t="s">
        <v>1123</v>
      </c>
      <c r="C135" s="52" t="s">
        <v>766</v>
      </c>
      <c r="D135" s="24" t="s">
        <v>475</v>
      </c>
      <c r="E135" s="24" t="s">
        <v>475</v>
      </c>
      <c r="F135" s="24" t="s">
        <v>1110</v>
      </c>
      <c r="G135" s="154" t="e">
        <f>VLOOKUP(C135,TECNICAS!$E$12:$K$117,7,FALSE)</f>
        <v>#N/A</v>
      </c>
      <c r="H135" s="153" t="s">
        <v>69</v>
      </c>
    </row>
    <row r="136" spans="1:8" x14ac:dyDescent="0.25">
      <c r="A136" s="153" t="s">
        <v>75</v>
      </c>
      <c r="B136" s="52" t="s">
        <v>855</v>
      </c>
      <c r="C136" s="52" t="s">
        <v>770</v>
      </c>
      <c r="D136" s="24" t="s">
        <v>475</v>
      </c>
      <c r="E136" s="24" t="s">
        <v>475</v>
      </c>
      <c r="F136" s="24" t="s">
        <v>1110</v>
      </c>
      <c r="G136" s="154" t="e">
        <f>VLOOKUP(C136,TECNICAS!$E$12:$K$117,7,FALSE)</f>
        <v>#N/A</v>
      </c>
      <c r="H136" s="153" t="s">
        <v>75</v>
      </c>
    </row>
    <row r="137" spans="1:8" x14ac:dyDescent="0.25">
      <c r="A137" s="153" t="s">
        <v>75</v>
      </c>
      <c r="B137" s="52" t="s">
        <v>1113</v>
      </c>
      <c r="C137" s="52" t="s">
        <v>770</v>
      </c>
      <c r="D137" s="24" t="s">
        <v>475</v>
      </c>
      <c r="E137" s="24" t="s">
        <v>475</v>
      </c>
      <c r="F137" s="24" t="s">
        <v>1110</v>
      </c>
      <c r="G137" s="154" t="e">
        <f>VLOOKUP(C137,TECNICAS!$E$12:$K$117,7,FALSE)</f>
        <v>#N/A</v>
      </c>
      <c r="H137" s="153" t="s">
        <v>75</v>
      </c>
    </row>
    <row r="138" spans="1:8" x14ac:dyDescent="0.25">
      <c r="A138" s="153" t="s">
        <v>75</v>
      </c>
      <c r="B138" s="52" t="s">
        <v>319</v>
      </c>
      <c r="C138" s="52" t="s">
        <v>782</v>
      </c>
      <c r="D138" s="24" t="s">
        <v>475</v>
      </c>
      <c r="E138" s="24" t="s">
        <v>475</v>
      </c>
      <c r="F138" s="24" t="s">
        <v>1110</v>
      </c>
      <c r="G138" s="154" t="e">
        <f>VLOOKUP(C138,TECNICAS!$E$12:$K$117,7,FALSE)</f>
        <v>#N/A</v>
      </c>
      <c r="H138" s="153" t="s">
        <v>75</v>
      </c>
    </row>
    <row r="139" spans="1:8" x14ac:dyDescent="0.25">
      <c r="A139" s="153" t="s">
        <v>75</v>
      </c>
      <c r="B139" s="52" t="s">
        <v>1124</v>
      </c>
      <c r="C139" s="52" t="s">
        <v>782</v>
      </c>
      <c r="D139" s="24" t="s">
        <v>475</v>
      </c>
      <c r="E139" s="24" t="s">
        <v>475</v>
      </c>
      <c r="F139" s="24" t="s">
        <v>1110</v>
      </c>
      <c r="G139" s="154" t="e">
        <f>VLOOKUP(C139,TECNICAS!$E$12:$K$117,7,FALSE)</f>
        <v>#N/A</v>
      </c>
      <c r="H139" s="153" t="s">
        <v>75</v>
      </c>
    </row>
    <row r="140" spans="1:8" x14ac:dyDescent="0.25">
      <c r="A140" s="153" t="s">
        <v>75</v>
      </c>
      <c r="B140" s="52" t="s">
        <v>1107</v>
      </c>
      <c r="C140" s="52" t="s">
        <v>782</v>
      </c>
      <c r="D140" s="24" t="s">
        <v>475</v>
      </c>
      <c r="E140" s="24" t="s">
        <v>475</v>
      </c>
      <c r="F140" s="24" t="s">
        <v>1110</v>
      </c>
      <c r="G140" s="154" t="e">
        <f>VLOOKUP(C140,TECNICAS!$E$12:$K$117,7,FALSE)</f>
        <v>#N/A</v>
      </c>
      <c r="H140" s="153" t="s">
        <v>75</v>
      </c>
    </row>
    <row r="141" spans="1:8" x14ac:dyDescent="0.25">
      <c r="A141" s="153" t="s">
        <v>75</v>
      </c>
      <c r="B141" s="52" t="s">
        <v>1125</v>
      </c>
      <c r="C141" s="52" t="s">
        <v>782</v>
      </c>
      <c r="D141" s="24" t="s">
        <v>475</v>
      </c>
      <c r="E141" s="24" t="s">
        <v>475</v>
      </c>
      <c r="F141" s="24" t="s">
        <v>1110</v>
      </c>
      <c r="G141" s="154" t="e">
        <f>VLOOKUP(C141,TECNICAS!$E$12:$K$117,7,FALSE)</f>
        <v>#N/A</v>
      </c>
      <c r="H141" s="153" t="s">
        <v>75</v>
      </c>
    </row>
    <row r="142" spans="1:8" x14ac:dyDescent="0.25">
      <c r="A142" s="153" t="s">
        <v>75</v>
      </c>
      <c r="B142" s="52" t="s">
        <v>1124</v>
      </c>
      <c r="C142" s="52" t="s">
        <v>792</v>
      </c>
      <c r="D142" s="24" t="s">
        <v>475</v>
      </c>
      <c r="E142" s="24" t="s">
        <v>475</v>
      </c>
      <c r="F142" s="24" t="s">
        <v>1110</v>
      </c>
      <c r="G142" s="154" t="e">
        <f>VLOOKUP(C142,TECNICAS!$E$12:$K$117,7,FALSE)</f>
        <v>#N/A</v>
      </c>
      <c r="H142" s="153" t="s">
        <v>75</v>
      </c>
    </row>
    <row r="143" spans="1:8" x14ac:dyDescent="0.25">
      <c r="A143" s="153" t="s">
        <v>75</v>
      </c>
      <c r="B143" s="52" t="s">
        <v>336</v>
      </c>
      <c r="C143" s="52" t="s">
        <v>792</v>
      </c>
      <c r="D143" s="24" t="s">
        <v>475</v>
      </c>
      <c r="E143" s="24" t="s">
        <v>475</v>
      </c>
      <c r="F143" s="24" t="s">
        <v>1110</v>
      </c>
      <c r="G143" s="154" t="e">
        <f>VLOOKUP(C143,TECNICAS!$E$12:$K$117,7,FALSE)</f>
        <v>#N/A</v>
      </c>
      <c r="H143" s="153" t="s">
        <v>75</v>
      </c>
    </row>
    <row r="144" spans="1:8" x14ac:dyDescent="0.25">
      <c r="A144" s="153" t="s">
        <v>66</v>
      </c>
      <c r="B144" s="52" t="s">
        <v>1126</v>
      </c>
      <c r="C144" s="52" t="s">
        <v>801</v>
      </c>
      <c r="D144" s="24" t="s">
        <v>475</v>
      </c>
      <c r="E144" s="24" t="s">
        <v>475</v>
      </c>
      <c r="F144" s="24" t="s">
        <v>1110</v>
      </c>
      <c r="G144" s="154" t="e">
        <f>VLOOKUP(C144,TECNICAS!$E$12:$K$117,7,FALSE)</f>
        <v>#N/A</v>
      </c>
      <c r="H144" s="153" t="s">
        <v>66</v>
      </c>
    </row>
    <row r="145" spans="1:8" x14ac:dyDescent="0.25">
      <c r="A145" s="153" t="s">
        <v>75</v>
      </c>
      <c r="B145" s="52" t="s">
        <v>1124</v>
      </c>
      <c r="C145" s="52" t="s">
        <v>801</v>
      </c>
      <c r="D145" s="24" t="s">
        <v>475</v>
      </c>
      <c r="E145" s="24" t="s">
        <v>475</v>
      </c>
      <c r="F145" s="24" t="s">
        <v>1110</v>
      </c>
      <c r="G145" s="154" t="e">
        <f>VLOOKUP(C145,TECNICAS!$E$12:$K$117,7,FALSE)</f>
        <v>#N/A</v>
      </c>
      <c r="H145" s="153" t="s">
        <v>75</v>
      </c>
    </row>
    <row r="146" spans="1:8" x14ac:dyDescent="0.25">
      <c r="A146" s="153" t="s">
        <v>75</v>
      </c>
      <c r="B146" s="52" t="s">
        <v>319</v>
      </c>
      <c r="C146" s="52" t="s">
        <v>801</v>
      </c>
      <c r="D146" s="24" t="s">
        <v>475</v>
      </c>
      <c r="E146" s="24" t="s">
        <v>475</v>
      </c>
      <c r="F146" s="24" t="s">
        <v>1110</v>
      </c>
      <c r="G146" s="154" t="e">
        <f>VLOOKUP(C146,TECNICAS!$E$12:$K$117,7,FALSE)</f>
        <v>#N/A</v>
      </c>
      <c r="H146" s="153" t="s">
        <v>75</v>
      </c>
    </row>
    <row r="147" spans="1:8" x14ac:dyDescent="0.25">
      <c r="A147" s="153" t="s">
        <v>75</v>
      </c>
      <c r="B147" s="52" t="s">
        <v>1107</v>
      </c>
      <c r="C147" s="52" t="s">
        <v>801</v>
      </c>
      <c r="D147" s="24" t="s">
        <v>475</v>
      </c>
      <c r="E147" s="24" t="s">
        <v>475</v>
      </c>
      <c r="F147" s="24" t="s">
        <v>1110</v>
      </c>
      <c r="G147" s="154" t="e">
        <f>VLOOKUP(C147,TECNICAS!$E$12:$K$117,7,FALSE)</f>
        <v>#N/A</v>
      </c>
      <c r="H147" s="153" t="s">
        <v>75</v>
      </c>
    </row>
    <row r="148" spans="1:8" x14ac:dyDescent="0.25">
      <c r="A148" s="153" t="s">
        <v>75</v>
      </c>
      <c r="B148" s="52" t="s">
        <v>336</v>
      </c>
      <c r="C148" s="52" t="s">
        <v>801</v>
      </c>
      <c r="D148" s="24" t="s">
        <v>475</v>
      </c>
      <c r="E148" s="24" t="s">
        <v>475</v>
      </c>
      <c r="F148" s="24" t="s">
        <v>1110</v>
      </c>
      <c r="G148" s="154" t="e">
        <f>VLOOKUP(C148,TECNICAS!$E$12:$K$117,7,FALSE)</f>
        <v>#N/A</v>
      </c>
      <c r="H148" s="153" t="s">
        <v>75</v>
      </c>
    </row>
    <row r="149" spans="1:8" x14ac:dyDescent="0.25">
      <c r="A149" s="153" t="s">
        <v>75</v>
      </c>
      <c r="B149" s="52" t="s">
        <v>1125</v>
      </c>
      <c r="C149" s="52" t="s">
        <v>801</v>
      </c>
      <c r="D149" s="24" t="s">
        <v>475</v>
      </c>
      <c r="E149" s="24" t="s">
        <v>475</v>
      </c>
      <c r="F149" s="24" t="s">
        <v>1110</v>
      </c>
      <c r="G149" s="154" t="e">
        <f>VLOOKUP(C149,TECNICAS!$E$12:$K$117,7,FALSE)</f>
        <v>#N/A</v>
      </c>
      <c r="H149" s="153" t="s">
        <v>75</v>
      </c>
    </row>
    <row r="150" spans="1:8" x14ac:dyDescent="0.25">
      <c r="A150" s="153" t="s">
        <v>75</v>
      </c>
      <c r="B150" s="52" t="s">
        <v>1107</v>
      </c>
      <c r="C150" s="52" t="s">
        <v>811</v>
      </c>
      <c r="D150" s="24" t="s">
        <v>475</v>
      </c>
      <c r="E150" s="24" t="s">
        <v>475</v>
      </c>
      <c r="F150" s="24" t="s">
        <v>1110</v>
      </c>
      <c r="G150" s="154" t="e">
        <f>VLOOKUP(C150,TECNICAS!$E$12:$K$117,7,FALSE)</f>
        <v>#N/A</v>
      </c>
      <c r="H150" s="153" t="s">
        <v>75</v>
      </c>
    </row>
    <row r="151" spans="1:8" x14ac:dyDescent="0.25">
      <c r="A151" s="153" t="s">
        <v>75</v>
      </c>
      <c r="B151" s="52" t="s">
        <v>336</v>
      </c>
      <c r="C151" s="52" t="s">
        <v>811</v>
      </c>
      <c r="D151" s="24" t="s">
        <v>475</v>
      </c>
      <c r="E151" s="24" t="s">
        <v>475</v>
      </c>
      <c r="F151" s="24" t="s">
        <v>1110</v>
      </c>
      <c r="G151" s="154" t="e">
        <f>VLOOKUP(C151,TECNICAS!$E$12:$K$117,7,FALSE)</f>
        <v>#N/A</v>
      </c>
      <c r="H151" s="153" t="s">
        <v>75</v>
      </c>
    </row>
    <row r="152" spans="1:8" x14ac:dyDescent="0.25">
      <c r="A152" s="153" t="s">
        <v>75</v>
      </c>
      <c r="B152" s="24" t="s">
        <v>336</v>
      </c>
      <c r="C152" s="52" t="s">
        <v>817</v>
      </c>
      <c r="D152" s="24" t="s">
        <v>475</v>
      </c>
      <c r="E152" s="24" t="s">
        <v>475</v>
      </c>
      <c r="F152" s="24" t="s">
        <v>1110</v>
      </c>
      <c r="G152" s="154" t="e">
        <f>VLOOKUP(C152,TECNICAS!$E$12:$K$117,7,FALSE)</f>
        <v>#N/A</v>
      </c>
      <c r="H152" s="153" t="s">
        <v>75</v>
      </c>
    </row>
    <row r="153" spans="1:8" x14ac:dyDescent="0.25">
      <c r="A153" s="153" t="s">
        <v>75</v>
      </c>
      <c r="B153" s="24" t="s">
        <v>826</v>
      </c>
      <c r="C153" s="52" t="s">
        <v>825</v>
      </c>
      <c r="D153" s="24" t="s">
        <v>475</v>
      </c>
      <c r="E153" s="24" t="s">
        <v>475</v>
      </c>
      <c r="F153" s="24" t="s">
        <v>1110</v>
      </c>
      <c r="G153" s="154" t="e">
        <f>VLOOKUP(C153,TECNICAS!$E$12:$K$117,7,FALSE)</f>
        <v>#N/A</v>
      </c>
      <c r="H153" s="153" t="s">
        <v>75</v>
      </c>
    </row>
    <row r="154" spans="1:8" x14ac:dyDescent="0.25">
      <c r="A154" s="153" t="s">
        <v>75</v>
      </c>
      <c r="B154" s="52" t="s">
        <v>1107</v>
      </c>
      <c r="C154" s="52" t="s">
        <v>831</v>
      </c>
      <c r="D154" s="24" t="s">
        <v>475</v>
      </c>
      <c r="E154" s="24" t="s">
        <v>475</v>
      </c>
      <c r="F154" s="24" t="s">
        <v>1110</v>
      </c>
      <c r="G154" s="154" t="e">
        <f>VLOOKUP(C154,TECNICAS!$E$12:$K$117,7,FALSE)</f>
        <v>#N/A</v>
      </c>
      <c r="H154" s="153" t="s">
        <v>75</v>
      </c>
    </row>
    <row r="155" spans="1:8" x14ac:dyDescent="0.25">
      <c r="A155" s="153" t="s">
        <v>75</v>
      </c>
      <c r="B155" s="52" t="s">
        <v>336</v>
      </c>
      <c r="C155" s="52" t="s">
        <v>831</v>
      </c>
      <c r="D155" s="24" t="s">
        <v>475</v>
      </c>
      <c r="E155" s="24" t="s">
        <v>475</v>
      </c>
      <c r="F155" s="24" t="s">
        <v>1110</v>
      </c>
      <c r="G155" s="154" t="e">
        <f>VLOOKUP(C155,TECNICAS!$E$12:$K$117,7,FALSE)</f>
        <v>#N/A</v>
      </c>
      <c r="H155" s="153" t="s">
        <v>75</v>
      </c>
    </row>
    <row r="156" spans="1:8" x14ac:dyDescent="0.25">
      <c r="A156" s="153" t="s">
        <v>75</v>
      </c>
      <c r="B156" s="52" t="s">
        <v>1114</v>
      </c>
      <c r="C156" s="52" t="s">
        <v>831</v>
      </c>
      <c r="D156" s="24" t="s">
        <v>475</v>
      </c>
      <c r="E156" s="24" t="s">
        <v>475</v>
      </c>
      <c r="F156" s="24" t="s">
        <v>1110</v>
      </c>
      <c r="G156" s="154" t="e">
        <f>VLOOKUP(C156,TECNICAS!$E$12:$K$117,7,FALSE)</f>
        <v>#N/A</v>
      </c>
      <c r="H156" s="153" t="s">
        <v>75</v>
      </c>
    </row>
    <row r="157" spans="1:8" x14ac:dyDescent="0.25">
      <c r="A157" s="153" t="s">
        <v>75</v>
      </c>
      <c r="B157" s="52" t="s">
        <v>1107</v>
      </c>
      <c r="C157" s="52" t="s">
        <v>836</v>
      </c>
      <c r="D157" s="24" t="s">
        <v>475</v>
      </c>
      <c r="E157" s="24" t="s">
        <v>475</v>
      </c>
      <c r="F157" s="24" t="s">
        <v>1110</v>
      </c>
      <c r="G157" s="154" t="e">
        <f>VLOOKUP(C157,TECNICAS!$E$12:$K$117,7,FALSE)</f>
        <v>#N/A</v>
      </c>
      <c r="H157" s="153" t="s">
        <v>75</v>
      </c>
    </row>
    <row r="158" spans="1:8" x14ac:dyDescent="0.25">
      <c r="A158" s="153" t="s">
        <v>75</v>
      </c>
      <c r="B158" s="52" t="s">
        <v>336</v>
      </c>
      <c r="C158" s="52" t="s">
        <v>836</v>
      </c>
      <c r="D158" s="24" t="s">
        <v>475</v>
      </c>
      <c r="E158" s="24" t="s">
        <v>475</v>
      </c>
      <c r="F158" s="24" t="s">
        <v>1110</v>
      </c>
      <c r="G158" s="154" t="e">
        <f>VLOOKUP(C158,TECNICAS!$E$12:$K$117,7,FALSE)</f>
        <v>#N/A</v>
      </c>
      <c r="H158" s="153" t="s">
        <v>75</v>
      </c>
    </row>
    <row r="159" spans="1:8" x14ac:dyDescent="0.25">
      <c r="A159" s="153" t="s">
        <v>75</v>
      </c>
      <c r="B159" s="52" t="s">
        <v>1114</v>
      </c>
      <c r="C159" s="52" t="s">
        <v>836</v>
      </c>
      <c r="D159" s="24" t="s">
        <v>475</v>
      </c>
      <c r="E159" s="24" t="s">
        <v>475</v>
      </c>
      <c r="F159" s="24" t="s">
        <v>1110</v>
      </c>
      <c r="G159" s="154" t="e">
        <f>VLOOKUP(C159,TECNICAS!$E$12:$K$117,7,FALSE)</f>
        <v>#N/A</v>
      </c>
      <c r="H159" s="153" t="s">
        <v>75</v>
      </c>
    </row>
    <row r="160" spans="1:8" x14ac:dyDescent="0.25">
      <c r="A160" s="153" t="s">
        <v>75</v>
      </c>
      <c r="B160" s="24" t="s">
        <v>826</v>
      </c>
      <c r="C160" s="52" t="s">
        <v>844</v>
      </c>
      <c r="D160" s="24" t="s">
        <v>475</v>
      </c>
      <c r="E160" s="24" t="s">
        <v>475</v>
      </c>
      <c r="F160" s="24" t="s">
        <v>1110</v>
      </c>
      <c r="G160" s="154">
        <f>VLOOKUP(C160,TECNICAS!$E$12:$K$117,7,FALSE)</f>
        <v>100</v>
      </c>
      <c r="H160" s="153" t="s">
        <v>75</v>
      </c>
    </row>
    <row r="161" spans="1:8" x14ac:dyDescent="0.25">
      <c r="A161" s="153" t="s">
        <v>75</v>
      </c>
      <c r="B161" s="52" t="s">
        <v>855</v>
      </c>
      <c r="C161" s="52" t="s">
        <v>849</v>
      </c>
      <c r="D161" s="24" t="s">
        <v>475</v>
      </c>
      <c r="E161" s="24" t="s">
        <v>475</v>
      </c>
      <c r="F161" s="24" t="s">
        <v>1110</v>
      </c>
      <c r="G161" s="154" t="e">
        <f>VLOOKUP(C161,TECNICAS!$E$12:$K$117,7,FALSE)</f>
        <v>#N/A</v>
      </c>
      <c r="H161" s="153" t="s">
        <v>75</v>
      </c>
    </row>
    <row r="162" spans="1:8" x14ac:dyDescent="0.25">
      <c r="A162" s="153" t="s">
        <v>75</v>
      </c>
      <c r="B162" s="52" t="s">
        <v>1113</v>
      </c>
      <c r="C162" s="52" t="s">
        <v>849</v>
      </c>
      <c r="D162" s="24" t="s">
        <v>475</v>
      </c>
      <c r="E162" s="24" t="s">
        <v>475</v>
      </c>
      <c r="F162" s="24" t="s">
        <v>1110</v>
      </c>
      <c r="G162" s="154" t="e">
        <f>VLOOKUP(C162,TECNICAS!$E$12:$K$117,7,FALSE)</f>
        <v>#N/A</v>
      </c>
      <c r="H162" s="153" t="s">
        <v>75</v>
      </c>
    </row>
    <row r="163" spans="1:8" x14ac:dyDescent="0.25">
      <c r="A163" s="153" t="s">
        <v>75</v>
      </c>
      <c r="B163" s="24" t="s">
        <v>855</v>
      </c>
      <c r="C163" s="52" t="s">
        <v>854</v>
      </c>
      <c r="D163" s="24" t="s">
        <v>475</v>
      </c>
      <c r="E163" s="24" t="s">
        <v>475</v>
      </c>
      <c r="F163" s="24" t="s">
        <v>1110</v>
      </c>
      <c r="G163" s="154" t="e">
        <f>VLOOKUP(C163,TECNICAS!$E$12:$K$117,7,FALSE)</f>
        <v>#N/A</v>
      </c>
      <c r="H163" s="153" t="s">
        <v>75</v>
      </c>
    </row>
    <row r="164" spans="1:8" x14ac:dyDescent="0.25">
      <c r="A164" s="153" t="s">
        <v>75</v>
      </c>
      <c r="B164" s="24" t="s">
        <v>855</v>
      </c>
      <c r="C164" s="52" t="s">
        <v>860</v>
      </c>
      <c r="D164" s="24" t="s">
        <v>475</v>
      </c>
      <c r="E164" s="24" t="s">
        <v>475</v>
      </c>
      <c r="F164" s="24" t="s">
        <v>1110</v>
      </c>
      <c r="G164" s="154" t="e">
        <f>VLOOKUP(C164,TECNICAS!$E$12:$K$117,7,FALSE)</f>
        <v>#N/A</v>
      </c>
      <c r="H164" s="153" t="s">
        <v>75</v>
      </c>
    </row>
    <row r="165" spans="1:8" x14ac:dyDescent="0.25">
      <c r="A165" s="153" t="s">
        <v>75</v>
      </c>
      <c r="B165" s="24" t="s">
        <v>826</v>
      </c>
      <c r="C165" s="52" t="s">
        <v>865</v>
      </c>
      <c r="D165" s="24" t="s">
        <v>475</v>
      </c>
      <c r="E165" s="24" t="s">
        <v>475</v>
      </c>
      <c r="F165" s="24" t="s">
        <v>1110</v>
      </c>
      <c r="G165" s="154" t="e">
        <f>VLOOKUP(C165,TECNICAS!$E$12:$K$117,7,FALSE)</f>
        <v>#N/A</v>
      </c>
      <c r="H165" s="153" t="s">
        <v>75</v>
      </c>
    </row>
    <row r="166" spans="1:8" x14ac:dyDescent="0.25">
      <c r="A166" s="153" t="s">
        <v>65</v>
      </c>
      <c r="B166" s="24" t="s">
        <v>876</v>
      </c>
      <c r="C166" s="52" t="s">
        <v>875</v>
      </c>
      <c r="D166" s="24" t="s">
        <v>475</v>
      </c>
      <c r="E166" s="24" t="s">
        <v>475</v>
      </c>
      <c r="F166" s="24" t="s">
        <v>1110</v>
      </c>
      <c r="G166" s="154" t="e">
        <f>VLOOKUP(C166,TECNICAS!$E$12:$K$117,7,FALSE)</f>
        <v>#N/A</v>
      </c>
      <c r="H166" s="153" t="s">
        <v>65</v>
      </c>
    </row>
    <row r="167" spans="1:8" x14ac:dyDescent="0.25">
      <c r="A167" s="153" t="s">
        <v>65</v>
      </c>
      <c r="B167" s="24" t="s">
        <v>882</v>
      </c>
      <c r="C167" s="52" t="s">
        <v>881</v>
      </c>
      <c r="D167" s="24" t="s">
        <v>475</v>
      </c>
      <c r="E167" s="24" t="s">
        <v>475</v>
      </c>
      <c r="F167" s="24" t="s">
        <v>1110</v>
      </c>
      <c r="G167" s="154">
        <f>VLOOKUP(C167,TECNICAS!$E$12:$K$117,7,FALSE)</f>
        <v>80</v>
      </c>
      <c r="H167" s="153" t="s">
        <v>65</v>
      </c>
    </row>
    <row r="168" spans="1:8" x14ac:dyDescent="0.25">
      <c r="A168" s="153" t="s">
        <v>75</v>
      </c>
      <c r="B168" s="52" t="s">
        <v>1127</v>
      </c>
      <c r="C168" s="52" t="s">
        <v>900</v>
      </c>
      <c r="D168" s="24" t="s">
        <v>475</v>
      </c>
      <c r="E168" s="24" t="s">
        <v>475</v>
      </c>
      <c r="F168" s="24" t="s">
        <v>1110</v>
      </c>
      <c r="G168" s="154" t="e">
        <f>VLOOKUP(C168,TECNICAS!$E$12:$K$117,7,FALSE)</f>
        <v>#N/A</v>
      </c>
      <c r="H168" s="153" t="s">
        <v>75</v>
      </c>
    </row>
    <row r="169" spans="1:8" x14ac:dyDescent="0.25">
      <c r="A169" s="153" t="s">
        <v>65</v>
      </c>
      <c r="B169" s="52" t="s">
        <v>1128</v>
      </c>
      <c r="C169" s="52" t="s">
        <v>900</v>
      </c>
      <c r="D169" s="24" t="s">
        <v>475</v>
      </c>
      <c r="E169" s="24" t="s">
        <v>475</v>
      </c>
      <c r="F169" s="24" t="s">
        <v>1110</v>
      </c>
      <c r="G169" s="154" t="e">
        <f>VLOOKUP(C169,TECNICAS!$E$12:$K$117,7,FALSE)</f>
        <v>#N/A</v>
      </c>
      <c r="H169" s="153" t="s">
        <v>65</v>
      </c>
    </row>
    <row r="170" spans="1:8" x14ac:dyDescent="0.25">
      <c r="A170" s="153" t="s">
        <v>69</v>
      </c>
      <c r="B170" s="52" t="s">
        <v>1099</v>
      </c>
      <c r="C170" s="52" t="s">
        <v>900</v>
      </c>
      <c r="D170" s="24" t="s">
        <v>475</v>
      </c>
      <c r="E170" s="24" t="s">
        <v>475</v>
      </c>
      <c r="F170" s="24" t="s">
        <v>1110</v>
      </c>
      <c r="G170" s="154" t="e">
        <f>VLOOKUP(C170,TECNICAS!$E$12:$K$117,7,FALSE)</f>
        <v>#N/A</v>
      </c>
      <c r="H170" s="153" t="s">
        <v>69</v>
      </c>
    </row>
    <row r="171" spans="1:8" x14ac:dyDescent="0.25">
      <c r="A171" s="153" t="s">
        <v>65</v>
      </c>
      <c r="B171" s="24" t="s">
        <v>906</v>
      </c>
      <c r="C171" s="52" t="s">
        <v>905</v>
      </c>
      <c r="D171" s="24" t="s">
        <v>475</v>
      </c>
      <c r="E171" s="24" t="s">
        <v>475</v>
      </c>
      <c r="F171" s="24" t="s">
        <v>1110</v>
      </c>
      <c r="G171" s="154" t="e">
        <f>VLOOKUP(C171,TECNICAS!$E$12:$K$117,7,FALSE)</f>
        <v>#N/A</v>
      </c>
      <c r="H171" s="153" t="s">
        <v>65</v>
      </c>
    </row>
    <row r="172" spans="1:8" x14ac:dyDescent="0.25">
      <c r="A172" s="153" t="s">
        <v>69</v>
      </c>
      <c r="B172" s="24" t="s">
        <v>293</v>
      </c>
      <c r="C172" s="52" t="s">
        <v>910</v>
      </c>
      <c r="D172" s="24" t="s">
        <v>475</v>
      </c>
      <c r="E172" s="24" t="s">
        <v>475</v>
      </c>
      <c r="F172" s="24" t="s">
        <v>1110</v>
      </c>
      <c r="G172" s="154" t="e">
        <f>VLOOKUP(C172,TECNICAS!$E$12:$K$117,7,FALSE)</f>
        <v>#N/A</v>
      </c>
      <c r="H172" s="153" t="s">
        <v>69</v>
      </c>
    </row>
    <row r="173" spans="1:8" x14ac:dyDescent="0.25">
      <c r="A173" s="153" t="s">
        <v>65</v>
      </c>
      <c r="B173" s="52" t="s">
        <v>1128</v>
      </c>
      <c r="C173" s="52" t="s">
        <v>915</v>
      </c>
      <c r="D173" s="24" t="s">
        <v>475</v>
      </c>
      <c r="E173" s="24" t="s">
        <v>475</v>
      </c>
      <c r="F173" s="24" t="s">
        <v>1110</v>
      </c>
      <c r="G173" s="154" t="e">
        <f>VLOOKUP(C173,TECNICAS!$E$12:$K$117,7,FALSE)</f>
        <v>#N/A</v>
      </c>
      <c r="H173" s="153" t="s">
        <v>65</v>
      </c>
    </row>
    <row r="174" spans="1:8" x14ac:dyDescent="0.25">
      <c r="A174" s="153" t="s">
        <v>69</v>
      </c>
      <c r="B174" s="52" t="s">
        <v>1129</v>
      </c>
      <c r="C174" s="52" t="s">
        <v>915</v>
      </c>
      <c r="D174" s="24" t="s">
        <v>475</v>
      </c>
      <c r="E174" s="24" t="s">
        <v>475</v>
      </c>
      <c r="F174" s="24" t="s">
        <v>1110</v>
      </c>
      <c r="G174" s="154" t="e">
        <f>VLOOKUP(C174,TECNICAS!$E$12:$K$117,7,FALSE)</f>
        <v>#N/A</v>
      </c>
      <c r="H174" s="153" t="s">
        <v>69</v>
      </c>
    </row>
    <row r="175" spans="1:8" x14ac:dyDescent="0.25">
      <c r="A175" s="153" t="s">
        <v>69</v>
      </c>
      <c r="B175" s="52" t="s">
        <v>1130</v>
      </c>
      <c r="C175" s="52" t="s">
        <v>921</v>
      </c>
      <c r="D175" s="24" t="s">
        <v>475</v>
      </c>
      <c r="E175" s="24" t="s">
        <v>475</v>
      </c>
      <c r="F175" s="24" t="s">
        <v>1110</v>
      </c>
      <c r="G175" s="154" t="e">
        <f>VLOOKUP(C175,TECNICAS!$E$12:$K$117,7,FALSE)</f>
        <v>#N/A</v>
      </c>
      <c r="H175" s="153" t="s">
        <v>69</v>
      </c>
    </row>
    <row r="176" spans="1:8" x14ac:dyDescent="0.25">
      <c r="A176" s="153" t="s">
        <v>69</v>
      </c>
      <c r="B176" s="52" t="s">
        <v>1119</v>
      </c>
      <c r="C176" s="52" t="s">
        <v>921</v>
      </c>
      <c r="D176" s="24" t="s">
        <v>475</v>
      </c>
      <c r="E176" s="24" t="s">
        <v>475</v>
      </c>
      <c r="F176" s="24" t="s">
        <v>1110</v>
      </c>
      <c r="G176" s="154" t="e">
        <f>VLOOKUP(C176,TECNICAS!$E$12:$K$117,7,FALSE)</f>
        <v>#N/A</v>
      </c>
      <c r="H176" s="153" t="s">
        <v>69</v>
      </c>
    </row>
    <row r="177" spans="1:8" x14ac:dyDescent="0.25">
      <c r="A177" s="153" t="s">
        <v>69</v>
      </c>
      <c r="B177" s="52" t="s">
        <v>1116</v>
      </c>
      <c r="C177" s="52" t="s">
        <v>921</v>
      </c>
      <c r="D177" s="24" t="s">
        <v>475</v>
      </c>
      <c r="E177" s="24" t="s">
        <v>475</v>
      </c>
      <c r="F177" s="24" t="s">
        <v>1110</v>
      </c>
      <c r="G177" s="154" t="e">
        <f>VLOOKUP(C177,TECNICAS!$E$12:$K$117,7,FALSE)</f>
        <v>#N/A</v>
      </c>
      <c r="H177" s="153" t="s">
        <v>69</v>
      </c>
    </row>
    <row r="178" spans="1:8" x14ac:dyDescent="0.25">
      <c r="A178" s="153" t="s">
        <v>68</v>
      </c>
      <c r="B178" s="52" t="s">
        <v>1131</v>
      </c>
      <c r="C178" s="52" t="s">
        <v>921</v>
      </c>
      <c r="D178" s="24" t="s">
        <v>475</v>
      </c>
      <c r="E178" s="24" t="s">
        <v>475</v>
      </c>
      <c r="F178" s="24" t="s">
        <v>1110</v>
      </c>
      <c r="G178" s="154" t="e">
        <f>VLOOKUP(C178,TECNICAS!$E$12:$K$117,7,FALSE)</f>
        <v>#N/A</v>
      </c>
      <c r="H178" s="153" t="s">
        <v>68</v>
      </c>
    </row>
    <row r="179" spans="1:8" x14ac:dyDescent="0.25">
      <c r="A179" s="153" t="s">
        <v>65</v>
      </c>
      <c r="B179" s="52" t="s">
        <v>1132</v>
      </c>
      <c r="C179" s="52" t="s">
        <v>926</v>
      </c>
      <c r="D179" s="24" t="s">
        <v>475</v>
      </c>
      <c r="E179" s="24" t="s">
        <v>475</v>
      </c>
      <c r="F179" s="24" t="s">
        <v>1110</v>
      </c>
      <c r="G179" s="154" t="e">
        <f>VLOOKUP(C179,TECNICAS!$E$12:$K$117,7,FALSE)</f>
        <v>#N/A</v>
      </c>
      <c r="H179" s="153" t="s">
        <v>65</v>
      </c>
    </row>
    <row r="180" spans="1:8" x14ac:dyDescent="0.25">
      <c r="A180" s="153" t="s">
        <v>69</v>
      </c>
      <c r="B180" s="52" t="s">
        <v>1133</v>
      </c>
      <c r="C180" s="52" t="s">
        <v>926</v>
      </c>
      <c r="D180" s="24" t="s">
        <v>475</v>
      </c>
      <c r="E180" s="24" t="s">
        <v>475</v>
      </c>
      <c r="F180" s="24" t="s">
        <v>1110</v>
      </c>
      <c r="G180" s="154" t="e">
        <f>VLOOKUP(C180,TECNICAS!$E$12:$K$117,7,FALSE)</f>
        <v>#N/A</v>
      </c>
      <c r="H180" s="153" t="s">
        <v>69</v>
      </c>
    </row>
    <row r="181" spans="1:8" x14ac:dyDescent="0.25">
      <c r="A181" s="153" t="s">
        <v>69</v>
      </c>
      <c r="B181" s="52" t="s">
        <v>1134</v>
      </c>
      <c r="C181" s="52" t="s">
        <v>926</v>
      </c>
      <c r="D181" s="24" t="s">
        <v>475</v>
      </c>
      <c r="E181" s="24" t="s">
        <v>475</v>
      </c>
      <c r="F181" s="24" t="s">
        <v>1110</v>
      </c>
      <c r="G181" s="154" t="e">
        <f>VLOOKUP(C181,TECNICAS!$E$12:$K$117,7,FALSE)</f>
        <v>#N/A</v>
      </c>
      <c r="H181" s="153" t="s">
        <v>69</v>
      </c>
    </row>
    <row r="182" spans="1:8" x14ac:dyDescent="0.25">
      <c r="A182" s="153" t="s">
        <v>69</v>
      </c>
      <c r="B182" s="24" t="s">
        <v>932</v>
      </c>
      <c r="C182" s="52" t="s">
        <v>931</v>
      </c>
      <c r="D182" s="24" t="s">
        <v>475</v>
      </c>
      <c r="E182" s="24" t="s">
        <v>475</v>
      </c>
      <c r="F182" s="24" t="s">
        <v>1110</v>
      </c>
      <c r="G182" s="154" t="e">
        <f>VLOOKUP(C182,TECNICAS!$E$12:$K$117,7,FALSE)</f>
        <v>#N/A</v>
      </c>
      <c r="H182" s="153" t="s">
        <v>69</v>
      </c>
    </row>
    <row r="183" spans="1:8" x14ac:dyDescent="0.25">
      <c r="A183" s="153" t="s">
        <v>66</v>
      </c>
      <c r="B183" s="52" t="s">
        <v>446</v>
      </c>
      <c r="C183" s="24" t="s">
        <v>434</v>
      </c>
      <c r="D183" s="24" t="s">
        <v>475</v>
      </c>
      <c r="E183" s="24" t="s">
        <v>475</v>
      </c>
      <c r="F183" s="24" t="s">
        <v>1008</v>
      </c>
      <c r="G183" s="154">
        <f>VLOOKUP(C183,ADMINISTRATIVAS!$F$12:$L$76,7,FALSE)</f>
        <v>80</v>
      </c>
      <c r="H183" s="153" t="s">
        <v>66</v>
      </c>
    </row>
    <row r="184" spans="1:8" x14ac:dyDescent="0.25">
      <c r="A184" s="153" t="s">
        <v>75</v>
      </c>
      <c r="B184" s="52" t="s">
        <v>1127</v>
      </c>
      <c r="C184" s="24" t="s">
        <v>434</v>
      </c>
      <c r="D184" s="24" t="s">
        <v>475</v>
      </c>
      <c r="E184" s="24" t="s">
        <v>475</v>
      </c>
      <c r="F184" s="24" t="s">
        <v>1008</v>
      </c>
      <c r="G184" s="154">
        <f>VLOOKUP(C184,ADMINISTRATIVAS!$F$12:$L$76,7,FALSE)</f>
        <v>80</v>
      </c>
      <c r="H184" s="153" t="s">
        <v>75</v>
      </c>
    </row>
    <row r="185" spans="1:8" x14ac:dyDescent="0.25">
      <c r="A185" s="153" t="s">
        <v>66</v>
      </c>
      <c r="B185" s="52" t="s">
        <v>446</v>
      </c>
      <c r="C185" s="24" t="s">
        <v>437</v>
      </c>
      <c r="D185" s="24" t="s">
        <v>475</v>
      </c>
      <c r="E185" s="24" t="s">
        <v>475</v>
      </c>
      <c r="F185" s="24" t="s">
        <v>1008</v>
      </c>
      <c r="G185" s="154">
        <f>VLOOKUP(C185,ADMINISTRATIVAS!$F$12:$L$76,7,FALSE)</f>
        <v>100</v>
      </c>
      <c r="H185" s="153" t="s">
        <v>66</v>
      </c>
    </row>
    <row r="186" spans="1:8" x14ac:dyDescent="0.25">
      <c r="A186" s="153" t="s">
        <v>75</v>
      </c>
      <c r="B186" s="52" t="s">
        <v>466</v>
      </c>
      <c r="C186" s="24" t="s">
        <v>437</v>
      </c>
      <c r="D186" s="24" t="s">
        <v>475</v>
      </c>
      <c r="E186" s="24" t="s">
        <v>475</v>
      </c>
      <c r="F186" s="24" t="s">
        <v>1008</v>
      </c>
      <c r="G186" s="154">
        <f>VLOOKUP(C186,ADMINISTRATIVAS!$F$12:$L$76,7,FALSE)</f>
        <v>100</v>
      </c>
      <c r="H186" s="153" t="s">
        <v>75</v>
      </c>
    </row>
    <row r="187" spans="1:8" x14ac:dyDescent="0.25">
      <c r="A187" s="153" t="s">
        <v>75</v>
      </c>
      <c r="B187" s="52" t="s">
        <v>1127</v>
      </c>
      <c r="C187" s="24" t="s">
        <v>437</v>
      </c>
      <c r="D187" s="24" t="s">
        <v>475</v>
      </c>
      <c r="E187" s="24" t="s">
        <v>475</v>
      </c>
      <c r="F187" s="24" t="s">
        <v>1008</v>
      </c>
      <c r="G187" s="154">
        <f>VLOOKUP(C187,ADMINISTRATIVAS!$F$12:$L$76,7,FALSE)</f>
        <v>100</v>
      </c>
      <c r="H187" s="153" t="s">
        <v>75</v>
      </c>
    </row>
    <row r="188" spans="1:8" x14ac:dyDescent="0.25">
      <c r="A188" s="153" t="s">
        <v>75</v>
      </c>
      <c r="B188" s="52" t="s">
        <v>1127</v>
      </c>
      <c r="C188" s="24" t="s">
        <v>437</v>
      </c>
      <c r="D188" s="24" t="s">
        <v>475</v>
      </c>
      <c r="E188" s="24" t="s">
        <v>475</v>
      </c>
      <c r="F188" s="24" t="s">
        <v>1008</v>
      </c>
      <c r="G188" s="154">
        <f>VLOOKUP(C188,ADMINISTRATIVAS!$F$12:$L$76,7,FALSE)</f>
        <v>100</v>
      </c>
      <c r="H188" s="153" t="s">
        <v>75</v>
      </c>
    </row>
    <row r="189" spans="1:8" x14ac:dyDescent="0.25">
      <c r="A189" s="153" t="s">
        <v>75</v>
      </c>
      <c r="B189" s="52" t="s">
        <v>466</v>
      </c>
      <c r="C189" s="24" t="s">
        <v>439</v>
      </c>
      <c r="D189" s="24" t="s">
        <v>475</v>
      </c>
      <c r="E189" s="24" t="s">
        <v>475</v>
      </c>
      <c r="F189" s="24" t="s">
        <v>1008</v>
      </c>
      <c r="G189" s="154">
        <f>VLOOKUP(C189,ADMINISTRATIVAS!$F$12:$L$76,7,FALSE)</f>
        <v>100</v>
      </c>
      <c r="H189" s="153" t="s">
        <v>75</v>
      </c>
    </row>
    <row r="190" spans="1:8" x14ac:dyDescent="0.25">
      <c r="A190" s="153" t="s">
        <v>75</v>
      </c>
      <c r="B190" s="52" t="s">
        <v>1135</v>
      </c>
      <c r="C190" s="24" t="s">
        <v>439</v>
      </c>
      <c r="D190" s="24" t="s">
        <v>475</v>
      </c>
      <c r="E190" s="24" t="s">
        <v>475</v>
      </c>
      <c r="F190" s="24" t="s">
        <v>1008</v>
      </c>
      <c r="G190" s="154">
        <f>VLOOKUP(C190,ADMINISTRATIVAS!$F$12:$L$76,7,FALSE)</f>
        <v>100</v>
      </c>
      <c r="H190" s="153" t="s">
        <v>75</v>
      </c>
    </row>
    <row r="191" spans="1:8" x14ac:dyDescent="0.25">
      <c r="A191" s="153" t="s">
        <v>66</v>
      </c>
      <c r="B191" s="24" t="s">
        <v>446</v>
      </c>
      <c r="C191" s="24" t="s">
        <v>445</v>
      </c>
      <c r="D191" s="24" t="s">
        <v>475</v>
      </c>
      <c r="E191" s="24" t="s">
        <v>475</v>
      </c>
      <c r="F191" s="24" t="s">
        <v>1008</v>
      </c>
      <c r="G191" s="154">
        <f>VLOOKUP(C191,ADMINISTRATIVAS!$F$12:$L$76,7,FALSE)</f>
        <v>80</v>
      </c>
      <c r="H191" s="153" t="s">
        <v>66</v>
      </c>
    </row>
    <row r="192" spans="1:8" x14ac:dyDescent="0.25">
      <c r="A192" s="153" t="s">
        <v>66</v>
      </c>
      <c r="B192" s="24" t="s">
        <v>453</v>
      </c>
      <c r="C192" s="24" t="s">
        <v>452</v>
      </c>
      <c r="D192" s="24" t="s">
        <v>475</v>
      </c>
      <c r="E192" s="24" t="s">
        <v>475</v>
      </c>
      <c r="F192" s="24" t="s">
        <v>1008</v>
      </c>
      <c r="G192" s="154" t="e">
        <f>VLOOKUP(C192,ADMINISTRATIVAS!$F$12:$L$76,7,FALSE)</f>
        <v>#N/A</v>
      </c>
      <c r="H192" s="153" t="s">
        <v>66</v>
      </c>
    </row>
    <row r="193" spans="1:8" x14ac:dyDescent="0.25">
      <c r="A193" s="153" t="s">
        <v>75</v>
      </c>
      <c r="B193" s="24" t="s">
        <v>466</v>
      </c>
      <c r="C193" s="24" t="s">
        <v>465</v>
      </c>
      <c r="D193" s="24" t="s">
        <v>475</v>
      </c>
      <c r="E193" s="24" t="s">
        <v>475</v>
      </c>
      <c r="F193" s="24" t="s">
        <v>1008</v>
      </c>
      <c r="G193" s="154">
        <f>VLOOKUP(C193,ADMINISTRATIVAS!$F$12:$L$76,7,FALSE)</f>
        <v>100</v>
      </c>
      <c r="H193" s="153" t="s">
        <v>75</v>
      </c>
    </row>
    <row r="194" spans="1:8" x14ac:dyDescent="0.25">
      <c r="A194" s="153" t="s">
        <v>65</v>
      </c>
      <c r="B194" s="24" t="s">
        <v>472</v>
      </c>
      <c r="C194" s="24" t="s">
        <v>471</v>
      </c>
      <c r="D194" s="24" t="s">
        <v>475</v>
      </c>
      <c r="E194" s="24" t="s">
        <v>475</v>
      </c>
      <c r="F194" s="24" t="s">
        <v>1008</v>
      </c>
      <c r="G194" s="154">
        <f>VLOOKUP(C194,ADMINISTRATIVAS!$F$12:$L$76,7,FALSE)</f>
        <v>100</v>
      </c>
      <c r="H194" s="153" t="s">
        <v>65</v>
      </c>
    </row>
    <row r="195" spans="1:8" x14ac:dyDescent="0.25">
      <c r="A195" s="153" t="s">
        <v>75</v>
      </c>
      <c r="B195" s="24" t="s">
        <v>484</v>
      </c>
      <c r="C195" s="24" t="s">
        <v>483</v>
      </c>
      <c r="D195" s="24" t="s">
        <v>475</v>
      </c>
      <c r="E195" s="24" t="s">
        <v>475</v>
      </c>
      <c r="F195" s="24" t="s">
        <v>1008</v>
      </c>
      <c r="G195" s="154">
        <f>VLOOKUP(C195,ADMINISTRATIVAS!$F$12:$L$76,7,FALSE)</f>
        <v>100</v>
      </c>
      <c r="H195" s="153" t="s">
        <v>75</v>
      </c>
    </row>
    <row r="196" spans="1:8" x14ac:dyDescent="0.25">
      <c r="A196" s="153" t="s">
        <v>66</v>
      </c>
      <c r="B196" s="24" t="s">
        <v>490</v>
      </c>
      <c r="C196" s="24" t="s">
        <v>489</v>
      </c>
      <c r="D196" s="24" t="s">
        <v>475</v>
      </c>
      <c r="E196" s="24" t="s">
        <v>475</v>
      </c>
      <c r="F196" s="24" t="s">
        <v>1008</v>
      </c>
      <c r="G196" s="154">
        <f>VLOOKUP(C196,ADMINISTRATIVAS!$F$12:$L$76,7,FALSE)</f>
        <v>100</v>
      </c>
      <c r="H196" s="153" t="s">
        <v>66</v>
      </c>
    </row>
    <row r="197" spans="1:8" x14ac:dyDescent="0.25">
      <c r="A197" s="153" t="s">
        <v>66</v>
      </c>
      <c r="B197" s="24" t="s">
        <v>1136</v>
      </c>
      <c r="C197" s="24" t="s">
        <v>495</v>
      </c>
      <c r="D197" s="24" t="s">
        <v>475</v>
      </c>
      <c r="E197" s="24" t="s">
        <v>475</v>
      </c>
      <c r="F197" s="24" t="s">
        <v>1008</v>
      </c>
      <c r="G197" s="154">
        <f>VLOOKUP(C197,ADMINISTRATIVAS!$F$12:$L$76,7,FALSE)</f>
        <v>100</v>
      </c>
      <c r="H197" s="153" t="s">
        <v>66</v>
      </c>
    </row>
    <row r="198" spans="1:8" x14ac:dyDescent="0.25">
      <c r="A198" s="153" t="s">
        <v>66</v>
      </c>
      <c r="B198" s="24" t="s">
        <v>1136</v>
      </c>
      <c r="C198" s="24" t="s">
        <v>499</v>
      </c>
      <c r="D198" s="24" t="s">
        <v>475</v>
      </c>
      <c r="E198" s="24" t="s">
        <v>475</v>
      </c>
      <c r="F198" s="24" t="s">
        <v>1008</v>
      </c>
      <c r="G198" s="154">
        <f>VLOOKUP(C198,ADMINISTRATIVAS!$F$12:$L$76,7,FALSE)</f>
        <v>100</v>
      </c>
      <c r="H198" s="153" t="s">
        <v>66</v>
      </c>
    </row>
    <row r="199" spans="1:8" x14ac:dyDescent="0.25">
      <c r="A199" s="153" t="s">
        <v>75</v>
      </c>
      <c r="B199" s="24" t="s">
        <v>1112</v>
      </c>
      <c r="C199" s="24" t="s">
        <v>495</v>
      </c>
      <c r="D199" s="24" t="s">
        <v>475</v>
      </c>
      <c r="E199" s="24" t="s">
        <v>475</v>
      </c>
      <c r="F199" s="24" t="s">
        <v>1008</v>
      </c>
      <c r="G199" s="154">
        <f>VLOOKUP(C199,ADMINISTRATIVAS!$F$12:$L$76,7,FALSE)</f>
        <v>100</v>
      </c>
      <c r="H199" s="153" t="s">
        <v>75</v>
      </c>
    </row>
    <row r="200" spans="1:8" x14ac:dyDescent="0.25">
      <c r="A200" s="153" t="s">
        <v>75</v>
      </c>
      <c r="B200" s="24" t="s">
        <v>1112</v>
      </c>
      <c r="C200" s="24" t="s">
        <v>499</v>
      </c>
      <c r="D200" s="24" t="s">
        <v>475</v>
      </c>
      <c r="E200" s="24" t="s">
        <v>475</v>
      </c>
      <c r="F200" s="24" t="s">
        <v>1008</v>
      </c>
      <c r="G200" s="154">
        <f>VLOOKUP(C200,ADMINISTRATIVAS!$F$12:$L$76,7,FALSE)</f>
        <v>100</v>
      </c>
      <c r="H200" s="153" t="s">
        <v>75</v>
      </c>
    </row>
    <row r="201" spans="1:8" ht="15.75" thickBot="1" x14ac:dyDescent="0.3">
      <c r="A201" s="155" t="s">
        <v>65</v>
      </c>
      <c r="B201" s="156" t="s">
        <v>876</v>
      </c>
      <c r="C201" s="156" t="s">
        <v>499</v>
      </c>
      <c r="D201" s="156" t="s">
        <v>475</v>
      </c>
      <c r="E201" s="156" t="s">
        <v>475</v>
      </c>
      <c r="F201" s="156" t="s">
        <v>1008</v>
      </c>
      <c r="G201" s="154">
        <f>VLOOKUP(C201,ADMINISTRATIVAS!$F$12:$L$76,7,FALSE)</f>
        <v>100</v>
      </c>
      <c r="H201" s="155" t="s">
        <v>65</v>
      </c>
    </row>
  </sheetData>
  <mergeCells count="4">
    <mergeCell ref="A1:B9"/>
    <mergeCell ref="C1:F4"/>
    <mergeCell ref="G1:G9"/>
    <mergeCell ref="C5:F9"/>
  </mergeCells>
  <dataValidations count="1">
    <dataValidation type="list" allowBlank="1" showInputMessage="1" showErrorMessage="1" sqref="G13:G25" xr:uid="{00000000-0002-0000-0800-000000000000}">
      <formula1>$I$3:$I$8</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828-D136-4493-9FE3-27F01FAB8E6C}">
  <sheetPr>
    <tabColor rgb="FF00FF00"/>
  </sheetPr>
  <dimension ref="A1:IO167"/>
  <sheetViews>
    <sheetView zoomScale="85" zoomScaleNormal="85" workbookViewId="0">
      <pane xSplit="3" ySplit="3" topLeftCell="D57" activePane="bottomRight" state="frozen"/>
      <selection pane="topRight" activeCell="D1" sqref="D1"/>
      <selection pane="bottomLeft" activeCell="A5" sqref="A5"/>
      <selection pane="bottomRight" activeCell="B166" sqref="B58:B166"/>
    </sheetView>
  </sheetViews>
  <sheetFormatPr baseColWidth="10" defaultColWidth="17.28515625" defaultRowHeight="12.75" x14ac:dyDescent="0.2"/>
  <cols>
    <col min="1" max="1" width="0.7109375" style="396" customWidth="1"/>
    <col min="2" max="2" width="8.5703125" style="502" bestFit="1" customWidth="1"/>
    <col min="3" max="3" width="15.42578125" style="396" bestFit="1" customWidth="1"/>
    <col min="4" max="4" width="21.85546875" style="396" customWidth="1"/>
    <col min="5" max="5" width="46" style="396" customWidth="1"/>
    <col min="6" max="6" width="16.140625" style="502" customWidth="1"/>
    <col min="7" max="7" width="12.7109375" style="502" customWidth="1"/>
    <col min="8" max="8" width="24.42578125" style="436" customWidth="1"/>
    <col min="9" max="9" width="9" style="396" customWidth="1"/>
    <col min="10" max="10" width="15" style="396" customWidth="1"/>
    <col min="11" max="11" width="8.42578125" style="396" bestFit="1" customWidth="1"/>
    <col min="12" max="12" width="5" style="396" customWidth="1"/>
    <col min="13" max="16384" width="17.28515625" style="396"/>
  </cols>
  <sheetData>
    <row r="1" spans="1:13" ht="67.5" customHeight="1" x14ac:dyDescent="0.2">
      <c r="A1" s="395"/>
      <c r="B1" s="983" t="s">
        <v>1263</v>
      </c>
      <c r="C1" s="984"/>
      <c r="D1" s="984"/>
      <c r="E1" s="984"/>
      <c r="F1" s="984"/>
      <c r="G1" s="984"/>
      <c r="H1" s="984"/>
    </row>
    <row r="2" spans="1:13" ht="19.5" customHeight="1" x14ac:dyDescent="0.25">
      <c r="A2" s="397"/>
      <c r="B2" s="985" t="s">
        <v>1264</v>
      </c>
      <c r="C2" s="986"/>
      <c r="D2" s="986"/>
      <c r="E2" s="986"/>
      <c r="F2" s="986"/>
      <c r="G2" s="986"/>
      <c r="H2" s="986"/>
    </row>
    <row r="3" spans="1:13" ht="49.5" customHeight="1" x14ac:dyDescent="0.25">
      <c r="A3" s="397"/>
      <c r="B3" s="461" t="s">
        <v>1265</v>
      </c>
      <c r="C3" s="461" t="s">
        <v>1266</v>
      </c>
      <c r="D3" s="462" t="s">
        <v>1267</v>
      </c>
      <c r="E3" s="462" t="s">
        <v>1268</v>
      </c>
      <c r="F3" s="463" t="s">
        <v>1269</v>
      </c>
      <c r="G3" s="463" t="s">
        <v>1270</v>
      </c>
      <c r="H3" s="462" t="s">
        <v>251</v>
      </c>
      <c r="J3" s="512" t="s">
        <v>1950</v>
      </c>
      <c r="K3" s="512" t="s">
        <v>1891</v>
      </c>
    </row>
    <row r="4" spans="1:13" ht="47.25" x14ac:dyDescent="0.25">
      <c r="A4" s="397"/>
      <c r="B4" s="459"/>
      <c r="C4" s="459" t="s">
        <v>11</v>
      </c>
      <c r="D4" s="460" t="s">
        <v>1273</v>
      </c>
      <c r="E4" s="458"/>
      <c r="F4" s="459"/>
      <c r="G4" s="459"/>
      <c r="H4" s="458"/>
      <c r="J4" s="513"/>
      <c r="K4" s="513"/>
      <c r="L4" s="513"/>
    </row>
    <row r="5" spans="1:13" ht="54" customHeight="1" x14ac:dyDescent="0.25">
      <c r="A5" s="397"/>
      <c r="B5" s="445"/>
      <c r="C5" s="445" t="s">
        <v>1951</v>
      </c>
      <c r="D5" s="446" t="s">
        <v>1275</v>
      </c>
      <c r="E5" s="446"/>
      <c r="F5" s="445"/>
      <c r="G5" s="445"/>
      <c r="H5" s="447"/>
      <c r="I5" s="398"/>
      <c r="J5" s="514"/>
      <c r="K5" s="514"/>
      <c r="L5" s="514"/>
      <c r="M5" s="502"/>
    </row>
    <row r="6" spans="1:13" ht="69.75" customHeight="1" x14ac:dyDescent="0.25">
      <c r="A6" s="397"/>
      <c r="B6" s="399">
        <v>1</v>
      </c>
      <c r="C6" s="400" t="s">
        <v>263</v>
      </c>
      <c r="D6" s="401" t="s">
        <v>1277</v>
      </c>
      <c r="E6" s="470" t="str">
        <f>ADMINISTRATIVAS!G14</f>
        <v>Se cuenta con dos documentos: 1. "Manual del Sistema de Gestión de Seguridad de la Información" con la política general de seguridad de la inofrmación y ciberseguridad; 2. "Políticas de Seguridad de la Información y Seguridad Digital" con el conjunto de políticas establecidas, las cuales fueron revisadas y ajustadas. Además se revisan los documentos de políticas que se encuentran independientes.
Se valida el enlace de la evidencia</v>
      </c>
      <c r="F6" s="473" t="s">
        <v>1279</v>
      </c>
      <c r="G6" s="473" t="s">
        <v>1280</v>
      </c>
      <c r="H6" s="466" t="str">
        <f>ADMINISTRATIVAS!J14</f>
        <v xml:space="preserve">Política general y Políticas de Seguridad de la Información y Seguridad Digital
Manual del SGSI
http://galatea.contaduria.gov.co/svn/TIC_Gestion_TICs/trunk/SEG (Seguridad)/SGS (Sistema Gestion Seguridad)/MAN (Manuales)/2024
http://galatea.contaduria.gov.co/svn/TIC_Gestion_TICs/trunk/SEG (Seguridad)/SGS (Sistema Gestion Seguridad)/POL (Politicas)/2024
</v>
      </c>
      <c r="I6" s="398"/>
      <c r="J6" s="514">
        <f>IF(ADMINISTRATIVAS!L14&lt;=20,0,IF(ADMINISTRATIVAS!L14=100,1,IF(ADMINISTRATIVAS!L14&lt;100,2, IF(ADMINISTRATIVAS!L14&gt;20,2,3))))</f>
        <v>1</v>
      </c>
      <c r="K6" s="514" t="str">
        <f>ADMINISTRATIVAS!F14</f>
        <v>A.5.1.1</v>
      </c>
      <c r="L6" s="514" t="str">
        <f>IF(K6=C6,"si","no")</f>
        <v>si</v>
      </c>
      <c r="M6" s="502"/>
    </row>
    <row r="7" spans="1:13" ht="69.75" customHeight="1" x14ac:dyDescent="0.25">
      <c r="A7" s="397"/>
      <c r="B7" s="399">
        <v>2</v>
      </c>
      <c r="C7" s="400" t="s">
        <v>268</v>
      </c>
      <c r="D7" s="401" t="s">
        <v>1283</v>
      </c>
      <c r="E7" s="466" t="str">
        <f>ADMINISTRATIVAS!G15</f>
        <v>Definido en el documentos Manual del Sistema de Gestión de Seguridad de la Información. Se revisó y ajustó el documento Políticas de Seguridad de la Información y Seguridad Digital.
Se valida el enlace de la evidencia</v>
      </c>
      <c r="F7" s="473" t="s">
        <v>1279</v>
      </c>
      <c r="G7" s="473" t="s">
        <v>1280</v>
      </c>
      <c r="H7" s="466" t="str">
        <f>ADMINISTRATIVAS!J15</f>
        <v>http://galatea.contaduria.gov.co/svn/TIC_Gestion_TICs/trunk/SEG (Seguridad)/SGS (Sistema Gestion Seguridad)/ACT (Actas)/2022/TIC-GES-ACT_CIGD_Acta No. 11 - 13 de octubre de 2022.doc</v>
      </c>
      <c r="I7" s="398"/>
      <c r="J7" s="514">
        <f>IF(ADMINISTRATIVAS!L15&lt;=20,0,IF(ADMINISTRATIVAS!L15=100,1,IF(ADMINISTRATIVAS!L15&lt;100,2, IF(ADMINISTRATIVAS!L15&gt;20,2,3))))</f>
        <v>1</v>
      </c>
      <c r="K7" s="514" t="str">
        <f>ADMINISTRATIVAS!F15</f>
        <v>A.5.1.2</v>
      </c>
      <c r="L7" s="514" t="str">
        <f>IF(K7=C7,"si","no")</f>
        <v>si</v>
      </c>
      <c r="M7" s="502"/>
    </row>
    <row r="8" spans="1:13" ht="47.25" x14ac:dyDescent="0.25">
      <c r="A8" s="397"/>
      <c r="B8" s="459"/>
      <c r="C8" s="459" t="s">
        <v>1952</v>
      </c>
      <c r="D8" s="460" t="s">
        <v>1289</v>
      </c>
      <c r="E8" s="458"/>
      <c r="F8" s="459"/>
      <c r="G8" s="459"/>
      <c r="H8" s="458"/>
      <c r="I8" s="398"/>
      <c r="J8" s="514"/>
      <c r="K8" s="514"/>
      <c r="L8" s="514"/>
      <c r="M8" s="502"/>
    </row>
    <row r="9" spans="1:13" ht="15" x14ac:dyDescent="0.25">
      <c r="A9" s="397"/>
      <c r="B9" s="445"/>
      <c r="C9" s="445" t="s">
        <v>276</v>
      </c>
      <c r="D9" s="446" t="s">
        <v>1291</v>
      </c>
      <c r="E9" s="446"/>
      <c r="F9" s="445"/>
      <c r="G9" s="445"/>
      <c r="H9" s="447"/>
      <c r="I9" s="398"/>
      <c r="J9" s="514"/>
      <c r="K9" s="514"/>
      <c r="L9" s="514"/>
      <c r="M9" s="502"/>
    </row>
    <row r="10" spans="1:13" ht="53.25" customHeight="1" x14ac:dyDescent="0.25">
      <c r="A10" s="397"/>
      <c r="B10" s="474">
        <v>3</v>
      </c>
      <c r="C10" s="403" t="s">
        <v>280</v>
      </c>
      <c r="D10" s="404" t="s">
        <v>1293</v>
      </c>
      <c r="E10" s="493" t="str">
        <f>ADMINISTRATIVAS!G19</f>
        <v>Manual del Sistema de Gestión de Seguridad de la Información numeral 5 roles y responsabilidades para la seguridad de la información
RESOLUCIÓN No.193-CIGD
RESOLUCIÓN No.383-oficial de seguridad
RESOLUCIÓN No246-Equipo operativo apoyo oficial seguridad</v>
      </c>
      <c r="F10" s="478" t="s">
        <v>1279</v>
      </c>
      <c r="G10" s="405" t="s">
        <v>1280</v>
      </c>
      <c r="H10" s="496" t="str">
        <f>ADMINISTRATIVAS!J19</f>
        <v>http://galatea.contaduria.gov.co/svn/TIC_Gestion_TICs/trunk/SEG (Seguridad)/SGS (Sistema Gestion Seguridad)/NOR (Normativa)</v>
      </c>
      <c r="I10" s="398"/>
      <c r="J10" s="514">
        <f>IF(ADMINISTRATIVAS!L19&lt;=20,0,IF(ADMINISTRATIVAS!L19=100,1,IF(ADMINISTRATIVAS!L19&lt;100,2, IF(ADMINISTRATIVAS!L19&gt;20,2,3))))</f>
        <v>1</v>
      </c>
      <c r="K10" s="514" t="str">
        <f>ADMINISTRATIVAS!F19</f>
        <v>A.6.1.1</v>
      </c>
      <c r="L10" s="514" t="str">
        <f>IF(K10=C10,"si","no")</f>
        <v>si</v>
      </c>
      <c r="M10" s="502"/>
    </row>
    <row r="11" spans="1:13" ht="53.25" customHeight="1" x14ac:dyDescent="0.25">
      <c r="A11" s="397"/>
      <c r="B11" s="474">
        <v>4</v>
      </c>
      <c r="C11" s="403" t="s">
        <v>286</v>
      </c>
      <c r="D11" s="479" t="s">
        <v>1297</v>
      </c>
      <c r="E11" s="494" t="str">
        <f>ADMINISTRATIVAS!G20</f>
        <v xml:space="preserve">En el GIT de Informática se encuentran separadas las líneas de trabajo (infraestructura, desarrollo, pruebas, planeación, seguridad)
Se cuenta con organigrama (Documento solo para uso interno del proceso -  Este organigrama no es oficial)
La CGN proporciona a los usuarios acceso a los diferentes activos de información, se realiza unica y exclusivamente bajo registro de usuario por medio del dominio de la entidad, de igual forma la creación de usuarios solo se realiza si se solicita formalmente la creación de usuario por medio de un formato autorizado por cada coordinador de grupo interno de trabajo, en cumplimiento a la politica de seguridad de la entidad. El proceso gestion TICs cuenta con los formatos GTI010-FOR04 SOLICITUD CREACIÓN DE CUENTAS DE USUARIO INSTITUCIONAL Y/O VPN y GTI010-FOR03 CREACIÓN DE USUARIOS APLICATIVO CHIP
</v>
      </c>
      <c r="F11" s="478" t="s">
        <v>1279</v>
      </c>
      <c r="G11" s="405" t="s">
        <v>1280</v>
      </c>
      <c r="H11" s="497" t="str">
        <f>ADMINISTRATIVAS!J20</f>
        <v>http://galatea.contaduria.gov.co/svn/TIC_Gestion_TICs/trunk/GES (Gestion)/ORG (Organigrama)
Información que se encuentra en intranet en el modulo del sistema de gestion de calidad - SGC: Inicio&gt;Documentos SGC&gt;Gestión TICs&gt;Formatos</v>
      </c>
      <c r="I11" s="398"/>
      <c r="J11" s="514">
        <f>IF(ADMINISTRATIVAS!L20&lt;=20,0,IF(ADMINISTRATIVAS!L20=100,1,IF(ADMINISTRATIVAS!L20&lt;100,2, IF(ADMINISTRATIVAS!L20&gt;20,2,3))))</f>
        <v>1</v>
      </c>
      <c r="K11" s="514" t="str">
        <f>ADMINISTRATIVAS!F20</f>
        <v>A.6.1.2</v>
      </c>
      <c r="L11" s="514" t="str">
        <f>IF(K11=C11,"si","no")</f>
        <v>si</v>
      </c>
      <c r="M11" s="502"/>
    </row>
    <row r="12" spans="1:13" ht="53.25" customHeight="1" x14ac:dyDescent="0.25">
      <c r="A12" s="397"/>
      <c r="B12" s="474">
        <v>5</v>
      </c>
      <c r="C12" s="403" t="s">
        <v>292</v>
      </c>
      <c r="D12" s="479" t="s">
        <v>290</v>
      </c>
      <c r="E12" s="494" t="str">
        <f>ADMINISTRATIVAS!G21</f>
        <v>La entidad actualmente se encuentra inscrita en los grupos de respuesta a emergencia ColCERT - CSIRTPonal
El plan de contingencia detalla algunos numeros de contacto con las autoridades competentes y personal encargado.
Se menciona en el flujograma de Gestión de incidente del procedimiento de seguridad de la información para incluir el reporte de incidentes a estos grupos de contacto y autoridades competentes
Se menciona en Contacto con Autoridades y Grupos de interés del manual de seguridad.</v>
      </c>
      <c r="F12" s="478" t="s">
        <v>1279</v>
      </c>
      <c r="G12" s="405" t="s">
        <v>1280</v>
      </c>
      <c r="H12" s="497" t="str">
        <f>ADMINISTRATIVAS!J21</f>
        <v xml:space="preserve">Política general y Políticas de Seguridad de la Información y Seguridad Digital
Manual del SGSI
http://galatea.contaduria.gov.co/svn/TIC_Gestion_TICs/trunk/SEG (Seguridad)/SGS (Sistema Gestion Seguridad)/MAN (Manuales)/2024
http://galatea.contaduria.gov.co/svn/TIC_Gestion_TICs/trunk/SEG (Seguridad)/SGS (Sistema Gestion Seguridad)/POL (Politicas)/2024
</v>
      </c>
      <c r="I12" s="398"/>
      <c r="J12" s="514">
        <f>IF(ADMINISTRATIVAS!L21&lt;=20,0,IF(ADMINISTRATIVAS!L21=100,1,IF(ADMINISTRATIVAS!L21&lt;100,2, IF(ADMINISTRATIVAS!L21&gt;20,2,3))))</f>
        <v>1</v>
      </c>
      <c r="K12" s="514" t="str">
        <f>ADMINISTRATIVAS!F21</f>
        <v>A.6.1.3</v>
      </c>
      <c r="L12" s="514" t="str">
        <f>IF(K12=C12,"si","no")</f>
        <v>si</v>
      </c>
      <c r="M12" s="502"/>
    </row>
    <row r="13" spans="1:13" ht="53.25" customHeight="1" x14ac:dyDescent="0.25">
      <c r="A13" s="397"/>
      <c r="B13" s="474">
        <v>6</v>
      </c>
      <c r="C13" s="403" t="s">
        <v>298</v>
      </c>
      <c r="D13" s="477" t="s">
        <v>1306</v>
      </c>
      <c r="E13" s="470" t="str">
        <f>ADMINISTRATIVAS!G22</f>
        <v xml:space="preserve">La entidad esta inscrita en los grupos de respuesta a emergencias ciberneticas de colombia (CCP - CSIRT), ademas cuenta el contanto ColCERT. Los integrantes del grupo interno de seguridad de la CGN han asistido y participado en foros, capacitaciones y eventos de seguridad de la información. </v>
      </c>
      <c r="F13" s="478" t="s">
        <v>1279</v>
      </c>
      <c r="G13" s="473" t="s">
        <v>1280</v>
      </c>
      <c r="H13" s="498" t="str">
        <f>ADMINISTRATIVAS!J22</f>
        <v>http://galatea.contaduria.gov.co/svn/TIC_Gestion_TICs/trunk/SEG (Seguridad)/SGS (Sistema Gestion Seguridad)/SEG (Seguimiento)/2023/TIC-SEG-SGS-SEG-2022-CuadroGrupoContactoIncidentes.xlsx</v>
      </c>
      <c r="I13" s="398"/>
      <c r="J13" s="514">
        <f>IF(ADMINISTRATIVAS!L22&lt;=20,0,IF(ADMINISTRATIVAS!L22=100,1,IF(ADMINISTRATIVAS!L22&lt;100,2, IF(ADMINISTRATIVAS!L22&gt;20,2,3))))</f>
        <v>1</v>
      </c>
      <c r="K13" s="514" t="str">
        <f>ADMINISTRATIVAS!F22</f>
        <v>A.6.1.4</v>
      </c>
      <c r="L13" s="514" t="str">
        <f>IF(K13=C13,"si","no")</f>
        <v>si</v>
      </c>
      <c r="M13" s="502"/>
    </row>
    <row r="14" spans="1:13" ht="53.25" customHeight="1" x14ac:dyDescent="0.25">
      <c r="A14" s="397"/>
      <c r="B14" s="474">
        <v>7</v>
      </c>
      <c r="C14" s="403" t="s">
        <v>304</v>
      </c>
      <c r="D14" s="479" t="s">
        <v>1310</v>
      </c>
      <c r="E14" s="494" t="str">
        <f>ADMINISTRATIVAS!G23</f>
        <v>La CGN cuenta con los siguientes documentos:
Metodología proyectos - TIC-GDP-MPY-FAS0-FACT-TIC-GDP-MPY-FAS0-FACT-MatrizRiesgosProyecto
Definido en el numeral 2.1 del formato GTI04-FOR02 -FORMATO DE ESPECIFICACIONES TECNICAS, TIC-PLG-CJU-2020-C-PREC-Anexo Matriz de Riesgo  donde se menciona las especificaciones de seguridad informatica de producto y/o servicio</v>
      </c>
      <c r="F14" s="478" t="s">
        <v>1279</v>
      </c>
      <c r="G14" s="405" t="s">
        <v>1280</v>
      </c>
      <c r="H14" s="495" t="str">
        <f>ADMINISTRATIVAS!J23</f>
        <v>http://galatea.contaduria.gov.co/svn/TIC_Gestion_TICs/trunk/GDP (Gestión de Proyectos)/MPY (Metodologia Proyectos)/TIC-GDP-MPY-FAS0-FACT
http://galatea.contaduria.gov.co/svn/TIC_Gestion_TICs/trunk/PLG  (Planeacion Gestion Tecnologica)/CJU (Contratos Jurídicos)/2024</v>
      </c>
      <c r="I14" s="398"/>
      <c r="J14" s="514">
        <f>IF(ADMINISTRATIVAS!L23&lt;=20,0,IF(ADMINISTRATIVAS!L23=100,1,IF(ADMINISTRATIVAS!L23&lt;100,2, IF(ADMINISTRATIVAS!L23&gt;20,2,3))))</f>
        <v>2</v>
      </c>
      <c r="K14" s="514" t="str">
        <f>ADMINISTRATIVAS!F23</f>
        <v>A.6.1.5</v>
      </c>
      <c r="L14" s="514" t="str">
        <f>IF(K14=C14,"si","no")</f>
        <v>si</v>
      </c>
      <c r="M14" s="502"/>
    </row>
    <row r="15" spans="1:13" ht="30" x14ac:dyDescent="0.25">
      <c r="A15" s="397"/>
      <c r="B15" s="445"/>
      <c r="C15" s="445" t="s">
        <v>310</v>
      </c>
      <c r="D15" s="446" t="s">
        <v>1314</v>
      </c>
      <c r="E15" s="446"/>
      <c r="F15" s="445"/>
      <c r="G15" s="445"/>
      <c r="H15" s="447"/>
      <c r="I15" s="398"/>
      <c r="J15" s="514"/>
      <c r="K15" s="514"/>
      <c r="L15" s="514"/>
      <c r="M15" s="502"/>
    </row>
    <row r="16" spans="1:13" ht="69" customHeight="1" x14ac:dyDescent="0.25">
      <c r="A16" s="397"/>
      <c r="B16" s="475">
        <v>8</v>
      </c>
      <c r="C16" s="476" t="s">
        <v>314</v>
      </c>
      <c r="D16" s="477" t="s">
        <v>1316</v>
      </c>
      <c r="E16" s="470" t="str">
        <f>ADMINISTRATIVAS!G25</f>
        <v xml:space="preserve">Se revisa y ajusta el documento "Políticas de Seguridad de la Información y Seguridad Digital" para la política de dispositivos móviles.
</v>
      </c>
      <c r="F16" s="480" t="s">
        <v>1279</v>
      </c>
      <c r="G16" s="480" t="s">
        <v>1280</v>
      </c>
      <c r="H16" s="466" t="str">
        <f>ADMINISTRATIVAS!J25</f>
        <v xml:space="preserve">http://galatea.contaduria.gov.co/svn/TIC_Gestion_TICs/trunk/SEG (Seguridad)/SGS (Sistema Gestion Seguridad)/MAN (Manuales)/2024
http://galatea.contaduria.gov.co/svn/TIC_Gestion_TICs/trunk/SEG (Seguridad)/SGS (Sistema Gestion Seguridad)/POL (Politicas)/2024
</v>
      </c>
      <c r="I16" s="398"/>
      <c r="J16" s="514">
        <f>IF(ADMINISTRATIVAS!L25&lt;=20,0,IF(ADMINISTRATIVAS!L25=100,1,IF(ADMINISTRATIVAS!L25&lt;100,2, IF(ADMINISTRATIVAS!L25&gt;20,2,3))))</f>
        <v>1</v>
      </c>
      <c r="K16" s="514" t="str">
        <f>ADMINISTRATIVAS!F25</f>
        <v>A.6.2.1</v>
      </c>
      <c r="L16" s="514" t="str">
        <f>IF(K16=C16,"si","no")</f>
        <v>si</v>
      </c>
      <c r="M16" s="502"/>
    </row>
    <row r="17" spans="1:13" ht="72" customHeight="1" x14ac:dyDescent="0.25">
      <c r="A17" s="397"/>
      <c r="B17" s="582">
        <v>9</v>
      </c>
      <c r="C17" s="481" t="s">
        <v>318</v>
      </c>
      <c r="D17" s="481" t="s">
        <v>235</v>
      </c>
      <c r="E17" s="464" t="str">
        <f>ADMINISTRATIVAS!G26</f>
        <v>Se revisa y ajusta el documento "Políticas de Seguridad de la Información y Seguridad Digital" para la política de teletrabajo y trabajo remoto.</v>
      </c>
      <c r="F17" s="490" t="s">
        <v>1279</v>
      </c>
      <c r="G17" s="490" t="s">
        <v>1280</v>
      </c>
      <c r="H17" s="467" t="str">
        <f>ADMINISTRATIVAS!J26</f>
        <v xml:space="preserve">http://galatea.contaduria.gov.co/svn/TIC_Gestion_TICs/trunk/SEG (Seguridad)/SGS (Sistema Gestion Seguridad)/MAN (Manuales)/2024
http://galatea.contaduria.gov.co/svn/TIC_Gestion_TICs/trunk/SEG (Seguridad)/SGS (Sistema Gestion Seguridad)/POL (Politicas)/2024
Resolucion 224 de 2022
https://www.contaduria.gov.co/documents/20127/3881461/RESOLUCI%C3%93N+No.+224+DE+2022++++TELETRABAJO.pdf/5e16c366-e66e-2ab4-94fa-f0685eac064c?t=1661288873764
</v>
      </c>
      <c r="I17" s="398"/>
      <c r="J17" s="514">
        <f>IF(ADMINISTRATIVAS!L26&lt;=20,0,IF(ADMINISTRATIVAS!L26=100,1,IF(ADMINISTRATIVAS!L26&lt;100,2, IF(ADMINISTRATIVAS!L26&gt;20,2,3))))</f>
        <v>1</v>
      </c>
      <c r="K17" s="514" t="str">
        <f>ADMINISTRATIVAS!F26</f>
        <v>A.6.2.2</v>
      </c>
      <c r="L17" s="514" t="str">
        <f>IF(K17=C17,"si","no")</f>
        <v>si</v>
      </c>
      <c r="M17" s="502"/>
    </row>
    <row r="18" spans="1:13" ht="47.25" x14ac:dyDescent="0.25">
      <c r="A18" s="397"/>
      <c r="B18" s="459"/>
      <c r="C18" s="459" t="s">
        <v>13</v>
      </c>
      <c r="D18" s="460" t="s">
        <v>1324</v>
      </c>
      <c r="E18" s="458"/>
      <c r="F18" s="459"/>
      <c r="G18" s="459"/>
      <c r="H18" s="458"/>
      <c r="I18" s="398"/>
      <c r="J18" s="514"/>
      <c r="K18" s="514"/>
      <c r="L18" s="514"/>
      <c r="M18" s="502"/>
    </row>
    <row r="19" spans="1:13" ht="30" x14ac:dyDescent="0.25">
      <c r="A19" s="397"/>
      <c r="B19" s="445"/>
      <c r="C19" s="445" t="s">
        <v>325</v>
      </c>
      <c r="D19" s="446" t="s">
        <v>189</v>
      </c>
      <c r="E19" s="446"/>
      <c r="F19" s="445"/>
      <c r="G19" s="445"/>
      <c r="H19" s="447"/>
      <c r="I19" s="398"/>
      <c r="J19" s="514"/>
      <c r="K19" s="514"/>
      <c r="L19" s="514"/>
      <c r="M19" s="502"/>
    </row>
    <row r="20" spans="1:13" ht="81" customHeight="1" x14ac:dyDescent="0.25">
      <c r="A20" s="397"/>
      <c r="B20" s="475">
        <v>10</v>
      </c>
      <c r="C20" s="476" t="s">
        <v>330</v>
      </c>
      <c r="D20" s="477" t="s">
        <v>1327</v>
      </c>
      <c r="E20" s="470" t="str">
        <f>ADMINISTRATIVAS!G30</f>
        <v>El proceso Gestión Humana cuenta con procedimiento de selección y vinculación de personal de planta con las indicaciones para revisión de antecedentes.</v>
      </c>
      <c r="F20" s="473" t="s">
        <v>1279</v>
      </c>
      <c r="G20" s="473" t="s">
        <v>1280</v>
      </c>
      <c r="H20" s="498" t="str">
        <f>ADMINISTRATIVAS!J30</f>
        <v>Se cumple con los lineamientos que establece la ley 80 de 1993 , ley 1150 de 2007  y decreto reglamentario 1510 de 2013.
Se cuenta con una lista de chequeo de revisión de los documentos que soportan la hoja de vida.
La evidencia se encuentra en el proceso de talento humano para personal de planta  y gestión administrativas para el caso de los contratistas.
http://galatea.contaduria.gov.co/svn/TIC_Gestion_TICs/trunk/PLG  (Planeacion Gestion Tecnologica)/CNA (Contratos Naturales)/2024</v>
      </c>
      <c r="I20" s="398"/>
      <c r="J20" s="514">
        <f>IF(ADMINISTRATIVAS!L30&lt;=20,0,IF(ADMINISTRATIVAS!L30=100,1,IF(ADMINISTRATIVAS!L30&lt;100,2, IF(ADMINISTRATIVAS!L30&gt;20,2,3))))</f>
        <v>1</v>
      </c>
      <c r="K20" s="514" t="str">
        <f>ADMINISTRATIVAS!F30</f>
        <v>A.7.1.1</v>
      </c>
      <c r="L20" s="514" t="str">
        <f>IF(K20=C20,"si","no")</f>
        <v>si</v>
      </c>
      <c r="M20" s="502"/>
    </row>
    <row r="21" spans="1:13" ht="81" customHeight="1" x14ac:dyDescent="0.25">
      <c r="A21" s="397"/>
      <c r="B21" s="475">
        <v>11</v>
      </c>
      <c r="C21" s="476" t="s">
        <v>335</v>
      </c>
      <c r="D21" s="477" t="s">
        <v>1331</v>
      </c>
      <c r="E21" s="465" t="str">
        <f>ADMINISTRATIVAS!G31</f>
        <v>El proceso Gestión Humana cuenta con procedimiento de selección y vinculación de personal de planta con las indicaciones para establecer el contrato laboral.
El proceso Gestión Administrativa cuenta con el Manual de Contratación en el que se establecen los lineamientos para la contratación de servicios profesionales.</v>
      </c>
      <c r="F21" s="473" t="s">
        <v>1279</v>
      </c>
      <c r="G21" s="473" t="s">
        <v>1280</v>
      </c>
      <c r="H21" s="498" t="str">
        <f>ADMINISTRATIVAS!J31</f>
        <v>Evidencia se encuentra en el proceso de talento humano para personal de planta  y SECOP II para el caso de los contratistas.
Acuerdo de confidencialidad
Contratos naturales
Contratos juridicos</v>
      </c>
      <c r="I21" s="398"/>
      <c r="J21" s="514">
        <f>IF(ADMINISTRATIVAS!L31&lt;=20,0,IF(ADMINISTRATIVAS!L31=100,1,IF(ADMINISTRATIVAS!L31&lt;100,2, IF(ADMINISTRATIVAS!L31&gt;20,2,3))))</f>
        <v>1</v>
      </c>
      <c r="K21" s="514" t="str">
        <f>ADMINISTRATIVAS!F31</f>
        <v>A.7.1.2</v>
      </c>
      <c r="L21" s="514" t="str">
        <f>IF(K21=C21,"si","no")</f>
        <v>si</v>
      </c>
      <c r="M21" s="502"/>
    </row>
    <row r="22" spans="1:13" ht="30" x14ac:dyDescent="0.25">
      <c r="A22" s="397"/>
      <c r="B22" s="445"/>
      <c r="C22" s="445" t="s">
        <v>1953</v>
      </c>
      <c r="D22" s="446" t="s">
        <v>1335</v>
      </c>
      <c r="E22" s="446"/>
      <c r="F22" s="445"/>
      <c r="G22" s="445"/>
      <c r="H22" s="447"/>
      <c r="I22" s="398"/>
      <c r="J22" s="514"/>
      <c r="K22" s="514"/>
      <c r="L22" s="514"/>
      <c r="M22" s="502"/>
    </row>
    <row r="23" spans="1:13" ht="63.75" customHeight="1" x14ac:dyDescent="0.25">
      <c r="A23" s="397"/>
      <c r="B23" s="475">
        <v>12</v>
      </c>
      <c r="C23" s="481" t="s">
        <v>344</v>
      </c>
      <c r="D23" s="481" t="s">
        <v>1337</v>
      </c>
      <c r="E23" s="492" t="str">
        <f>ADMINISTRATIVAS!G33</f>
        <v>La dirección apoya de manera continua el SGSI con liderazgo y compromiso. Definido en el documento Manual del Sistema de Gestión de Seguridad de la Información.
Los colaboradores cuentan con el contrato laboral y  manual de funciones; los contratistas cuentan con el contrato de prestación de servicios.
Durante las jornadas de sensibilizacion de  induccion y reinducción a funcionarios  se menciona la necesidad de aplicar la seguridad de la información en sus actividades de acuerdo a las politicas y procedimientos  establecidos en la entidad. Además, se cuenta con el plan de comunicaciones en el que se establece el cronograma de actividades de sensibilización.</v>
      </c>
      <c r="F23" s="501" t="s">
        <v>1279</v>
      </c>
      <c r="G23" s="473" t="s">
        <v>1280</v>
      </c>
      <c r="H23" s="467" t="str">
        <f>ADMINISTRATIVAS!J33</f>
        <v>La evidencia se encuentra en la plataforma de aula virtual en la que se realiza la actividad de inducción y reinducción.</v>
      </c>
      <c r="I23" s="398"/>
      <c r="J23" s="514">
        <f>IF(ADMINISTRATIVAS!L33&lt;=20,0,IF(ADMINISTRATIVAS!L33=100,1,IF(ADMINISTRATIVAS!L33&lt;100,2, IF(ADMINISTRATIVAS!L33&gt;20,2,3))))</f>
        <v>1</v>
      </c>
      <c r="K23" s="514" t="str">
        <f>ADMINISTRATIVAS!F33</f>
        <v>A.7.2.1</v>
      </c>
      <c r="L23" s="514" t="str">
        <f>IF(K23=C23,"si","no")</f>
        <v>si</v>
      </c>
      <c r="M23" s="502"/>
    </row>
    <row r="24" spans="1:13" ht="63.75" customHeight="1" x14ac:dyDescent="0.25">
      <c r="A24" s="397"/>
      <c r="B24" s="475">
        <v>13</v>
      </c>
      <c r="C24" s="476" t="s">
        <v>350</v>
      </c>
      <c r="D24" s="477" t="s">
        <v>1341</v>
      </c>
      <c r="E24" s="470" t="str">
        <f>ADMINISTRATIVAS!G34</f>
        <v>Se cuenta con el plan de comunicaciones en el que se establece el cronograma de actividades de concientización mediante charlas y tips de seguridad que se publican vía correo-e.
Además se cuenta con el procedimiento "Inducción y reinducción de personal" gestionado por Talento Humano.</v>
      </c>
      <c r="F24" s="478" t="s">
        <v>1279</v>
      </c>
      <c r="G24" s="473" t="s">
        <v>1280</v>
      </c>
      <c r="H24" s="498" t="str">
        <f>ADMINISTRATIVAS!J34</f>
        <v xml:space="preserve">Aula Virtual
http://galatea.contaduria.gov.co/svn/TIC_Gestion_TICs/trunk/SEG (Seguridad)/SGS (Sistema Gestion Seguridad)/SEN (Sensibilizacion)
</v>
      </c>
      <c r="I24" s="398"/>
      <c r="J24" s="514">
        <f>IF(ADMINISTRATIVAS!L34&lt;=20,0,IF(ADMINISTRATIVAS!L34=100,1,IF(ADMINISTRATIVAS!L34&lt;100,2, IF(ADMINISTRATIVAS!L34&gt;20,2,3))))</f>
        <v>1</v>
      </c>
      <c r="K24" s="514" t="str">
        <f>ADMINISTRATIVAS!F34</f>
        <v>A.7.2.2</v>
      </c>
      <c r="L24" s="514" t="str">
        <f>IF(K24=C24,"si","no")</f>
        <v>si</v>
      </c>
      <c r="M24" s="502"/>
    </row>
    <row r="25" spans="1:13" ht="63.75" customHeight="1" x14ac:dyDescent="0.25">
      <c r="A25" s="397"/>
      <c r="B25" s="475">
        <v>14</v>
      </c>
      <c r="C25" s="476" t="s">
        <v>355</v>
      </c>
      <c r="D25" s="477" t="s">
        <v>1345</v>
      </c>
      <c r="E25" s="470" t="str">
        <f>ADMINISTRATIVAS!G35</f>
        <v>El proceso Gestión Humana cuenta con procedimiento de "desvinculación de personal de planta". y el proceso Gestión Administrativa cuenta con el documento "Manual de contratación".
Los procesos disciplinarios en la Contaduría General de la Nación se llevan a cabo de acuerdo con la Ley 1952 de 2019).  (Código Único Disciplinario), por parte de Secretaria General.</v>
      </c>
      <c r="F25" s="478" t="s">
        <v>1279</v>
      </c>
      <c r="G25" s="473" t="s">
        <v>1280</v>
      </c>
      <c r="H25" s="498" t="str">
        <f>ADMINISTRATIVAS!J35</f>
        <v>La evidencia se encuentra en el proceso de talento humano para personal de planta  y gestión administrativas para el caso de los contratistas.</v>
      </c>
      <c r="I25" s="398"/>
      <c r="J25" s="514">
        <f>IF(ADMINISTRATIVAS!L35&lt;=20,0,IF(ADMINISTRATIVAS!L35=100,1,IF(ADMINISTRATIVAS!L35&lt;100,2, IF(ADMINISTRATIVAS!L35&gt;20,2,3))))</f>
        <v>1</v>
      </c>
      <c r="K25" s="514" t="str">
        <f>ADMINISTRATIVAS!F35</f>
        <v>A.7.2.3</v>
      </c>
      <c r="L25" s="514" t="str">
        <f>IF(K25=C25,"si","no")</f>
        <v>si</v>
      </c>
      <c r="M25" s="502"/>
    </row>
    <row r="26" spans="1:13" ht="30" x14ac:dyDescent="0.2">
      <c r="A26" s="409"/>
      <c r="B26" s="445"/>
      <c r="C26" s="445" t="s">
        <v>1954</v>
      </c>
      <c r="D26" s="446" t="s">
        <v>191</v>
      </c>
      <c r="E26" s="446"/>
      <c r="F26" s="445"/>
      <c r="G26" s="445"/>
      <c r="H26" s="447"/>
      <c r="I26" s="398"/>
      <c r="J26" s="514"/>
      <c r="K26" s="514"/>
      <c r="L26" s="514"/>
      <c r="M26" s="502"/>
    </row>
    <row r="27" spans="1:13" ht="117" customHeight="1" x14ac:dyDescent="0.25">
      <c r="A27" s="397"/>
      <c r="B27" s="475">
        <v>15</v>
      </c>
      <c r="C27" s="476" t="s">
        <v>362</v>
      </c>
      <c r="D27" s="477" t="s">
        <v>1350</v>
      </c>
      <c r="E27" s="465" t="s">
        <v>1351</v>
      </c>
      <c r="F27" s="473" t="s">
        <v>1279</v>
      </c>
      <c r="G27" s="473" t="s">
        <v>1280</v>
      </c>
      <c r="H27" s="498" t="str">
        <f>ADMINISTRATIVAS!J37</f>
        <v xml:space="preserve">El formato se encuentra en el Sistema SIGI, hace parte del proceso de Gestiòn Administrativa - Procedimiento CONTROL DE INVENTARIOS POR SERVIDOR PÚBLICO Y/O CONTRATISTA -   
GAD05-FOR01 FORMATO DE PAZ Y SALVO POR DESVINCULACIÓN O TERMINACIÓN DE CONTRATO. Adicional, se cuenta con el  acuerdo de confidencialidad que deben ser diligenciado por todos los servidores publicos y contratistas
Los procesos de Gestión humana y Administrativa deberan informar al GIT de Apoyo Informático en caso de que se presente una novedad con el personal de planta o contratista segun procedimientos GTH-PRC17 Y GAD-PRC21
Información que se encuentra en intranet en el modulo del sistema de gestion de calidad - SGC: Inicio&gt;Documentos SGC&gt;Gestión TICs&gt;Manuales
Procedimiento  GAD-PRC05  CONTROL DE INVENTARIOS POR SERVIDOR PÚBLICO Y/O CONTRATISTA    
GAD05-FOR01 FORMATO DE PAZ Y SALVO POR DESVINCULACIÓN O TERMINACIÓN DE CONTRATO 
GAD-PRC02 TRASLADO DE ELEMENTOS ENTRE SERVIDORES PÚBLICOS Y/O CONTRATISTAS 
</v>
      </c>
      <c r="I27" s="426"/>
      <c r="J27" s="514">
        <f>IF(ADMINISTRATIVAS!L37&lt;=20,0,IF(ADMINISTRATIVAS!L37=100,1,IF(ADMINISTRATIVAS!L37&lt;100,2, IF(ADMINISTRATIVAS!L37&gt;20,2,3))))</f>
        <v>1</v>
      </c>
      <c r="K27" s="514" t="str">
        <f>ADMINISTRATIVAS!F37</f>
        <v>A.7.3.1</v>
      </c>
      <c r="L27" s="514" t="str">
        <f>IF(K27=C27,"si","no")</f>
        <v>si</v>
      </c>
      <c r="M27" s="502"/>
    </row>
    <row r="28" spans="1:13" ht="31.5" x14ac:dyDescent="0.25">
      <c r="A28" s="397"/>
      <c r="B28" s="459"/>
      <c r="C28" s="459" t="s">
        <v>14</v>
      </c>
      <c r="D28" s="460" t="s">
        <v>1354</v>
      </c>
      <c r="E28" s="458"/>
      <c r="F28" s="459"/>
      <c r="G28" s="459"/>
      <c r="H28" s="458"/>
      <c r="I28" s="398"/>
      <c r="J28" s="514"/>
      <c r="K28" s="514"/>
      <c r="L28" s="514"/>
      <c r="M28" s="502"/>
    </row>
    <row r="29" spans="1:13" ht="30" x14ac:dyDescent="0.2">
      <c r="A29" s="409"/>
      <c r="B29" s="445"/>
      <c r="C29" s="445" t="s">
        <v>368</v>
      </c>
      <c r="D29" s="446" t="s">
        <v>1356</v>
      </c>
      <c r="E29" s="446"/>
      <c r="F29" s="445"/>
      <c r="G29" s="445"/>
      <c r="H29" s="447"/>
      <c r="I29" s="398"/>
      <c r="J29" s="514"/>
      <c r="K29" s="514"/>
      <c r="L29" s="514"/>
      <c r="M29" s="502"/>
    </row>
    <row r="30" spans="1:13" ht="47.25" customHeight="1" x14ac:dyDescent="0.2">
      <c r="A30" s="482"/>
      <c r="B30" s="583">
        <v>16</v>
      </c>
      <c r="C30" s="483" t="s">
        <v>373</v>
      </c>
      <c r="D30" s="483" t="s">
        <v>1358</v>
      </c>
      <c r="E30" s="492" t="str">
        <f>ADMINISTRATIVAS!G41</f>
        <v>Se cuenta con el GTI-PRC12 - Gestión de activos de información, el formato GTI12-FOR01 - Inventario activos de información, donde se clasifica, valora y se etiqueta la información de acuerdo al tipo de activo, siguiendo las directrices de instrutivos para la gestión de activos.
Tambien se contempla el formato GTI11-FOR01 - Registro detallado de activos TI del proceso de Gestión Tics y del procedimiento GTI-PRC11 Administración de activos de TIC</v>
      </c>
      <c r="F30" s="473" t="s">
        <v>1279</v>
      </c>
      <c r="G30" s="473" t="s">
        <v>1280</v>
      </c>
      <c r="H30" s="467" t="str">
        <f>ADMINISTRATIVAS!J41</f>
        <v>http://galatea.contaduria.gov.co/svn/TIC_Gestion_TICs/trunk/SEG (Seguridad)/SGS (Sistema Gestion Seguridad)/GEA (Gestion de activos)</v>
      </c>
      <c r="I30" s="398"/>
      <c r="J30" s="514">
        <f>IF(ADMINISTRATIVAS!L41&lt;=20,0,IF(ADMINISTRATIVAS!L41=100,1,IF(ADMINISTRATIVAS!L41&lt;100,2, IF(ADMINISTRATIVAS!L41&gt;20,2,3))))</f>
        <v>1</v>
      </c>
      <c r="K30" s="514" t="str">
        <f>ADMINISTRATIVAS!F41</f>
        <v>A.8.1.1</v>
      </c>
      <c r="L30" s="514" t="str">
        <f>IF(K30=C30,"si","no")</f>
        <v>si</v>
      </c>
      <c r="M30" s="502"/>
    </row>
    <row r="31" spans="1:13" ht="47.25" customHeight="1" x14ac:dyDescent="0.2">
      <c r="A31" s="482"/>
      <c r="B31" s="484">
        <v>17</v>
      </c>
      <c r="C31" s="476" t="s">
        <v>378</v>
      </c>
      <c r="D31" s="477" t="s">
        <v>1362</v>
      </c>
      <c r="E31" s="465" t="str">
        <f>ADMINISTRATIVAS!G42</f>
        <v>Se cuenta con el GTI-PRC12 - Gestión de activos de información, el formato GTI12-FOR01 - Inventario activos de información, donde se clasifica, valora y se etiqueta la información de acuerdo al tipo de activo, siguiendo las directrices de instrutivos para la gestión de activos.
Tambien se contempla el formato GTI11-FOR01 - Registro detallado de activos TI del proceso de Gestión Tics y del procedimiento GTI-PRC11 Administración de activos de TIC</v>
      </c>
      <c r="F31" s="473" t="s">
        <v>1279</v>
      </c>
      <c r="G31" s="473" t="s">
        <v>1280</v>
      </c>
      <c r="H31" s="498" t="str">
        <f>ADMINISTRATIVAS!J42</f>
        <v>http://galatea.contaduria.gov.co/svn/TIC_Gestion_TICs/trunk/SEG (Seguridad)/SGS (Sistema Gestion Seguridad)/GEA (Gestion de activos)/2024</v>
      </c>
      <c r="I31" s="398"/>
      <c r="J31" s="514">
        <f>IF(ADMINISTRATIVAS!L42&lt;=20,0,IF(ADMINISTRATIVAS!L42=100,1,IF(ADMINISTRATIVAS!L42&lt;100,2, IF(ADMINISTRATIVAS!L42&gt;20,2,3))))</f>
        <v>1</v>
      </c>
      <c r="K31" s="514" t="str">
        <f>ADMINISTRATIVAS!F42</f>
        <v>A.8.1.2</v>
      </c>
      <c r="L31" s="514" t="str">
        <f>IF(K31=C31,"si","no")</f>
        <v>si</v>
      </c>
      <c r="M31" s="502"/>
    </row>
    <row r="32" spans="1:13" ht="47.25" customHeight="1" x14ac:dyDescent="0.2">
      <c r="A32" s="482"/>
      <c r="B32" s="484">
        <v>18</v>
      </c>
      <c r="C32" s="476" t="s">
        <v>384</v>
      </c>
      <c r="D32" s="477" t="s">
        <v>1366</v>
      </c>
      <c r="E32" s="465" t="str">
        <f>ADMINISTRATIVAS!G43</f>
        <v>Definido en el documento "Políticas de Seguridad de la Información y Seguridad Digital" para la política de Uso aceptable de los activos.</v>
      </c>
      <c r="F32" s="473" t="s">
        <v>1279</v>
      </c>
      <c r="G32" s="473" t="s">
        <v>1280</v>
      </c>
      <c r="H32" s="498" t="str">
        <f>ADMINISTRATIVAS!J43</f>
        <v xml:space="preserve">http://galatea.contaduria.gov.co/svn/TIC_Gestion_TICs/trunk/SEG (Seguridad)/SGS (Sistema Gestion Seguridad)/POL (Politicas)/2024
Los lineamientos para el manejo de los activos se encuentran en el PI28-INS01 - Instructivo de gestión de activos de informacion
https://www.contaduria.gov.co/manual-y-politicas-del-sistema-integrado-de-gestion-institucional
</v>
      </c>
      <c r="I32" s="398"/>
      <c r="J32" s="514">
        <f>IF(ADMINISTRATIVAS!L43&lt;=20,0,IF(ADMINISTRATIVAS!L43=100,1,IF(ADMINISTRATIVAS!L43&lt;100,2, IF(ADMINISTRATIVAS!L43&gt;20,2,3))))</f>
        <v>1</v>
      </c>
      <c r="K32" s="514" t="str">
        <f>ADMINISTRATIVAS!F43</f>
        <v>A.8.1.3</v>
      </c>
      <c r="L32" s="514" t="str">
        <f>IF(K32=C32,"si","no")</f>
        <v>si</v>
      </c>
      <c r="M32" s="502"/>
    </row>
    <row r="33" spans="1:13" ht="47.25" customHeight="1" x14ac:dyDescent="0.2">
      <c r="A33" s="482"/>
      <c r="B33" s="484">
        <v>19</v>
      </c>
      <c r="C33" s="476" t="s">
        <v>389</v>
      </c>
      <c r="D33" s="477" t="s">
        <v>1371</v>
      </c>
      <c r="E33" s="470" t="str">
        <f>ADMINISTRATIVAS!G44</f>
        <v>Definido en el documento de "Políticas de Seguridad de la Información y Seguridad Digital" para la política de gestión de activos
Se cuenta con los documentos procedimiento GAD-PRC02  - TRASLADO DE ELEMENTOS ENTRE SERVIDORES PÚBLICOS Y/O CONTRATISTAS  y  formato GAD02-FOR01  - TRASLADO DE ELEMENTOS DEVOLUTIVOS a cargo de Secretaría General.</v>
      </c>
      <c r="F33" s="473" t="s">
        <v>1279</v>
      </c>
      <c r="G33" s="473" t="s">
        <v>1280</v>
      </c>
      <c r="H33" s="498" t="str">
        <f>ADMINISTRATIVAS!J44</f>
        <v>http://galatea.contaduria.gov.co/svn/TIC_Gestion_TICs/trunk/SEG (Seguridad)/SGS (Sistema Gestion Seguridad)/POL (Politicas)/2024
https://www.contaduria.gov.co/manual-y-politicas-del-sistema-integrado-de-gestion-institucional
Información que se encuentra en intranet en el modulo del sistema de gestion de calidad - SGC: Inicio&gt;Documentos SGC&gt;Gestión TICs&gt;Manuales</v>
      </c>
      <c r="I33" s="398"/>
      <c r="J33" s="514">
        <f>IF(ADMINISTRATIVAS!L44&lt;=20,0,IF(ADMINISTRATIVAS!L44=100,1,IF(ADMINISTRATIVAS!L44&lt;100,2, IF(ADMINISTRATIVAS!L44&gt;20,2,3))))</f>
        <v>1</v>
      </c>
      <c r="K33" s="514" t="str">
        <f>ADMINISTRATIVAS!F44</f>
        <v>A.8.1.4</v>
      </c>
      <c r="L33" s="514" t="str">
        <f>IF(K33=C33,"si","no")</f>
        <v>si</v>
      </c>
      <c r="M33" s="502"/>
    </row>
    <row r="34" spans="1:13" ht="30" x14ac:dyDescent="0.25">
      <c r="A34" s="397"/>
      <c r="B34" s="445"/>
      <c r="C34" s="445" t="s">
        <v>395</v>
      </c>
      <c r="D34" s="446" t="s">
        <v>1376</v>
      </c>
      <c r="E34" s="446"/>
      <c r="F34" s="445"/>
      <c r="G34" s="445"/>
      <c r="H34" s="447"/>
      <c r="I34" s="398"/>
      <c r="J34" s="514"/>
      <c r="K34" s="514"/>
      <c r="L34" s="514"/>
      <c r="M34" s="502"/>
    </row>
    <row r="35" spans="1:13" ht="47.25" customHeight="1" x14ac:dyDescent="0.25">
      <c r="A35" s="397"/>
      <c r="B35" s="582">
        <v>20</v>
      </c>
      <c r="C35" s="485" t="s">
        <v>399</v>
      </c>
      <c r="D35" s="485" t="s">
        <v>1376</v>
      </c>
      <c r="E35" s="464" t="str">
        <f>ADMINISTRATIVAS!G46</f>
        <v xml:space="preserve">Definido en el instructivo PI12-INS01 Instructivo de gestión de activos de información, Diagrama de flujo gestión de activos de información, Formato de activos de información
</v>
      </c>
      <c r="F35" s="489" t="s">
        <v>1279</v>
      </c>
      <c r="G35" s="473" t="s">
        <v>1280</v>
      </c>
      <c r="H35" s="499" t="str">
        <f>ADMINISTRATIVAS!J46</f>
        <v>http://galatea.contaduria.gov.co/svn/TIC_Gestion_TICs/trunk/SEG (Seguridad)/SGS (Sistema Gestion Seguridad)/GEA (Gestion de activos)</v>
      </c>
      <c r="I35" s="398"/>
      <c r="J35" s="514">
        <f>IF(ADMINISTRATIVAS!L46&lt;=20,0,IF(ADMINISTRATIVAS!L46=100,1,IF(ADMINISTRATIVAS!L46&lt;100,2, IF(ADMINISTRATIVAS!L46&gt;20,2,3))))</f>
        <v>2</v>
      </c>
      <c r="K35" s="514" t="str">
        <f>ADMINISTRATIVAS!F46</f>
        <v>A.8.2.1</v>
      </c>
      <c r="L35" s="514" t="str">
        <f>IF(K35=C35,"si","no")</f>
        <v>si</v>
      </c>
      <c r="M35" s="502"/>
    </row>
    <row r="36" spans="1:13" ht="47.25" customHeight="1" x14ac:dyDescent="0.25">
      <c r="A36" s="397"/>
      <c r="B36" s="582">
        <v>21</v>
      </c>
      <c r="C36" s="485" t="s">
        <v>403</v>
      </c>
      <c r="D36" s="485" t="s">
        <v>1382</v>
      </c>
      <c r="E36" s="492" t="str">
        <f>ADMINISTRATIVAS!G47</f>
        <v>Definido en el procedimiento GTI12-INS01 Instructivo de gestión de activos de información, Diagrama de flujo gestión de activos de información, Formato de activos de información</v>
      </c>
      <c r="F36" s="489" t="s">
        <v>1279</v>
      </c>
      <c r="G36" s="473" t="s">
        <v>1280</v>
      </c>
      <c r="H36" s="467" t="str">
        <f>ADMINISTRATIVAS!J47</f>
        <v>http://galatea.contaduria.gov.co/svn/TIC_Gestion_TICs/trunk/SEG (Seguridad)/SGS (Sistema Gestion Seguridad)/GEA (Gestion de activos)</v>
      </c>
      <c r="I36" s="398"/>
      <c r="J36" s="514">
        <f>IF(ADMINISTRATIVAS!L47&lt;=20,0,IF(ADMINISTRATIVAS!L47=100,1,IF(ADMINISTRATIVAS!L47&lt;100,2, IF(ADMINISTRATIVAS!L47&gt;20,2,3))))</f>
        <v>2</v>
      </c>
      <c r="K36" s="514" t="str">
        <f>ADMINISTRATIVAS!F47</f>
        <v>A.8.2.2</v>
      </c>
      <c r="L36" s="514" t="str">
        <f>IF(K36=C36,"si","no")</f>
        <v>si</v>
      </c>
      <c r="M36" s="502"/>
    </row>
    <row r="37" spans="1:13" ht="47.25" customHeight="1" x14ac:dyDescent="0.25">
      <c r="A37" s="397"/>
      <c r="B37" s="582">
        <v>22</v>
      </c>
      <c r="C37" s="485" t="s">
        <v>408</v>
      </c>
      <c r="D37" s="485" t="s">
        <v>1386</v>
      </c>
      <c r="E37" s="492" t="str">
        <f>ADMINISTRATIVAS!G48</f>
        <v xml:space="preserve">Definido en el documento Políticas de Seguridad de la Información y Seguridad Digital para la política Gestión de activos.
Se cuenta con el procedimiento GTI12-INS01 GESTIÓN DE ACTIVOS DE INFORMACION, Instructivo de gestión de activos de información, Diagrama de flujo gestión de activos de información, Formato de activos de información.
</v>
      </c>
      <c r="F37" s="489" t="s">
        <v>1279</v>
      </c>
      <c r="G37" s="473" t="s">
        <v>1280</v>
      </c>
      <c r="H37" s="499" t="str">
        <f>ADMINISTRATIVAS!J48</f>
        <v>http://galatea.contaduria.gov.co/svn/TIC_Gestion_TICs/trunk/SEG (Seguridad)/SGS (Sistema Gestion Seguridad)/GEA (Gestion de activos)</v>
      </c>
      <c r="I37" s="398"/>
      <c r="J37" s="514">
        <f>IF(ADMINISTRATIVAS!L48&lt;=20,0,IF(ADMINISTRATIVAS!L48=100,1,IF(ADMINISTRATIVAS!L48&lt;100,2, IF(ADMINISTRATIVAS!L48&gt;20,2,3))))</f>
        <v>1</v>
      </c>
      <c r="K37" s="514" t="str">
        <f>ADMINISTRATIVAS!F48</f>
        <v>A.8.2.3</v>
      </c>
      <c r="L37" s="514" t="str">
        <f>IF(K37=C37,"si","no")</f>
        <v>si</v>
      </c>
      <c r="M37" s="502"/>
    </row>
    <row r="38" spans="1:13" ht="15" x14ac:dyDescent="0.25">
      <c r="A38" s="397"/>
      <c r="B38" s="445"/>
      <c r="C38" s="445" t="s">
        <v>1955</v>
      </c>
      <c r="D38" s="446" t="s">
        <v>236</v>
      </c>
      <c r="E38" s="446"/>
      <c r="F38" s="445"/>
      <c r="G38" s="445"/>
      <c r="H38" s="447"/>
      <c r="I38" s="398"/>
      <c r="J38" s="514"/>
      <c r="K38" s="514"/>
      <c r="L38" s="514"/>
      <c r="M38" s="502"/>
    </row>
    <row r="39" spans="1:13" ht="47.25" customHeight="1" x14ac:dyDescent="0.25">
      <c r="A39" s="397"/>
      <c r="B39" s="484">
        <v>23</v>
      </c>
      <c r="C39" s="476" t="s">
        <v>415</v>
      </c>
      <c r="D39" s="477" t="s">
        <v>1392</v>
      </c>
      <c r="E39" s="465" t="str">
        <f>ADMINISTRATIVAS!G50</f>
        <v xml:space="preserve">Se cuenta con la politica GTI010-POL04 - POLÍTICA PARA EL USO DE MEDIOS REMOVIBLES, BORRADO SEGURO Y DISPOSICIÓN DE MEDIOS. 
Para dar cumplimiento al adecuado procedimiento se cuenta con el instructivo de borrado seguro (GTI010-INS01)
</v>
      </c>
      <c r="F39" s="473" t="s">
        <v>1279</v>
      </c>
      <c r="G39" s="473" t="s">
        <v>1280</v>
      </c>
      <c r="H39" s="498" t="str">
        <f>ADMINISTRATIVAS!J50</f>
        <v>Con el fin de dar cumplimiento con el adecuado procedimiento se cuenta con el instructivo de borrado seguro 
El proceso de Gestión TICs cuenta con la politica de copias de respaldo, ademas el  flujograma de copias de respaldo de la información 
Actualmente se cuenta con documento de autorizacion de salida de elementos de la entidad y acta de salida  que debe ser firmada por los responsables 
Se cuenta con politica de uso de medios removibles y disposición de los medios y borrado seguro
Información que se encuentra en intranet en el modulo del sistema de gestion de calidad - SGC: Inicio&gt;Documentos SGC&gt;Gestión TICs
https://www.contaduria.gov.co/web/intranet/sistema-de-gestion-de-calidad/-/document_library/vpkf13iCweJ8/view/2147937?_com_liferay_document_library_web_portlet_DLPortlet_INSTANCE_vpkf13iCweJ8_redirect
https://www.contaduria.gov.co/manual-y-politicas-del-sistema-integrado-de-gestion-institucional
https://www.contaduria.gov.co/documents/115223/2147727/GTI010-POL04.pdf/52c8680d-fcc3-2664-1cee-11628378bffe?version=2.0&amp;t=1630945701772&amp;download=true</v>
      </c>
      <c r="I39" s="398"/>
      <c r="J39" s="514">
        <f>IF(ADMINISTRATIVAS!L50&lt;=20,0,IF(ADMINISTRATIVAS!L50=100,1,IF(ADMINISTRATIVAS!L50&lt;100,2, IF(ADMINISTRATIVAS!L50&gt;20,2,3))))</f>
        <v>1</v>
      </c>
      <c r="K39" s="514" t="str">
        <f>ADMINISTRATIVAS!F50</f>
        <v>A.8.3.1</v>
      </c>
      <c r="L39" s="514" t="str">
        <f>IF(K39=C39,"si","no")</f>
        <v>si</v>
      </c>
      <c r="M39" s="502"/>
    </row>
    <row r="40" spans="1:13" ht="47.25" customHeight="1" x14ac:dyDescent="0.25">
      <c r="A40" s="397"/>
      <c r="B40" s="484">
        <v>24</v>
      </c>
      <c r="C40" s="476" t="s">
        <v>420</v>
      </c>
      <c r="D40" s="477" t="s">
        <v>1397</v>
      </c>
      <c r="E40" s="470" t="str">
        <f>ADMINISTRATIVAS!G51</f>
        <v xml:space="preserve">Se cuenta con la politica GTI010-POL04 - POLÍTICA PARA EL USO DE MEDIOS REMOVIBLES, BORRADO SEGURO Y DISPOSICIÓN DE MEDIOS. 
Para dar cumplimiento al adecuado procedimiento se cuenta con el instructivo de borrado seguro (GTI010-INS01)
</v>
      </c>
      <c r="F40" s="473" t="s">
        <v>1279</v>
      </c>
      <c r="G40" s="473" t="s">
        <v>1280</v>
      </c>
      <c r="H40" s="465" t="str">
        <f>ADMINISTRATIVAS!J51</f>
        <v>http://galatea.contaduria.gov.co/svn/TIC_Gestion_TICs/trunk/SEG (Seguridad)/SGS (Sistema Gestion Seguridad)/POL (Politicas)/2024
Instructivo GTI010-INS01 Borrado seguro</v>
      </c>
      <c r="I40" s="398"/>
      <c r="J40" s="514">
        <f>IF(ADMINISTRATIVAS!L51&lt;=20,0,IF(ADMINISTRATIVAS!L51=100,1,IF(ADMINISTRATIVAS!L51&lt;100,2, IF(ADMINISTRATIVAS!L51&gt;20,2,3))))</f>
        <v>2</v>
      </c>
      <c r="K40" s="514" t="str">
        <f>ADMINISTRATIVAS!F51</f>
        <v>A.8.3.2</v>
      </c>
      <c r="L40" s="514" t="str">
        <f>IF(K40=C40,"si","no")</f>
        <v>si</v>
      </c>
      <c r="M40" s="502"/>
    </row>
    <row r="41" spans="1:13" ht="47.25" customHeight="1" x14ac:dyDescent="0.25">
      <c r="A41" s="397"/>
      <c r="B41" s="484">
        <v>25</v>
      </c>
      <c r="C41" s="476" t="s">
        <v>425</v>
      </c>
      <c r="D41" s="477" t="s">
        <v>1401</v>
      </c>
      <c r="E41" s="465" t="str">
        <f>ADMINISTRATIVAS!G52</f>
        <v>Definido en el documento Políticas de Seguridad de la Información y Seguridad Digital para la política de respaldo de datos.</v>
      </c>
      <c r="F41" s="473" t="s">
        <v>1279</v>
      </c>
      <c r="G41" s="473" t="s">
        <v>1280</v>
      </c>
      <c r="H41" s="466" t="str">
        <f>ADMINISTRATIVAS!J52</f>
        <v xml:space="preserve">http://galatea.contaduria.gov.co/svn/TIC_Gestion_TICs/trunk/SEG (Seguridad)/SGS (Sistema Gestion Seguridad)/POL (Politicas)/2024
</v>
      </c>
      <c r="I41" s="398"/>
      <c r="J41" s="514">
        <f>IF(ADMINISTRATIVAS!L52&lt;=20,0,IF(ADMINISTRATIVAS!L52=100,1,IF(ADMINISTRATIVAS!L52&lt;100,2, IF(ADMINISTRATIVAS!L52&gt;20,2,3))))</f>
        <v>2</v>
      </c>
      <c r="K41" s="514" t="str">
        <f>ADMINISTRATIVAS!F52</f>
        <v>A.8.3.3</v>
      </c>
      <c r="L41" s="514" t="str">
        <f>IF(K41=C41,"si","no")</f>
        <v>si</v>
      </c>
      <c r="M41" s="502"/>
    </row>
    <row r="42" spans="1:13" ht="47.25" customHeight="1" x14ac:dyDescent="0.25">
      <c r="A42" s="397"/>
      <c r="B42" s="459"/>
      <c r="C42" s="459" t="s">
        <v>15</v>
      </c>
      <c r="D42" s="460" t="s">
        <v>16</v>
      </c>
      <c r="E42" s="458"/>
      <c r="F42" s="459"/>
      <c r="G42" s="459"/>
      <c r="H42" s="458"/>
      <c r="I42" s="398"/>
      <c r="J42" s="514"/>
      <c r="K42" s="514"/>
      <c r="L42" s="514"/>
      <c r="M42" s="502"/>
    </row>
    <row r="43" spans="1:13" ht="30" x14ac:dyDescent="0.25">
      <c r="A43" s="416"/>
      <c r="B43" s="445"/>
      <c r="C43" s="445" t="s">
        <v>507</v>
      </c>
      <c r="D43" s="446" t="s">
        <v>1408</v>
      </c>
      <c r="E43" s="446"/>
      <c r="F43" s="445"/>
      <c r="G43" s="445"/>
      <c r="H43" s="447"/>
      <c r="I43" s="398"/>
      <c r="J43" s="514"/>
      <c r="K43" s="514"/>
      <c r="L43" s="514"/>
      <c r="M43" s="502"/>
    </row>
    <row r="44" spans="1:13" ht="47.25" customHeight="1" x14ac:dyDescent="0.25">
      <c r="A44" s="397"/>
      <c r="B44" s="484">
        <v>26</v>
      </c>
      <c r="C44" s="476" t="s">
        <v>512</v>
      </c>
      <c r="D44" s="477" t="s">
        <v>1410</v>
      </c>
      <c r="E44" s="472" t="str">
        <f>TECNICAS!F15</f>
        <v xml:space="preserve">Definido en la Politica de seguridad de la Información y seguridad digital -  Politica de Control de Acceso
Este requisito tambien se tiene en cuenta en el flujograma del  procedimiento de seguridad de la información del control de acceso a sistemas de informacion y administracion de usuarios y contraseñas,  
Se cuenta con los formatos GTI010-FOR02 Solicitud de cuentas de usuario institucional, GTI010-FOR03 Creacion de ususarios aplicativo CHIP y  GTI010-FOR04  - Solicitud de cuentas de usuario institucional - VPN </v>
      </c>
      <c r="F44" s="473" t="s">
        <v>1279</v>
      </c>
      <c r="G44" s="473" t="s">
        <v>1280</v>
      </c>
      <c r="H44" s="498" t="str">
        <f>TECNICAS!I15</f>
        <v xml:space="preserve">Definido en la Politica de seguridad de la Información y seguridad digital -  Politica de Control de Acceso
Este requisito tambien se tiene en cuenta en el flujograma del  procedimiento de seguridad de la información del control de acceso a sistemas de informacion y administracion de usuarios y contraseñas,  
Se cuenta con los formatos GTI010-FOR02 Solicitud de cuentas de usuario institucional, GTI010-FOR03 Creacion de ususarios aplicativo CHIP y  GTI010-FOR04  - Solicitud de cuentas de usuario institucional - VPN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
</v>
      </c>
      <c r="I44" s="398"/>
      <c r="J44" s="514">
        <f>IF(TECNICAS!K15&lt;=20,0,IF(TECNICAS!K15=100,1,IF(TECNICAS!K15&lt;100,2, IF(TECNICAS!K15&gt;20,2,3))))</f>
        <v>1</v>
      </c>
      <c r="K44" s="514" t="str">
        <f>TECNICAS!E15</f>
        <v>A.9.1.1</v>
      </c>
      <c r="L44" s="514" t="str">
        <f>IF(K44=C44,"si","no")</f>
        <v>si</v>
      </c>
      <c r="M44" s="502"/>
    </row>
    <row r="45" spans="1:13" ht="47.25" customHeight="1" x14ac:dyDescent="0.25">
      <c r="A45" s="397"/>
      <c r="B45" s="484">
        <v>27</v>
      </c>
      <c r="C45" s="476" t="s">
        <v>516</v>
      </c>
      <c r="D45" s="477" t="s">
        <v>1415</v>
      </c>
      <c r="E45" s="472" t="str">
        <f>TECNICAS!F16</f>
        <v>Este control se aplica  puesto que se asigna bajo la autorización de un supervisor  el acceso de los usuarios a la red, es necesario controlar  estos accesos, cuidando que cada persona acceda exclusivamente a aquella información a la que se le ha concedido permiso. Los permisos de acceso a las redes y servicios de red se evidencian en el registro  de los formatos establecidos
Definido en la Politica de seguridad de la Información y seguridad digital - Política de Uso de los Recursos de Información y en el flujograma Seguridad de Redes, Comunciaciones y servicios de TI del procedimiento de seguridad de la información
Se cuenta con los formatos GTI010-FOR09 SOLICITUD CREACIÓN DE CUENTAS DE USUARIO INSTITUCIONAL Y/O VPN, GTI010-FOR03 Creacion de ususarios aplicativo CHIP, ademas de la politica de acceso a la VPN y el procolo de conexion</v>
      </c>
      <c r="F45" s="473" t="s">
        <v>1279</v>
      </c>
      <c r="G45" s="473" t="s">
        <v>1280</v>
      </c>
      <c r="H45" s="500" t="str">
        <f>TECNICAS!I16</f>
        <v>Definido en la Politica de seguridad de la Información y seguridad digital - Política de Uso de los Recursos de Información
GTI010-FOR09 - Solicitud creación  de cuentas intitucional y/o VPN
GTI010-FOR03 Creacion de usuarios aplicativo CHIP
ademas de la Política de Acceso a la Red Privada Virtual (VPN)
Información que se encuentra en intranet en el modulo del sistema de gestion de calidad - SGC: Inicio&gt;Documentos SGC&gt;Gestión TICs&gt;</v>
      </c>
      <c r="I45" s="398"/>
      <c r="J45" s="514">
        <f>IF(TECNICAS!K16&lt;=20,0,IF(TECNICAS!K16=100,1,IF(TECNICAS!K16&lt;100,2, IF(TECNICAS!K16&gt;20,2,3))))</f>
        <v>2</v>
      </c>
      <c r="K45" s="514" t="str">
        <f>TECNICAS!E16</f>
        <v>A.9.1.2</v>
      </c>
      <c r="L45" s="514" t="str">
        <f>IF(K45=C45,"si","no")</f>
        <v>si</v>
      </c>
      <c r="M45" s="502"/>
    </row>
    <row r="46" spans="1:13" ht="30" x14ac:dyDescent="0.25">
      <c r="A46" s="397"/>
      <c r="B46" s="445"/>
      <c r="C46" s="445" t="s">
        <v>1956</v>
      </c>
      <c r="D46" s="446" t="s">
        <v>1419</v>
      </c>
      <c r="E46" s="446"/>
      <c r="F46" s="445"/>
      <c r="G46" s="445"/>
      <c r="H46" s="447"/>
      <c r="I46" s="398"/>
      <c r="J46" s="514"/>
      <c r="K46" s="514"/>
      <c r="L46" s="514"/>
      <c r="M46" s="502"/>
    </row>
    <row r="47" spans="1:13" ht="47.25" customHeight="1" x14ac:dyDescent="0.25">
      <c r="A47" s="397"/>
      <c r="B47" s="486">
        <v>28</v>
      </c>
      <c r="C47" s="476" t="s">
        <v>1957</v>
      </c>
      <c r="D47" s="477" t="s">
        <v>1421</v>
      </c>
      <c r="E47" s="470" t="str">
        <f>TECNICAS!F18</f>
        <v>Se encuentra definido en la Politica de seguridad de la Información y seguridad digital -  Politica de Control de Acceso Literal a- a.        El acceso de los usuarios a la red y a los diferentes servicios de red debe permitirse únicamente cuando sea formalmente autorizado por el jefe inmediato y gestionado por el GIT de Apoyo Informático.  Para ello se cuenta con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 GTI010-FOR03 Creacion de ususarios aplicativo CHIP  - Literal  j.
El acceso de usuarios remotos debe ser autorizado por el jefe inmediato y el Coordinador del GIT de Apoyo Informático, una vez sea diligenciado el formato GTI010-FOR09 - Solicitud creación de cuentas institucional y/o VPN.
Literal f.        Las novedades (vacaciones, incapacidades, viajes largos, entre otros) de las cuentas de usuario notificadas por los procesos de Gestión Humana y Gestión Administrativa, se deshabilitarán de todos los sistemas a los cuales tengan acceso.</v>
      </c>
      <c r="F47" s="473" t="s">
        <v>1279</v>
      </c>
      <c r="G47" s="473" t="s">
        <v>1280</v>
      </c>
      <c r="H47" s="500" t="str">
        <f>TECNICAS!I18</f>
        <v>Se controla con la implementación de un proceso formal de registro y de cancelación de registro de usuarios, para posibilitar la asignación de los derechos de acceso, para ello se cuenta con formato GTI010-FOR09 - Solicitud creación  de cuentas intitucional y/o VPN, el cual permite la creacion,  eliminacion,  modificacion y  habilitacion  de usuario para  conceder  los permisos a cada una de los  cuentas que debera tener acceso durante el periodo contractual, hace  parte del proceso de Gestiòn TICs y el formato  GAD05-FOR01 - Paz y salvo por desvinculación o terminación de contrato del proceso Gestión Administrativa
Se controla con los procedimientos que realizan los procesos de gestion humana y administrativa reportando al GIT de Informatica las novedades de los funcionarios de planta  y contratistas, con el fin de tomar las acciones segun el caso (GTH-PRC17 - GAD-PRC21)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v>
      </c>
      <c r="I47" s="398"/>
      <c r="J47" s="514">
        <f>IF(TECNICAS!K18&lt;=20,0,IF(TECNICAS!K18=100,1,IF(TECNICAS!K18&lt;100,2, IF(TECNICAS!K18&gt;20,2,3))))</f>
        <v>1</v>
      </c>
      <c r="K47" s="514" t="str">
        <f>TECNICAS!E18</f>
        <v>A.9.2.1</v>
      </c>
      <c r="L47" s="514" t="str">
        <f t="shared" ref="L47:L52" si="0">IF(K47=C47,"si","no")</f>
        <v>si</v>
      </c>
      <c r="M47" s="502"/>
    </row>
    <row r="48" spans="1:13" ht="47.25" customHeight="1" x14ac:dyDescent="0.25">
      <c r="A48" s="397"/>
      <c r="B48" s="484">
        <v>29</v>
      </c>
      <c r="C48" s="476" t="s">
        <v>531</v>
      </c>
      <c r="D48" s="477" t="s">
        <v>1425</v>
      </c>
      <c r="E48" s="470" t="str">
        <f>TECNICAS!F19</f>
        <v>Se encuentra definido en la Politica de seguridad de la Información y seguridad digital -  Politica de Control de Acceso 
Se controla con la implementación de un proceso formal de registro de usuarios, para posibilitar la asignación de los derechos de acceso, para ello se cuenta con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GTI010-FOR03 Creacion de ususarios aplicativo CHIP 
Se implementa  tambien  el procedimiento que realiza el GIT de talento humano (GTH-PRC17 - GAD-PRC21) reportando al GIT de Informatica las novedades de los funcionarios de planta  y contratistas, con el fin de tomar las acciones segun el caso</v>
      </c>
      <c r="F48" s="473" t="s">
        <v>1279</v>
      </c>
      <c r="G48" s="473" t="s">
        <v>1280</v>
      </c>
      <c r="H48" s="498" t="str">
        <f>TECNICAS!I19</f>
        <v xml:space="preserve">Se controla con la implementación de un proceso formal de registro y de cancelación de registro de usuarios, para posibilitar la asignación de los derechos de acceso, para ello se cuenta con formato GTI010-FOR09 - Solicitud creación  de cuentas intitucional y/o VPN, el cual permite la creacion,  eliminacion,  modificacion y  habilitacion  de usuario para  conceder  los permisos a cada una de los  cuentas que debera tener acceso durante el periodo contractual, hace  parte del proceso de Gestiòn TICs y el formato  GAD05-FOR01 - Paz y salvo por desvinculación o terminación de contrato del proceso Gestión Administrativa
Se controla con los procedimientos que realizan los procesos de gestion humana y administrativa reportando al GIT de Informatica las novedades de los funcionarios de planta  y contratistas, con el fin de tomar las acciones segun el caso (GTH-PRC17 - GAD-PRC21)
Información que se encuentra en intranet en el modulo del sistema de gestion de calidad - SGC: Inicio&gt;Documentos SGC&gt;Gestión TICs&gt;
Información que se encuentra en intranet en el modulo del sistema de gestion de calidad - SGC: Inicio&gt;Documentos SGC&gt;Gestión Humana
Información que se encuentra en intranet en el modulo del sistema de gestion de calidad - SGC: Inicio&gt;Documentos SGC&gt;Gestión TICs&gt;Formatos
Información que se encuentra en intranet en el modulo del sistema de gestion de calidad - SGC: Inicio&gt;Documentos SGC&gt;Gestión Humana&gt;Procedimientos
Información que se encuentra en intranet en el modulo del sistema de gestion de calidad - SGC: Inicio&gt;Documentos SGC&gt;Gestión Administrativa&gt;Procedimientos
</v>
      </c>
      <c r="I48" s="398"/>
      <c r="J48" s="514">
        <f>IF(TECNICAS!K19&lt;=20,0,IF(TECNICAS!K19=100,1,IF(TECNICAS!K19&lt;100,2, IF(TECNICAS!K19&gt;20,2,3))))</f>
        <v>1</v>
      </c>
      <c r="K48" s="514" t="str">
        <f>TECNICAS!E19</f>
        <v>A.9.2.2</v>
      </c>
      <c r="L48" s="514" t="str">
        <f t="shared" si="0"/>
        <v>si</v>
      </c>
      <c r="M48" s="502"/>
    </row>
    <row r="49" spans="1:13" ht="47.25" customHeight="1" x14ac:dyDescent="0.25">
      <c r="A49" s="397"/>
      <c r="B49" s="484">
        <v>30</v>
      </c>
      <c r="C49" s="476" t="s">
        <v>536</v>
      </c>
      <c r="D49" s="477" t="s">
        <v>1428</v>
      </c>
      <c r="E49" s="472" t="str">
        <f>TECNICAS!F20</f>
        <v xml:space="preserve">Para todos los activos inventariados  tanto físicos como virtuales, es necesario establecer niveles de permiso según los perfiles y privilegios del usuario.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GTI010-FOR03 Creacion de ususarios aplicativo CHIP 
Tambien se encuentra definido en la Politica de seguridad de la Información y seguridad digital -  Politica de Control de Acceso 
</v>
      </c>
      <c r="F49" s="473" t="s">
        <v>1279</v>
      </c>
      <c r="G49" s="473" t="s">
        <v>1280</v>
      </c>
      <c r="H49" s="498" t="str">
        <f>TECNICAS!I20</f>
        <v xml:space="preserve">Para todos los activos inventariados  tanto físicos como virtuales, es necesario establecer niveles de permiso según los perfiles y privilegios del usuario. El procedimiento para la asignación y el uso de privilegios de acceso se establece  a traves del registro de los datos del usuario en los formatos que se establecen en el procedimiento para ello se cuenta con los formatos GTI010-FOR09 - Solicitud creación  de cuentas intitucional y/o VPN, ademas de la politica de acceso a la VPN y el procolo de conexion
Se encuentra definido en la Politica de seguridad de la Información y seguridad digital -  Politica de Control de Acceso 
Información que se encuentra en intranet en el modulo del sistema de gestion de calidad - SGC: Inicio&gt;Documentos SGC&gt;Gestión TICs&gt;
</v>
      </c>
      <c r="I49" s="398"/>
      <c r="J49" s="514">
        <f>IF(TECNICAS!K20&lt;=20,0,IF(TECNICAS!K20=100,1,IF(TECNICAS!K20&lt;100,2, IF(TECNICAS!K20&gt;20,2,3))))</f>
        <v>1</v>
      </c>
      <c r="K49" s="514" t="str">
        <f>TECNICAS!E20</f>
        <v>A.9.2.3</v>
      </c>
      <c r="L49" s="514" t="str">
        <f t="shared" si="0"/>
        <v>si</v>
      </c>
      <c r="M49" s="502"/>
    </row>
    <row r="50" spans="1:13" ht="47.25" customHeight="1" x14ac:dyDescent="0.25">
      <c r="A50" s="397"/>
      <c r="B50" s="484">
        <v>31</v>
      </c>
      <c r="C50" s="476" t="s">
        <v>542</v>
      </c>
      <c r="D50" s="477" t="s">
        <v>1432</v>
      </c>
      <c r="E50" s="472" t="str">
        <f>TECNICAS!F21</f>
        <v>Definido en la Politica de seguridad de la Información y seguridad digital -  Politica de Control de Acceso Literal B
Para garantizar la confidencialidad de la información es necesario adoptar acciones que permitan controlar la asignación de credenciales de acceso a los diferentes activos o sistemas de informacion que manejan en la entidad, para ello se cuenta con los formatos GTI010-FOR09 - Solicitud creación  de cuentas intitucional y/o VPN, GTI010-FOR03 Creacion de ususarios aplicativo CHIP 
Los administradores de las cuentas de usuario ( BDME - CHIP - ORFEO - DOMINIO, etc)  dara al usuario una clave temporal la cual se  deberá cambiar al realizar el primer ingreso a cada plataforma. En el caso del CHIP el sistema envia al correo del usuario una contraseña alfanumerica
Se cuenta con el documento del acuerdo de confidencialidad, el cual debe ser diligenciado por todos los funcionarios de la entidad o cualquier persona que tenga una relacion contractual, ademas de la cláusula que se encuentra inmerso en todos los contratos</v>
      </c>
      <c r="F50" s="473" t="s">
        <v>1279</v>
      </c>
      <c r="G50" s="473" t="s">
        <v>1280</v>
      </c>
      <c r="H50" s="468" t="str">
        <f>TECNICAS!I21</f>
        <v>Para garantizar la confidencialidad de la información es necesario adoptar acciones que permitan controlar la asignación de credenciales de acceso a los diferentes activos o sistemas de informacion que manejan en la entidad, para ello se cuenta con los formatos de creación de cuenta a los usuarios a traves de los formatos GTI010-FOR09 Solicitud de cuentas de usuario institucional, GTI010-FOR03 Creacion de ususarios aplicativo CHIP y  GTI010-FOR09 - Solicitud creación  de cuentas intitucional y/o VPN  - Los administradores de las cuentas de usuario ( BDME - CHIP - ORFEO - DOMINIO, etc)  dara al usuario una clave temporal la cual se  deberá cambiar al realizar el primer ingreso a cada plataforma. En el caso del CHIP el sistema envia al correo del usuario una contraseña alfanumerica
Se cuenta con el documento del acuerdo de confidencialidad, el cual debe ser diligenciado por todos los funcionarios de la entidad o cualquier persona que tenga una relacion contractual, ademas de la cláusula que se encuentra inmerso en todos los contratos
GTI02-POL01 - Política de Admon Usuarios y Contraseñas
Información que se encuentra en intranet en el modulo del sistema de gestion de calidad - SGC: Inicio&gt;Documentos SGC&gt;Gestión TICs&gt;
Acuerdos de confidencialidad en los contratos del SECOP2</v>
      </c>
      <c r="I50" s="398"/>
      <c r="J50" s="514">
        <f>IF(TECNICAS!K21&lt;=20,0,IF(TECNICAS!K21=100,1,IF(TECNICAS!K21&lt;100,2, IF(TECNICAS!K21&gt;20,2,3))))</f>
        <v>1</v>
      </c>
      <c r="K50" s="514" t="str">
        <f>TECNICAS!E21</f>
        <v>A.9.2.4</v>
      </c>
      <c r="L50" s="514" t="str">
        <f t="shared" si="0"/>
        <v>si</v>
      </c>
      <c r="M50" s="502"/>
    </row>
    <row r="51" spans="1:13" ht="47.25" customHeight="1" x14ac:dyDescent="0.25">
      <c r="A51" s="397"/>
      <c r="B51" s="484">
        <v>32</v>
      </c>
      <c r="C51" s="476" t="s">
        <v>547</v>
      </c>
      <c r="D51" s="477" t="s">
        <v>1437</v>
      </c>
      <c r="E51" s="472" t="str">
        <f>TECNICAS!F22</f>
        <v xml:space="preserve">Definido en la Politica de seguridad de la Información y seguridad digital -  Politica de Control de Acceso Literal I - i. Se deben revisar dos veces al año los derechos de acceso de los usuarios a los sistemas y a los servicios de información para mantener un control eficaz, y tendra como soporte los formatos.
GTI010-FOR09 - Solicitud creación  de cuentas intitucional y/o VPN
GTI010-FOR03 Creacion de ususarios aplicativo CHIP </v>
      </c>
      <c r="F51" s="473" t="s">
        <v>1279</v>
      </c>
      <c r="G51" s="473" t="s">
        <v>1280</v>
      </c>
      <c r="H51" s="500" t="str">
        <f>TECNICAS!I22</f>
        <v xml:space="preserve">Politica de seguridad de la Información y seguridad digital -  Politica de Control de Acceso Literal I - i. Se deben revisar dos veces al año los derechos de acceso de los usuarios a los sistemas y a los servicios de información para mantener un control eficaz.
Formatos: GTI010-FOR09 - Solicitud creación  de cuentas intitucional y/o VPN, GTI010-FOR03 Creacion de usuarios aplicativo CHIP </v>
      </c>
      <c r="I51" s="398"/>
      <c r="J51" s="514">
        <f>IF(TECNICAS!K22&lt;=20,0,IF(TECNICAS!K22=100,1,IF(TECNICAS!K22&lt;100,2, IF(TECNICAS!K22&gt;20,2,3))))</f>
        <v>1</v>
      </c>
      <c r="K51" s="514" t="str">
        <f>TECNICAS!E22</f>
        <v>A.9.2.5</v>
      </c>
      <c r="L51" s="514" t="str">
        <f t="shared" si="0"/>
        <v>si</v>
      </c>
      <c r="M51" s="502"/>
    </row>
    <row r="52" spans="1:13" ht="47.25" customHeight="1" x14ac:dyDescent="0.25">
      <c r="A52" s="397"/>
      <c r="B52" s="484">
        <v>33</v>
      </c>
      <c r="C52" s="476" t="s">
        <v>552</v>
      </c>
      <c r="D52" s="477" t="s">
        <v>1442</v>
      </c>
      <c r="E52" s="465" t="str">
        <f>TECNICAS!F23</f>
        <v>El proceso de talento humano y el de gestión administrativa  informa al GIT de Apoyo Informático las novedades del personal de planta y contratista (vacaciones, renuncia, incapacidades, licencias, etc). Se evidencia mediante la apertura de un servicio que restrinja el acceso a los diferentes servicios de correo, dominio, aplicativos, etc por el periodo de tiempo de la novedad
(GAD-PRC21 - GTH-PRC17), se encuentra definido en la Politica de seguridad de la Información y seguridad digital -  Politica de Control de Acceso
Se cuenta con el formato  GAD05-FOR01  - Formato de paz y salvo por desvinculacion o terminacion de contrato que hace parte del proceso de gestion administrativa
Este requisito tambien se tiene en cuenta en el  flujograma del Control de acceso a sistemas de información del procedimiento de seguridad de la información</v>
      </c>
      <c r="F52" s="473" t="s">
        <v>1279</v>
      </c>
      <c r="G52" s="473" t="s">
        <v>1280</v>
      </c>
      <c r="H52" s="500" t="str">
        <f>TECNICAS!I23</f>
        <v xml:space="preserve">Evidencia Reporte de novedades de personal (Gestión Humana y Secretaria General  GTH-PRC17 Y GAD-PRC17)
Formatos: 
GTI010-FOR09 - Solicitud creación  de cuentas intitucional y/o VPN
GTI010-FOR03 Creacion de ususarios aplicativo CHIP 
Politica de seguridad de la Información y seguridad digital -  Politica de Control de Acceso
Formato GAD05-FOR01  - Formato de paz y salvo por desvinculación o terminacion de contrato 
Flujograma del Control de acceso a sistemas de información del GTI-PRC010 Procedimiento de Seguridad de la Información  </v>
      </c>
      <c r="I52" s="398"/>
      <c r="J52" s="514">
        <f>IF(TECNICAS!K23&lt;=20,0,IF(TECNICAS!K23=100,1,IF(TECNICAS!K23&lt;100,2, IF(TECNICAS!K23&gt;20,2,3))))</f>
        <v>2</v>
      </c>
      <c r="K52" s="514" t="str">
        <f>TECNICAS!E23</f>
        <v>A.9.2.6</v>
      </c>
      <c r="L52" s="514" t="str">
        <f t="shared" si="0"/>
        <v>si</v>
      </c>
      <c r="M52" s="502"/>
    </row>
    <row r="53" spans="1:13" ht="33.75" customHeight="1" x14ac:dyDescent="0.25">
      <c r="A53" s="397"/>
      <c r="B53" s="445"/>
      <c r="C53" s="445" t="s">
        <v>1958</v>
      </c>
      <c r="D53" s="446" t="s">
        <v>1447</v>
      </c>
      <c r="E53" s="446"/>
      <c r="F53" s="445"/>
      <c r="G53" s="445"/>
      <c r="H53" s="447"/>
      <c r="I53" s="398"/>
      <c r="J53" s="514"/>
      <c r="K53" s="514"/>
      <c r="L53" s="514"/>
      <c r="M53" s="502"/>
    </row>
    <row r="54" spans="1:13" ht="47.25" customHeight="1" x14ac:dyDescent="0.25">
      <c r="A54" s="397"/>
      <c r="B54" s="484">
        <v>34</v>
      </c>
      <c r="C54" s="476" t="s">
        <v>1959</v>
      </c>
      <c r="D54" s="477" t="s">
        <v>1449</v>
      </c>
      <c r="E54" s="468" t="str">
        <f>TECNICAS!F25</f>
        <v xml:space="preserve">Definido en la Política de Seguridad de la Información y Seguridad Digital - Política de Administración de Usuarios y Contraseñas
El GIT de apoyo informatico ha realizado sensibilizaciones en seguridad de la información, los cuales han incluido temas relacionados con el manejo de contraseñas y el uso adecuado que debe tener  </v>
      </c>
      <c r="F54" s="473" t="s">
        <v>1279</v>
      </c>
      <c r="G54" s="473" t="s">
        <v>1280</v>
      </c>
      <c r="H54" s="468" t="str">
        <f>TECNICAS!I25</f>
        <v xml:space="preserve">Definido en la Política de Seguridad de la Información y Seguridad Digital - Política de Administración de Usuarios y Contraseñas
El GIT de apoyo informatico ha realizado sensibilizaciones en seguridad de la información, los cuales han incluido temas relacionados con el manejo de contraseñas y el uso adecuado que debe tener  
</v>
      </c>
      <c r="I54" s="398"/>
      <c r="J54" s="514">
        <f>IF(TECNICAS!K25&lt;=20,0,IF(TECNICAS!K25=100,1,IF(TECNICAS!K25&lt;100,2, IF(TECNICAS!K25&gt;20,2,3))))</f>
        <v>1</v>
      </c>
      <c r="K54" s="514" t="str">
        <f>TECNICAS!E25</f>
        <v>A.9.3.1</v>
      </c>
      <c r="L54" s="514" t="str">
        <f>IF(K54=C54,"si","no")</f>
        <v>si</v>
      </c>
      <c r="M54" s="502"/>
    </row>
    <row r="55" spans="1:13" ht="33" customHeight="1" x14ac:dyDescent="0.25">
      <c r="A55" s="397"/>
      <c r="B55" s="445"/>
      <c r="C55" s="445" t="s">
        <v>1960</v>
      </c>
      <c r="D55" s="446" t="s">
        <v>1454</v>
      </c>
      <c r="E55" s="446"/>
      <c r="F55" s="445"/>
      <c r="G55" s="445"/>
      <c r="H55" s="447"/>
      <c r="I55" s="398"/>
      <c r="J55" s="514"/>
      <c r="K55" s="514"/>
      <c r="L55" s="514"/>
      <c r="M55" s="502"/>
    </row>
    <row r="56" spans="1:13" ht="47.25" customHeight="1" x14ac:dyDescent="0.25">
      <c r="A56" s="397"/>
      <c r="B56" s="484">
        <v>35</v>
      </c>
      <c r="C56" s="476" t="s">
        <v>1961</v>
      </c>
      <c r="D56" s="477" t="s">
        <v>1456</v>
      </c>
      <c r="E56" s="469" t="str">
        <f>TECNICAS!F27</f>
        <v>Definido en la Política de Seguridad de la Información y Seguridad Digital - Política de Administración de Usuarios y Contraseñas
Formatos: 
GTI010-FOR09 - Solicitud creación de cuentas institucional y/o VPN.</v>
      </c>
      <c r="F56" s="473" t="s">
        <v>1279</v>
      </c>
      <c r="G56" s="473" t="s">
        <v>1280</v>
      </c>
      <c r="H56" s="465" t="str">
        <f>TECNICAS!I27</f>
        <v>Política de Seguridad de la Información y Seguridad Digital - Política de Administración de Usuarios y Contraseñas
Formatos: 
GTI010-FOR09 - Solicitud creación de cuentas institucional y/o VPN.
Información que se encuentra en intranet en el modulo SIGI: Sistema de Gestión de Seguridad de la Información</v>
      </c>
      <c r="I56" s="398"/>
      <c r="J56" s="514">
        <f>IF(TECNICAS!K27&lt;=20,0,IF(TECNICAS!K27=100,1,IF(TECNICAS!K27&lt;100,2, IF(TECNICAS!K27&gt;20,2,3))))</f>
        <v>1</v>
      </c>
      <c r="K56" s="514" t="str">
        <f>TECNICAS!E27</f>
        <v>A.9.4.1</v>
      </c>
      <c r="L56" s="514" t="str">
        <f>IF(K56=C56,"si","no")</f>
        <v>si</v>
      </c>
      <c r="M56" s="502"/>
    </row>
    <row r="57" spans="1:13" ht="47.25" customHeight="1" x14ac:dyDescent="0.25">
      <c r="A57" s="397"/>
      <c r="B57" s="484">
        <v>36</v>
      </c>
      <c r="C57" s="476" t="s">
        <v>573</v>
      </c>
      <c r="D57" s="477" t="s">
        <v>1461</v>
      </c>
      <c r="E57" s="469" t="str">
        <f>TECNICAS!F28</f>
        <v>Definido en la GTI02-POL01 Política de Administración de Usuarios y Contraseñas. 
En los servidores se visualiza el last login y desde que IP se realizo la conexion, ademas se puede realizar la verificación de los intentos fallidos o exitosos de ingreso al sistema
A traves del Firewall se determina cualquier evento de intrusion de la seguridad en los sistemas de la CGN
Despues de un tiempo de no uso de los sistemas de informacion y aplicaciones  de la entidad el tiempo de conexion caduca, lo que hace que usuario ingrese nuevamente con sus credenciales</v>
      </c>
      <c r="F57" s="473" t="s">
        <v>1279</v>
      </c>
      <c r="G57" s="473" t="s">
        <v>1280</v>
      </c>
      <c r="H57" s="465" t="str">
        <f>TECNICAS!I28</f>
        <v>Definido en la GTI02-POL01 Política de Administración de Usuarios y Contraseñas. 
En los servidores se visualiza el last login y desde que IP se realizo la conexion, ademas se puede realizar la verificación de los intentos fallidos o exitosos de ingreso al sistema
A traves del Firewall se determina cualquier evento de intrusion de la seguridad en los sistemas de la CGN
Despues de un tiempo de no uso de los sistemas de informacion y aplicaciones  de la entidad el tiempo de conexion caduca, lo que hace que usuario ingrese nuevamente con sus credenciales.
Información que se encuentra en intranet en el modulo SIGI: Sistema de Gestión de Seguridad de la Información</v>
      </c>
      <c r="I57" s="398"/>
      <c r="J57" s="514">
        <f>IF(TECNICAS!K28&lt;=20,0,IF(TECNICAS!K28=100,1,IF(TECNICAS!K28&lt;100,2, IF(TECNICAS!K28&gt;20,2,3))))</f>
        <v>1</v>
      </c>
      <c r="K57" s="514" t="str">
        <f>TECNICAS!E28</f>
        <v>A.9.4.2</v>
      </c>
      <c r="L57" s="514" t="str">
        <f>IF(K57=C57,"si","no")</f>
        <v>si</v>
      </c>
      <c r="M57" s="502"/>
    </row>
    <row r="58" spans="1:13" s="410" customFormat="1" ht="47.25" customHeight="1" x14ac:dyDescent="0.25">
      <c r="A58" s="419"/>
      <c r="B58" s="486">
        <v>37</v>
      </c>
      <c r="C58" s="487" t="s">
        <v>578</v>
      </c>
      <c r="D58" s="488" t="s">
        <v>1464</v>
      </c>
      <c r="E58" s="469" t="str">
        <f>TECNICAS!F29</f>
        <v>El Proceso Gestión Tics cuenta con la Politica de Seguridad de la Información y Seguridad Digital  - Política de Control de Acceso</v>
      </c>
      <c r="F58" s="489" t="s">
        <v>1279</v>
      </c>
      <c r="G58" s="489" t="s">
        <v>1280</v>
      </c>
      <c r="H58" s="465" t="str">
        <f>TECNICAS!I29</f>
        <v>El Proceso Gestión Tics cuenta con la Política de Seguridad de la Información y Seguridad Digital - Politica de Control de Acceso.
Información que se encuentra en intranet en el modulo del sistema de gestion de calidad - SGC: Inicio&gt;Documentos SGC&gt;Gestión TICs&gt;Políticas
https://www.contaduria.gov.co/manual-y-politicas-del-sistema-integrado-de-gestion-institucional</v>
      </c>
      <c r="I58" s="398"/>
      <c r="J58" s="514">
        <f>IF(TECNICAS!K29&lt;=20,0,IF(TECNICAS!K29=100,1,IF(TECNICAS!K29&lt;100,2, IF(TECNICAS!K29&gt;20,2,3))))</f>
        <v>1</v>
      </c>
      <c r="K58" s="514" t="str">
        <f>TECNICAS!E29</f>
        <v>A.9.4.3</v>
      </c>
      <c r="L58" s="514" t="str">
        <f>IF(K58=C58,"si","no")</f>
        <v>si</v>
      </c>
      <c r="M58" s="502"/>
    </row>
    <row r="59" spans="1:13" ht="47.25" customHeight="1" x14ac:dyDescent="0.25">
      <c r="A59" s="397"/>
      <c r="B59" s="484">
        <v>38</v>
      </c>
      <c r="C59" s="476" t="s">
        <v>583</v>
      </c>
      <c r="D59" s="477" t="s">
        <v>1469</v>
      </c>
      <c r="E59" s="470" t="str">
        <f>TECNICAS!F30</f>
        <v xml:space="preserve">Definido en  la Politica de Seguridad de la Información y Seguridad Digital  -  6.7.        Política de Uso de los Recursos de Información. d.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v>
      </c>
      <c r="F59" s="473" t="s">
        <v>1279</v>
      </c>
      <c r="G59" s="473" t="s">
        <v>1280</v>
      </c>
      <c r="H59" s="465" t="str">
        <f>TECNICAS!I30</f>
        <v>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Información que se encuentra en intranet en el modulo del sistema de gestion de calidad - SGC: Inicio&gt;Documentos SGC&gt;Gestión TICs&gt;</v>
      </c>
      <c r="I59" s="398"/>
      <c r="J59" s="514">
        <f>IF(TECNICAS!K30&lt;=20,0,IF(TECNICAS!K30=100,1,IF(TECNICAS!K30&lt;100,2, IF(TECNICAS!K30&gt;20,2,3))))</f>
        <v>1</v>
      </c>
      <c r="K59" s="514" t="str">
        <f>TECNICAS!E30</f>
        <v>A.9.4.4</v>
      </c>
      <c r="L59" s="514" t="str">
        <f>IF(K59=C59,"si","no")</f>
        <v>si</v>
      </c>
      <c r="M59" s="502"/>
    </row>
    <row r="60" spans="1:13" ht="47.25" customHeight="1" x14ac:dyDescent="0.25">
      <c r="A60" s="397"/>
      <c r="B60" s="484">
        <v>39</v>
      </c>
      <c r="C60" s="476" t="s">
        <v>1962</v>
      </c>
      <c r="D60" s="477" t="s">
        <v>1473</v>
      </c>
      <c r="E60" s="469" t="str">
        <f>TECNICAS!F31</f>
        <v>Se define en la Política de Seguridad de la Información y seguridad digital - Política de Control de Acceso
g.Los usuarios deben tener acceso solo a la información que sea necesaria para el desarrollo de sus actividades y para la cual tengan autorización
Actuamente se cuenta con el SW Subversion svn://172.18.89.17/chip - en pandora\ - Solo tienen acceso los desarrolladores y se manejan perfiles de acceso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v>
      </c>
      <c r="F60" s="473" t="s">
        <v>1279</v>
      </c>
      <c r="G60" s="473" t="s">
        <v>1280</v>
      </c>
      <c r="H60" s="465" t="str">
        <f>TECNICAS!I31</f>
        <v>Actuamente se cuenta con el SW Subversion svn://172.18.89.17/chip - en pandora\ - Solo tienen acceso los desarrolladores y se manejan perfiles de acceso
Existe un software o repositorio de códigos fuente de las aplicaciones que permite llevar versionamiento, accesos y publicación de las aplicaciones (Aplicativos free NEXUS - librerias de aplicativos, HUDSON - Generación de Versión SONAR - Verifica errores en codigo fuente - calidad de software en Base de Datos SQL, SVN - repositorio de codigo fuente, instalado en el servidor PANDORA)
http://pandora/hudson/
http://pandora/nexus/
http://pandora/sonar</v>
      </c>
      <c r="I60" s="398"/>
      <c r="J60" s="514">
        <f>IF(TECNICAS!K31&lt;=20,0,IF(TECNICAS!K31=100,1,IF(TECNICAS!K31&lt;100,2, IF(TECNICAS!K31&gt;20,2,3))))</f>
        <v>1</v>
      </c>
      <c r="K60" s="514" t="str">
        <f>TECNICAS!E31</f>
        <v>A.9.4.5</v>
      </c>
      <c r="L60" s="514" t="str">
        <f>IF(K60=C60,"si","no")</f>
        <v>si</v>
      </c>
      <c r="M60" s="502"/>
    </row>
    <row r="61" spans="1:13" ht="47.25" customHeight="1" x14ac:dyDescent="0.25">
      <c r="A61" s="397"/>
      <c r="B61" s="459"/>
      <c r="C61" s="459" t="s">
        <v>17</v>
      </c>
      <c r="D61" s="460" t="s">
        <v>18</v>
      </c>
      <c r="E61" s="458"/>
      <c r="F61" s="459"/>
      <c r="G61" s="459"/>
      <c r="H61" s="458"/>
      <c r="I61" s="398"/>
      <c r="J61" s="514"/>
      <c r="K61" s="514"/>
      <c r="L61" s="514"/>
      <c r="M61" s="502"/>
    </row>
    <row r="62" spans="1:13" ht="18" customHeight="1" x14ac:dyDescent="0.25">
      <c r="A62" s="397"/>
      <c r="B62" s="445"/>
      <c r="C62" s="445" t="s">
        <v>1963</v>
      </c>
      <c r="D62" s="446" t="s">
        <v>1479</v>
      </c>
      <c r="E62" s="446"/>
      <c r="F62" s="445"/>
      <c r="G62" s="445"/>
      <c r="H62" s="447"/>
      <c r="I62" s="398"/>
      <c r="J62" s="514"/>
      <c r="K62" s="514"/>
      <c r="L62" s="514"/>
      <c r="M62" s="502"/>
    </row>
    <row r="63" spans="1:13" ht="47.25" customHeight="1" x14ac:dyDescent="0.25">
      <c r="A63" s="397"/>
      <c r="B63" s="484">
        <v>40</v>
      </c>
      <c r="C63" s="490" t="s">
        <v>1964</v>
      </c>
      <c r="D63" s="477" t="s">
        <v>1481</v>
      </c>
      <c r="E63" s="469" t="str">
        <f>TECNICAS!F35</f>
        <v xml:space="preserve">Definido en la Política de Seguridad de la Información y seguridad digital - Política de controles criptográficos: El proceso de Gestión TICs de la CGN ha venido implementando herramientas criptográficas y protocolos autorizados para uso en la entidad y en los sistemas de información, de tal manera que se utilicen únicamente los recursos autorizados, con el fin de descartar cifrados y protocolos débiles
En la contaduria se asegura el cifrado de las contraseñas en los desarrollos internos de los sistemas de información ( CHIP, BDME, Aplicativo WEB, SchipWeb, etc)
Se cuenta con certificacion SSL para la pagina del CHIP y el dominio contaduria.gov.co y token de autenicacion para algunos procedimientos que se realizan en otros GITs de la CGN ( Administrativa, SIIF)  
Para las conexiones remotas  utilizamos VPN  IPsec que consta de una suite de protocolos diseñados para autenticar y cifrar todo el tráfico de IP entre dos ubicaciones, permite que los datos fiables pasen a través de redes  
El correo de la CGN  utiliza la  encriptación estándar TLS, el cual  es un protocolo de cifrado  para el envío de mensajes de forma segura, tanto si son entrantes como salientes. Ayuda a prevenir el espionaje entre servidores de correo electrónico y mantiene la privacidad de los mensajes mientras se transfieren de un proveedor de correo a otro.
Para el correo electronico, la CGN utiliza doble factor de autenticación.
</v>
      </c>
      <c r="F63" s="473" t="s">
        <v>1279</v>
      </c>
      <c r="G63" s="473" t="s">
        <v>1280</v>
      </c>
      <c r="H63" s="465" t="str">
        <f>TECNICAS!I35</f>
        <v>Política de Seguridad de la Información y seguridad digital - Política de controles criptográficos
c.        Los servidores públicos o colaboradores a quienes les sean asignados tokens físicos son responsables de su custodia cuando no los estén utilizando.
GTI10-FOR09- SOLICITUD CREACIÓN DE CUENTAS DE USUARIO INSTITUCIONAL Y/O VPN
Información que se encuentra en intranet en el modulo del sistema de gestion de calidad - SGC: Inicio&gt;Documentos SGC&gt;Gestión TICs&gt;
http://galatea.contaduria.gov.co/svn/TIC_Gestion_TICs/trunk/SEG (Seguridad)/SGS (Sistema Gestion Seguridad)/INS (Indicador de seguridad)/2024/EVI (Evidencias Indicadores Seguridad)
https://www.contaduria.gov.co/ - https://www.chip.gov.co/schip_rt/index.jsf</v>
      </c>
      <c r="I63" s="398"/>
      <c r="J63" s="514">
        <f>IF(TECNICAS!K35&lt;=20,0,IF(TECNICAS!K35=100,1,IF(TECNICAS!K35&lt;100,2, IF(TECNICAS!K35&gt;20,2,3))))</f>
        <v>1</v>
      </c>
      <c r="K63" s="514" t="str">
        <f>TECNICAS!E35</f>
        <v>A.10.1.1</v>
      </c>
      <c r="L63" s="514" t="str">
        <f>IF(K63=C63,"si","no")</f>
        <v>si</v>
      </c>
      <c r="M63" s="502"/>
    </row>
    <row r="64" spans="1:13" ht="47.25" customHeight="1" x14ac:dyDescent="0.25">
      <c r="A64" s="397"/>
      <c r="B64" s="484">
        <v>41</v>
      </c>
      <c r="C64" s="476" t="s">
        <v>601</v>
      </c>
      <c r="D64" s="477" t="s">
        <v>1486</v>
      </c>
      <c r="E64" s="469" t="str">
        <f>TECNICAS!F36</f>
        <v>Definido en la Politica de Seguridad de la Información y seguridad digital - Política de Criptografía y Llaves Criptográficas - a.        Las llaves criptográficas deben ser cambiadas anualmente o cada vez que se sospeche que se ha comprometido su confidencialidad. En el caso de los certificados SSL, la periodicidad es de uno (1) o dos (2) años, de acuerdo con la disponibilidad presupuestal.
b-La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v>
      </c>
      <c r="F64" s="473" t="s">
        <v>1279</v>
      </c>
      <c r="G64" s="473" t="s">
        <v>1280</v>
      </c>
      <c r="H64" s="465" t="str">
        <f>TECNICAS!I36</f>
        <v>Politica de Seguridad de la Información y seguridad digital - Política de Criptografía y Llaves Criptográficas - 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
La administración de llaves criptográficas y certificados digitales está a cargo del proceso de Gestión TICs; sin embargo, la administración de tokens bancarios está a cargo del área solicitante. Dichos tokens generan una llave dinámica de un solo uso OTP para el acceso a las diferentes plataformas.
Información que se encuentra en intranet en el modulo del sistema de gestion de calidad - SGC: Inicio&gt;Documentos SGC&gt;Gestión TICs&gt;</v>
      </c>
      <c r="I64" s="398"/>
      <c r="J64" s="514">
        <f>IF(TECNICAS!K36&lt;=20,0,IF(TECNICAS!K36=100,1,IF(TECNICAS!K36&lt;100,2, IF(TECNICAS!K36&gt;20,2,3))))</f>
        <v>1</v>
      </c>
      <c r="K64" s="514" t="str">
        <f>TECNICAS!E36</f>
        <v>A.10.1.2</v>
      </c>
      <c r="L64" s="514" t="str">
        <f>IF(K64=C64,"si","no")</f>
        <v>si</v>
      </c>
      <c r="M64" s="502"/>
    </row>
    <row r="65" spans="1:13" ht="47.25" customHeight="1" x14ac:dyDescent="0.25">
      <c r="A65" s="397"/>
      <c r="B65" s="459"/>
      <c r="C65" s="459" t="s">
        <v>19</v>
      </c>
      <c r="D65" s="460" t="s">
        <v>20</v>
      </c>
      <c r="E65" s="458"/>
      <c r="F65" s="459"/>
      <c r="G65" s="459"/>
      <c r="H65" s="458"/>
      <c r="I65" s="398"/>
      <c r="J65" s="514"/>
      <c r="K65" s="514"/>
      <c r="L65" s="514"/>
      <c r="M65" s="502"/>
    </row>
    <row r="66" spans="1:13" ht="15" x14ac:dyDescent="0.25">
      <c r="A66" s="397"/>
      <c r="B66" s="445"/>
      <c r="C66" s="445" t="s">
        <v>607</v>
      </c>
      <c r="D66" s="446" t="s">
        <v>1492</v>
      </c>
      <c r="E66" s="446"/>
      <c r="F66" s="445"/>
      <c r="G66" s="445"/>
      <c r="H66" s="447"/>
      <c r="I66" s="398"/>
      <c r="J66" s="514"/>
      <c r="K66" s="514"/>
      <c r="L66" s="514"/>
      <c r="M66" s="502"/>
    </row>
    <row r="67" spans="1:13" s="410" customFormat="1" ht="47.25" customHeight="1" x14ac:dyDescent="0.25">
      <c r="A67" s="419"/>
      <c r="B67" s="486">
        <v>42</v>
      </c>
      <c r="C67" s="487" t="s">
        <v>1965</v>
      </c>
      <c r="D67" s="488" t="s">
        <v>182</v>
      </c>
      <c r="E67" s="471" t="str">
        <f>TECNICAS!F40</f>
        <v>Se define en la Política de Seguridad de la Información y seguridad digital -         Política de Acceso Físico
El perímetro del centro de computo está ubicado en el piso 15 de la  Calle 26 No. 69 - 76 Edificio Elemento Torre 1 (Aire)  Bogotá D.C, en el primer piso se realiza la solicitud de ingreso.
Actualmente las areas de procesamiento de información se encuentran protegidas por alarmas, bitacora de acceso,  lo cual está definido en el  literal a) del manual de seguridad, adicional, se cuentan con la señalizacion de acceso solo a personal autorizado. La salida de emergencia del  centro de computo cuenta con alarma que se puede activar fuera del area en mención.  También se encuentra en el flujograma de seguridad física y del entorno.
La entidad cuenta con una area de recepcion en el piso 15 que esta integrado por  funcionarios de la CGN, ademas hay personal de vigilancia en el edificio, quienes controlan el ingreso a las diferentes oficinas de la torre.
El piso 15 cuentan con una puerta de acceso a las instalaciones, donde los servidores publicos y colaboradores deben utilizar tarjetas de proximidad para el ingreso</v>
      </c>
      <c r="F67" s="473" t="s">
        <v>1279</v>
      </c>
      <c r="G67" s="473" t="s">
        <v>1280</v>
      </c>
      <c r="H67" s="465" t="str">
        <f>TECNICAS!I40</f>
        <v>El perímetro del centro de computo está ubicado en el piso 15 de la  Calle 26 No. 69 - 76 Edificio Elemento Torre 1 (Aire)  Bogotá D.C.
GTI02-FOR01 Bitacora Plataforma Tecnológica
Se define en la Política de Seguridad de la Información y seguridad digital - 	Política de Acceso Físico
Flujograma de seguridad física y del entorno del GTI-PRC010 Procedimiento de Seguridad de la Información
El piso 15 cuentan con una puerta de acceso a las instalaciones, donde los servidores publicos y colaboradores deben utilizar tarjetas de proximidad para el ingreso
https://www.google.com/maps/place/Ac.+26+%2369-76,+Engativ%C3%A1,+Bogot%C3%A1/@4.6597488,-74.1083504,17z/data=!3m1!4b1!4m5!3m4!1s0x8e3f9b9a29b1e009:0x39ed970fb8bf2109!8m2!3d4.6597435!4d-74.1061617
https://www.contaduria.gov.co/web/intranet/sistema-de-gestion-de-calidad/-/document_library/vpkf13iCweJ8/view/2147937?_com_liferay_document_library_web_portlet_DLPortlet_INSTANCE_vpkf13iCweJ8_redirect</v>
      </c>
      <c r="I67" s="398"/>
      <c r="J67" s="514">
        <f>IF(TECNICAS!K40&lt;=20,0,IF(TECNICAS!K40=100,1,IF(TECNICAS!K40&lt;100,2, IF(TECNICAS!K40&gt;20,2,3))))</f>
        <v>1</v>
      </c>
      <c r="K67" s="514" t="str">
        <f>TECNICAS!E40</f>
        <v>A.11.1.1</v>
      </c>
      <c r="L67" s="514" t="str">
        <f t="shared" ref="L67:L72" si="1">IF(K67=C67,"si","no")</f>
        <v>si</v>
      </c>
      <c r="M67" s="502"/>
    </row>
    <row r="68" spans="1:13" ht="47.25" customHeight="1" x14ac:dyDescent="0.25">
      <c r="A68" s="397"/>
      <c r="B68" s="484">
        <v>43</v>
      </c>
      <c r="C68" s="476" t="s">
        <v>1966</v>
      </c>
      <c r="D68" s="477" t="s">
        <v>1498</v>
      </c>
      <c r="E68" s="471" t="str">
        <f>TECNICAS!F41</f>
        <v>Se cuenta con un funcionario quien es el administrador del datacenter, el cual permite el ingreso al centro de computo del personal responsable de los componentes  o elementos que se encuentran en esta area segura,  asi mismo las personas ajenas al area es decir proveedores que requieran  ingresar al Datacenter deben registrarse en el formato  GTI02-FOR01 Bitácora Plataforma tecnológica
Se define en la Política de Seguridad de la Información y seguridad digital -   Política de Acceso Físico a.        Controlar la permanencia y tránsito de personas y elementos en las áreas comunes y de servicio en los pisos.
En el piso quince se encuentra el area de recepcion que se encargan de dar acceso a todo el personal externo que ingresa a la entidad, ademas se toma registro y se suministra  carnet de visitante con su respectivo codigo y  ficha de brigada de emergencia , mismo que debe portar en un lugar visible.
La entidad cuenta con software donde se registra ingreso de visitantes, se registran algunos datos como nombre, apellido, cédula, registro fotográfico, fecha y hora de entrada y salida,  se encuentra definido en manual de seguridad.
Todos los funcionarios externos e internos cuentan con identificacion, se debe portar  carnet institucional  y carnet de visitante de manera obligatoria  y en un lugar visible.</v>
      </c>
      <c r="F68" s="473" t="s">
        <v>1279</v>
      </c>
      <c r="G68" s="473" t="s">
        <v>1280</v>
      </c>
      <c r="H68" s="465" t="str">
        <f>TECNICAS!I41</f>
        <v xml:space="preserve">Formato  GTI02-FOR02 Bitácora Plataforma tecnológica
Política de Seguridad de la Información y seguridad digital -   Política de Acceso Físico
a.        Controlar la permanencia y tránsito de personas y elementos en las áreas comunes y de servicio en los pisos.
En el piso quince se encuentra el area de recepcion que se encargan de dar acceso a todo el personal externo que ingresa a la entidad, ademas se toma registro y se suministra  carnet de visitante con su respectivo codigo y  ficha de brigada de emergencia , mismo que debe portar en un lugar visible.
La entidad cuenta  con software donde se registra ingreso de visitantes, se registran algunos datos como nombre, apellido, cédula, registro fotográfico, fecha y hora de entrada y salida
SI-MA-01 Manual de Seguridad Física - Edificio </v>
      </c>
      <c r="I68" s="398"/>
      <c r="J68" s="514">
        <f>IF(TECNICAS!K41&lt;=20,0,IF(TECNICAS!K41=100,1,IF(TECNICAS!K41&lt;100,2, IF(TECNICAS!K41&gt;20,2,3))))</f>
        <v>1</v>
      </c>
      <c r="K68" s="514" t="str">
        <f>TECNICAS!E41</f>
        <v>A.11.1.2</v>
      </c>
      <c r="L68" s="514" t="str">
        <f t="shared" si="1"/>
        <v>si</v>
      </c>
      <c r="M68" s="502"/>
    </row>
    <row r="69" spans="1:13" ht="47.25" customHeight="1" x14ac:dyDescent="0.25">
      <c r="A69" s="397"/>
      <c r="B69" s="486">
        <v>44</v>
      </c>
      <c r="C69" s="487" t="s">
        <v>624</v>
      </c>
      <c r="D69" s="488" t="s">
        <v>1502</v>
      </c>
      <c r="E69" s="471" t="str">
        <f>TECNICAS!F42</f>
        <v>Política de Seguridad de la Información y seguridad digital - Política de Áreas Seguras - El ingreso a las áreas de la CGN se debe hacer a través de una puerta de acceso delimitada por la zona de recepción.
El GIT cuenta con  el directorio telefónico de los funcionarios responsables de cada uno de los recursos tecnológicos de la entidad.</v>
      </c>
      <c r="F69" s="489" t="s">
        <v>1279</v>
      </c>
      <c r="G69" s="489" t="s">
        <v>1280</v>
      </c>
      <c r="H69" s="465" t="str">
        <f>TECNICAS!I42</f>
        <v>Política de Seguridad de la Información y seguridad digital - Política de Áreas Seguras - El ingreso a las áreas de la CGN se debe hacer a través de una puerta de acceso delimitada por la zona de recepción.
En las areas de procesamiento de información existen señales de  restriccion de acceso a personal no autorizado. 
Acceso a Biometrico al centro de datos y en los pisos los racks tienen llaves
En el  plan de contigencia se encuentra el directorio telefonico de los funcionarios y proveedores responsables de cada uno de los recursos tecnologicos de la entidad
https://www.contaduria.gov.co/web/intranet/sistema-de-gestion-de-calidad/-/document_library/vpkf13iCweJ8/view/2147937?_com_liferay_document_library_web_portlet_DLPortlet_INSTANCE_vpkf13iCweJ8_redirect
http://galatea.contaduria.gov.co/svn/TIC_Gestion_TICs/trunk/SEG (Seguridad)/SGS (Sistema Gestion Seguridad)/PCO (Plan Contingencia)/PCO (Plan Contingencia 2024)/Plan Pruebas Continuidad-Crono2024.xlsx</v>
      </c>
      <c r="I69" s="398"/>
      <c r="J69" s="514">
        <f>IF(TECNICAS!K42&lt;=20,0,IF(TECNICAS!K42=100,1,IF(TECNICAS!K42&lt;100,2, IF(TECNICAS!K42&gt;20,2,3))))</f>
        <v>1</v>
      </c>
      <c r="K69" s="514" t="str">
        <f>TECNICAS!E42</f>
        <v>A.11.1.3</v>
      </c>
      <c r="L69" s="514" t="str">
        <f t="shared" si="1"/>
        <v>si</v>
      </c>
      <c r="M69" s="502"/>
    </row>
    <row r="70" spans="1:13" ht="47.25" customHeight="1" x14ac:dyDescent="0.25">
      <c r="A70" s="397"/>
      <c r="B70" s="484">
        <v>45</v>
      </c>
      <c r="C70" s="476" t="s">
        <v>629</v>
      </c>
      <c r="D70" s="477" t="s">
        <v>1507</v>
      </c>
      <c r="E70" s="471" t="str">
        <f>TECNICAS!F43</f>
        <v>Se define en la Política de Seguridad de la Información y seguridad digital - Política de Áreas Seguras
c.El Centro de Datos debe contar con mecanismos que permitan cumplir los requisitos ambientales (temperatura, humedad, voltaje, entre otros) especificados por los fabricantes de los servidores y equipos de comunicaciones que aloja.
d.La CGN cuenta con un plan de emergencias, con el fin de brindar protección contra amenazas externas.
e.El Centro de Datos cuenta con un sistema de detección de incendios que le permite reaccionar de manera automática ante la presencia de fuego o humo.
La CGN cuenta con una herramienta  de monitoreo que vigila los equipos (hardware), aplicaciones  (software),  y servicios   que se especifiquen, alertando cuando el comportamiento de los mismos no sea el deseado o se haya efectuado algun cambio.
La CGN esta respaldada por el firewall el cual genera alarmas sobre cualquier instrusion que se pueda realizar a los sistemas o a la red  a traves de ataques maliciosos
El area de gestion administrativa informa que la entidad cuenta con un seguro de desastres con las aplicaciones normales a estos casos que son imprevistos. Adicional se cuenta con extintores en las diferentes áreas y DC.</v>
      </c>
      <c r="F70" s="473" t="s">
        <v>1279</v>
      </c>
      <c r="G70" s="473" t="s">
        <v>1280</v>
      </c>
      <c r="H70" s="465" t="str">
        <f>TECNICAS!I43</f>
        <v>Política de Seguridad de la Información y seguridad digital - Política de Áreas Seguras: 
El Centro de Datos cuenta con mecanismos que permiten cumplir los requisitos ambientales (temperatura, humedad, voltaje, entre otros) especificados por los fabricantes de los servidores y equipos de comunicaciones que aloja.
La CGN cuenta con un plan de emergencias, con el fin de brindar protección contra amenazas externas.
El Centro de Datos cuenta con un sistema de detección de incendios que le permite reaccionar de manera automática ante la presencia de fuego o humo.
La CGN cuenta con una herramienta  de monitoreo de código abierto, que vigila los equipos (hardware), aplicaciones  (software),  y servicios   que se especifiquen, alertando cuando el comportamiento de los mismos no sea el deseado o se haya efectuado algun cambio. 
Implementacion de sensores en el Datacenter, los cuales reportaran a una BD temperatura considerable  y notificara a los dispositivos configurados antes que la temperatura llegue al tope maximo.
http://172.18.80.129/zabbix/index.php
http://galatea.contaduria.gov.co/svn/TIC_Gestion_TICs/trunk/INF (Infraestructura)/CCO  (Centro Cómputo)/BPT (Bitacora Plataforma Tecnologica)/2024</v>
      </c>
      <c r="I70" s="398"/>
      <c r="J70" s="514">
        <f>IF(TECNICAS!K43&lt;=20,0,IF(TECNICAS!K43=100,1,IF(TECNICAS!K43&lt;100,2, IF(TECNICAS!K43&gt;20,2,3))))</f>
        <v>1</v>
      </c>
      <c r="K70" s="514" t="str">
        <f>TECNICAS!E43</f>
        <v>A.11.1.4</v>
      </c>
      <c r="L70" s="514" t="str">
        <f t="shared" si="1"/>
        <v>si</v>
      </c>
      <c r="M70" s="502"/>
    </row>
    <row r="71" spans="1:13" ht="47.25" customHeight="1" x14ac:dyDescent="0.25">
      <c r="A71" s="397"/>
      <c r="B71" s="484">
        <v>46</v>
      </c>
      <c r="C71" s="476" t="s">
        <v>1967</v>
      </c>
      <c r="D71" s="477" t="s">
        <v>1512</v>
      </c>
      <c r="E71" s="471" t="str">
        <f>TECNICAS!F44</f>
        <v>Se define en la Política de Seguridad de la Información y seguridad digital - Política de Áreas Seguras: El acceso de visitantes al Centro de Datos se debe realizar con acompañamiento de un colaborador del proceso de Gestión TICs, y se debe registrar tanto el ingreso como la salida en el formato GTI02-FOR01 Bitácora Plataforma Tecnológica, con el fin de dejar evidencia.
Se cuenta con control de acceso al centro de computo.  El acceso de terceras partes debe ser autorizado y se deben registrar los datos en la planilla de ingreso GTI02-FOR01- Bitácora  plataforma tecnológica. Adicionalmente se archivan mensualmente.
Los trabajos y actividades dentro del centro computo por proveedores son supervisados por lider del area o persona encargada del componente.  Ademas se deja registro del procedimiento realizado en el formato GTI02-FOR01- Bitácora  plataforma tecnológica y demas documentacion que sea suministrada por el proveedor (orden de servicio, formato, observacion)</v>
      </c>
      <c r="F71" s="473" t="s">
        <v>1279</v>
      </c>
      <c r="G71" s="473" t="s">
        <v>1280</v>
      </c>
      <c r="H71" s="465" t="str">
        <f>TECNICAS!I44</f>
        <v>Política de Seguridad de la Información y seguridad digital - Política de Áreas Seguras
Se cuenta con control de acceso biométrco al centro de computo.  El acceso de terceras partes debe ser autorizado y se deben registrar los datos en la planilla de ingreso GTI 02- FOR01 Administración de la plataforma tecnológica. Adicionalmente se digitalizan mensualmente y se almacenan en el repositorio, los rack o cuartos de cableado que se encuentran en cada uno de los pisos permanecen cerrados con llaves
Los trabajos y actividades dentro del centro computo por proveedores son supervisados por lider del area o persona encargada del componente.  Ademas se deja registro del procedimiento realizado en el formato  GTI02-FOR01  -  Bitacora plataforma tecnologica  y demas documentacion que sea suministrada por el proveedor (orden de servicio, formato, observacion)
Archivo de gestion del area del GIT de informatica 
http://galatea.contaduria.gov.co/svn/TIC_Gestion_TICs/trunk/INF (Infraestructura)/CCO  (Centro Cómputo)/BIT(Bitacora Plataforma Tecnologica)/
https://www.contaduria.gov.co/web/intranet/sistema-de-gestion-de-calidad/-/document_library/vpkf13iCweJ8/view/2147937?_com_liferay_document_library_web_portlet_DLPortlet_INSTANCE_vpkf13iCweJ8_redirect
Información que se encuentra en intranet en el modulo del sistema de gestion de calidad - SGC: Inicio&gt;Documentos SGC&gt;Gestión TICs&gt;Políticas
http://galatea.contaduria.gov.co/svn/TIC_Gestion_TICs/trunk/INF (Infraestructura)/CCO  (Centro Cómputo)/BPT (Bitacora Plataforma Tecnologica)/2024</v>
      </c>
      <c r="I71" s="398"/>
      <c r="J71" s="514">
        <f>IF(TECNICAS!K44&lt;=20,0,IF(TECNICAS!K44=100,1,IF(TECNICAS!K44&lt;100,2, IF(TECNICAS!K44&gt;20,2,3))))</f>
        <v>1</v>
      </c>
      <c r="K71" s="514" t="str">
        <f>TECNICAS!E44</f>
        <v>A.11.1.5</v>
      </c>
      <c r="L71" s="514" t="str">
        <f t="shared" si="1"/>
        <v>si</v>
      </c>
      <c r="M71" s="502"/>
    </row>
    <row r="72" spans="1:13" ht="47.25" customHeight="1" x14ac:dyDescent="0.25">
      <c r="A72" s="397"/>
      <c r="B72" s="484">
        <v>47</v>
      </c>
      <c r="C72" s="476" t="s">
        <v>638</v>
      </c>
      <c r="D72" s="477" t="s">
        <v>1517</v>
      </c>
      <c r="E72" s="471" t="str">
        <f>TECNICAS!F45</f>
        <v xml:space="preserve">Se define en la Política de Seguridad de la Información y seguridad digital- Política de Áreas Seguras: El ingreso a las áreas de la CGN se debe hacer a través de una puerta de acceso delimitada por la zona de recepción.
Los equipos adquiridos son revisados previamente junto a la empresa que hace entrega, esto con el fin de verificar estado fisico y funcionamiento </v>
      </c>
      <c r="F72" s="473" t="s">
        <v>1279</v>
      </c>
      <c r="G72" s="473" t="s">
        <v>1280</v>
      </c>
      <c r="H72" s="465" t="str">
        <f>TECNICAS!I45</f>
        <v>Las areas de  despacho, carga, y descarga de algunos insumos  se realizan de acuerdo al  tamaño del recurso - Solo se permite ingreso al persona que se encuentre debidamente identificado con la empresa prestadora del servicio.
Dependiendo del insumo o recurso se registran como elemento TI para ser parte del inventario activo de la entidad
Los equipos adquiridos son revisados previamente junto a la empresa que hace entrega, esto con el fin de verificar estado fisico y funcionamiento 
Definido en la Política de Seguridad de la Información y seguridad digital- Política de Áreas Seguras
Información que se encuentra en intranet en el modulo del sistema de gestion de calidad - SGC: Inicio&gt;Documentos SGC&gt;Gestión TICs&gt;Políticas</v>
      </c>
      <c r="I72" s="398"/>
      <c r="J72" s="514">
        <f>IF(TECNICAS!K45&lt;=20,0,IF(TECNICAS!K45=100,1,IF(TECNICAS!K45&lt;100,2, IF(TECNICAS!K45&gt;20,2,3))))</f>
        <v>1</v>
      </c>
      <c r="K72" s="514" t="str">
        <f>TECNICAS!E45</f>
        <v>A.11.1.6</v>
      </c>
      <c r="L72" s="514" t="str">
        <f t="shared" si="1"/>
        <v>si</v>
      </c>
      <c r="M72" s="502"/>
    </row>
    <row r="73" spans="1:13" ht="15" x14ac:dyDescent="0.25">
      <c r="A73" s="397"/>
      <c r="B73" s="445"/>
      <c r="C73" s="445" t="s">
        <v>1968</v>
      </c>
      <c r="D73" s="446" t="s">
        <v>1522</v>
      </c>
      <c r="E73" s="446"/>
      <c r="F73" s="445"/>
      <c r="G73" s="445"/>
      <c r="H73" s="447"/>
      <c r="I73" s="398"/>
      <c r="J73" s="514"/>
      <c r="K73" s="514"/>
      <c r="L73" s="514"/>
      <c r="M73" s="502"/>
    </row>
    <row r="74" spans="1:13" ht="47.25" customHeight="1" x14ac:dyDescent="0.25">
      <c r="A74" s="397"/>
      <c r="B74" s="484">
        <v>48</v>
      </c>
      <c r="C74" s="476" t="s">
        <v>1969</v>
      </c>
      <c r="D74" s="477" t="s">
        <v>1524</v>
      </c>
      <c r="E74" s="472" t="str">
        <f>TECNICAS!F47</f>
        <v xml:space="preserve">Se define en la Política de Seguridad de la Información y seguridad digital -         Política de Ubicación y Protección de los Equipos 
a.El Centro de Datos de la CGN cuenta con sistema de control de acceso, aire acondicionado, sensor de humedad y temperatura, puertas de seguridad con cerradura electromagnética y cierre hermético, sistema de alimentación ininterrumpida (UPS) y corriente regulada.
b.El Centro de Datos está ubicado de forma tal que personas no autorizadas no puedan ver la información durante su uso y el acceso físico es controlado.
c.Se hace seguimiento a las condiciones (temperatura, humedad, voltaje, y apertura y cierre de puertas) que pueden llegar a afectar los equipos almacenados en el Centro de Datos, con el fin de dar cumplimiento a los requisitos especificados por los fabricantes de los servidores y equipos de comunicaciones que allí se encuentran.
</v>
      </c>
      <c r="F74" s="473" t="s">
        <v>1279</v>
      </c>
      <c r="G74" s="473" t="s">
        <v>1280</v>
      </c>
      <c r="H74" s="465" t="str">
        <f>TECNICAS!I47</f>
        <v>Política de Seguridad de la Información y seguridad digital-         Política de Ubicación y Protección de los Equipos
El Centro de Datos de la CGN cuenta con sistema de control de acceso, aire acondicionado, sensor de humedad y temperatura, puertas de seguridad con cerradura electromagnética y cierre hermético, sistema de alimentación ininterrumpida (UPS) y corriente regulada.
El Centro de Datos está ubicado de forma tal que personas no autorizadas no puedan ver la información durante su uso y el acceso físico es controlado.
Se hace seguimiento a las condiciones (temperatura, humedad, voltaje, y apertura y cierre de puertas) que pueden llegar a afectar los equipos almacenados en el Centro de Datos, con el fin de dar cumplimiento a los requisitos especificados por los fabricantes de los servidores y equipos de comunicaciones que allí se encuentran.
Información que se encuentra en intranet en el modulo del sistema de gestion de calidad - SGC: Inicio&gt;Documentos SGC&gt;Gestión TICs&gt;Políticas</v>
      </c>
      <c r="I74" s="398"/>
      <c r="J74" s="514">
        <f>IF(TECNICAS!K47&lt;=20,0,IF(TECNICAS!K47=100,1,IF(TECNICAS!K47&lt;100,2, IF(TECNICAS!K47&gt;20,2,3))))</f>
        <v>1</v>
      </c>
      <c r="K74" s="514" t="str">
        <f>TECNICAS!E47</f>
        <v>A.11.2.1</v>
      </c>
      <c r="L74" s="514" t="str">
        <f t="shared" ref="L74:L82" si="2">IF(K74=C74,"si","no")</f>
        <v>si</v>
      </c>
      <c r="M74" s="502"/>
    </row>
    <row r="75" spans="1:13" ht="47.25" customHeight="1" x14ac:dyDescent="0.25">
      <c r="A75" s="397"/>
      <c r="B75" s="484">
        <v>49</v>
      </c>
      <c r="C75" s="490" t="s">
        <v>652</v>
      </c>
      <c r="D75" s="477" t="s">
        <v>1528</v>
      </c>
      <c r="E75" s="472" t="str">
        <f>TECNICAS!F48</f>
        <v xml:space="preserve">Definido en la Política de Seguridad de la Información y seguridad digital - Política de Ubicación y Protección de los Equipos 
d. Las líneas de energía eléctrica y telecomunicaciones que se conectan con las instalaciones de procesamiento de información deben ser subterráneas o deben estar sujetas a una adecuada protección alternativa (canaletas o bandejas de distribución).
e.En el Centro de Datos los cables de energía deben estar separados de los cables de comunicaciones para evitar interferencias.
El centro de computo cuenta con un suministro de enegía sin interrupción (2 UPS de 15 KVA cada una y para usuarios una de 20 KVA). 
Adicionalmente el edificio cuenta con una planta de suministro eléctrico  
</v>
      </c>
      <c r="F75" s="473" t="s">
        <v>1279</v>
      </c>
      <c r="G75" s="473" t="s">
        <v>1280</v>
      </c>
      <c r="H75" s="465" t="str">
        <f>TECNICAS!I48</f>
        <v>Política de Seguridad de la Información y seguridad digital - Política de Ubicación y Protección de los Equipos 
Las líneas de energía eléctrica y telecomunicaciones que se conectan con las instalaciones de procesamiento de información deben ser subterráneas o deben estar sujetas a una adecuada protección alternativa (canaletas o bandejas de distribución).
En el Centro de Datos los cables de energía deben estar separados de los cables de comunicaciones para evitar interferencias.
El centro de computo cuenta con un suministro de enegía sin interrupción (2 UPS de 40 y 80 kV), que tiene una autonomia de aproximadamente de 45 minutos. 
Adicionalmente el edificio cuenta con una planta de suministro eléctrico  Serie WT61018, Potencia 100 kw/120 KVA, 120 kva, de combustible tiene de autonomía 10 horas
Información que se encuentra en intranet en el modulo del sistema de gestion de calidad - SGC: Inicio&gt;Documentos SGC&gt;Gestión TICs&gt;Políticas</v>
      </c>
      <c r="I75" s="398"/>
      <c r="J75" s="514">
        <f>IF(TECNICAS!K48&lt;=20,0,IF(TECNICAS!K48=100,1,IF(TECNICAS!K48&lt;100,2, IF(TECNICAS!K48&gt;20,2,3))))</f>
        <v>1</v>
      </c>
      <c r="K75" s="514" t="str">
        <f>TECNICAS!E48</f>
        <v>A.11.2.2</v>
      </c>
      <c r="L75" s="514" t="str">
        <f t="shared" si="2"/>
        <v>si</v>
      </c>
      <c r="M75" s="502"/>
    </row>
    <row r="76" spans="1:13" ht="47.25" customHeight="1" x14ac:dyDescent="0.25">
      <c r="A76" s="397"/>
      <c r="B76" s="484">
        <v>50</v>
      </c>
      <c r="C76" s="476" t="s">
        <v>1970</v>
      </c>
      <c r="D76" s="477" t="s">
        <v>1533</v>
      </c>
      <c r="E76" s="469" t="str">
        <f>TECNICAS!F49</f>
        <v>Se define en la Política de Seguridad de la Información y seguridad digital - Política de Ubicación y Protección de los Equipos: 
e.En el Centro de Datos los cables de energía deben estar separados de los cables de comunicaciones para evitar interferencias.
f.En el Centro de Datos se debe contar con la certificación de los puntos de la red para asegurar su adecuado funcionamiento.
i.El Centro de Datos de la entidad cumple con la normatividad de cableado estructurado y con las características de un Centro de Datos TIER I.
El cableado en la CGN esta implementado mediante canaletas para su correcta distribución y así evitar atenuación o interferencia en la Red,  todos los puntos (datos) se encuentran plenamente identificados.</v>
      </c>
      <c r="F76" s="473" t="s">
        <v>1279</v>
      </c>
      <c r="G76" s="473" t="s">
        <v>1280</v>
      </c>
      <c r="H76" s="465" t="str">
        <f>TECNICAS!I49</f>
        <v>Política de Seguridad de la Información y seguridad digital - Política de Ubicación y Protección de los Equipos: 
En el Centro de Datos los cables de energía deben estar separados de los cables de comunicaciones para evitar interferencias.
En el Centro de Datos se debe contar con la certificación de los puntos de la red para asegurar su adecuado funcionamiento.
El Centro de Datos de la entidad cumple con la normatividad de cableado estructurado y con las características de un Centro de Datos TIER I.
El cableado en la CGN esta implementado mediante canaletas para su correcta distribución y así evitar atenuación o interferencia en la Red. También existe control de acceso en los Racks de los diferentes pisos y todos los puntos (voz y datos) se encuentran plenamente identificados. 
Port security - Diagrama de cableado (Planos) 
http://galatea.contaduria.gov.co/svn/TIC_Gestion_TICs/trunk/INF (Infraestructura)/REC  (Redes y Comunicaciones)\Diagramas
Información que se encuentra en intranet en el modulo del sistema de gestion de calidad - SGC: Inicio&gt;Documentos SGC&gt;Gestión TICs&gt;Políticas</v>
      </c>
      <c r="I76" s="398"/>
      <c r="J76" s="514">
        <f>IF(TECNICAS!K49&lt;=20,0,IF(TECNICAS!K49=100,1,IF(TECNICAS!K49&lt;100,2, IF(TECNICAS!K49&gt;20,2,3))))</f>
        <v>1</v>
      </c>
      <c r="K76" s="514" t="str">
        <f>TECNICAS!E49</f>
        <v>A.11.2.3</v>
      </c>
      <c r="L76" s="514" t="str">
        <f t="shared" si="2"/>
        <v>si</v>
      </c>
      <c r="M76" s="502"/>
    </row>
    <row r="77" spans="1:13" ht="47.25" customHeight="1" x14ac:dyDescent="0.25">
      <c r="A77" s="397"/>
      <c r="B77" s="484">
        <v>51</v>
      </c>
      <c r="C77" s="476" t="s">
        <v>1971</v>
      </c>
      <c r="D77" s="477" t="s">
        <v>1538</v>
      </c>
      <c r="E77" s="471" t="str">
        <f>TECNICAS!F50</f>
        <v xml:space="preserve">Se define en la Política de Seguridad de la Información y seguridad digital -         Política de Ubicación y Protección de los Equipos:  El proceso de Gestión TICs coordina las labores de mantenimiento correctivo y preventivo, las cuales se realizan a través de los responsables de soporte, y cuando sea necesario será subcontratado dicho servicio. Adicionalmente, se realiza seguimiento a los planes anuales de mantenimiento de la infraestructura tecnológica de la entidad. 
El mantenimiento de los equipos computo de la entidad estara a cargo del grupo de soporte de la CGN,
El mantenimiento de los equipo de Datacenter se realizara a través  procesos de contratación externos que efectuan para dar cumplimiento a este control y asegurar el optimo funcionamiento de la plataforma
</v>
      </c>
      <c r="F77" s="473" t="s">
        <v>1279</v>
      </c>
      <c r="G77" s="473" t="s">
        <v>1280</v>
      </c>
      <c r="H77" s="465" t="str">
        <f>TECNICAS!I50</f>
        <v>Política de Seguridad de la Información y seguridad digital -         Política de Ubicación y Protección de los Equipos: El proceso de Gestión TICs coordina las labores de mantenimiento correctivo y preventivo, las cuales se realizan a través de los responsables de soporte, y cuando sea necesario será subcontratado dicho servicio. Adicionalmente, se realiza seguimiento a los planes anuales de mantenimiento de la infraestructura tecnológica de la entidad. 
El mantenimiento de los equipo de Datacenter se realizara a tarves de la bolsa de repuestos.
http://galatea.contaduria.gov.co/svn/TIC_Gestion_TICs/trunk/INF (Infraestructura)/CCO  (Centro Cómputo)/MAN (Mantenimientos)
Información que se encuentra en intranet en el modulo del sistema de gestion de calidad - SGC: Inicio&gt;Documentos SGC&gt;Gestión TICs&gt;Políticas</v>
      </c>
      <c r="I77" s="398"/>
      <c r="J77" s="514">
        <f>IF(TECNICAS!K50&lt;=20,0,IF(TECNICAS!K50=100,1,IF(TECNICAS!K50&lt;100,2, IF(TECNICAS!K50&gt;20,2,3))))</f>
        <v>1</v>
      </c>
      <c r="K77" s="514" t="str">
        <f>TECNICAS!E50</f>
        <v>A.11.2.4</v>
      </c>
      <c r="L77" s="514" t="str">
        <f t="shared" si="2"/>
        <v>si</v>
      </c>
      <c r="M77" s="502"/>
    </row>
    <row r="78" spans="1:13" ht="47.25" customHeight="1" x14ac:dyDescent="0.25">
      <c r="A78" s="397"/>
      <c r="B78" s="486">
        <v>52</v>
      </c>
      <c r="C78" s="476" t="s">
        <v>670</v>
      </c>
      <c r="D78" s="477" t="s">
        <v>1543</v>
      </c>
      <c r="E78" s="469" t="str">
        <f>TECNICAS!F51</f>
        <v>Definido la Politica de Seguridad de la Información y Seguridad digital - literal Política de Control de Acceso: Una vez se dé por terminada la relación laboral de un servidor público o vínculo contractual de un colaborador, se deben retirar todos los derechos de acceso a los recursos a los cuales estuvo autorizado y se debe realizar también una devolución de activos.
Se define en la Política de Seguridad de la Información y seguridad digital- Política de Ubicación y Protección de los Equipos: Todo traslado o reasignación de equipos debe ser autorizado y debidamente registrado en el formato GAD22-FOR02 Traslado de elementos devolutivos.
En caso de movimiento de activos en la entidad se diligencia el formato de traslado GAD-PRC02  - TRASLADO DE ELEMENTOS ENTRE SERVIDORES PÚBLICOS Y/O CONTRATISTAS con el encargado de almacén
En caso de retiro de activo de la entidad  se cuenta con formato GTI11-FOR02-Salida y reintegro de elementos</v>
      </c>
      <c r="F78" s="473" t="s">
        <v>1279</v>
      </c>
      <c r="G78" s="473" t="s">
        <v>1280</v>
      </c>
      <c r="H78" s="471" t="str">
        <f>TECNICAS!I51</f>
        <v>Definido en la Politica de Seguridad de la Información y seguridad digital- Politica de Control de Acceso. 
1. En caso de movimiento de activos en la entidad se diligencia el formato de traslado GAD-PRC02  - TRASLADO DE ELEMENTOS ENTRE SERVIDORES PÚBLICOS Y/O CONTRATISTAS con el encargado de almacén
2, En caso de retiro de activo de la entidad  se realiza  carta de autorización de salida de elementos para la empresa de vigilancia el cual es un documento no formalizado o controlado
Política de Seguridad de la Información y seguridad digital- Política de Ubicación y Protección de los Equipos: Todo traslado o reasignación de equipos debe ser autorizado y debidamente registrado en el formato GAD22-FOR02 Traslado de elementos devolutivos.
http://galatea.contaduria.gov.co/svn/TIC_Gestion_TICs/trunk/INF (Infraestructura)/CCO  (Centro Cómputo)/MAN (Mantenimientos)
Información que se encuentra en intranet en el modulo del sistema de gestión de calidad - SGC: Inicio&gt;Documentos SGC&gt;Gestión TICs&gt;Políticas</v>
      </c>
      <c r="I78" s="398"/>
      <c r="J78" s="514">
        <f>IF(TECNICAS!K51&lt;=20,0,IF(TECNICAS!K51=100,1,IF(TECNICAS!K51&lt;100,2, IF(TECNICAS!K51&gt;20,2,3))))</f>
        <v>1</v>
      </c>
      <c r="K78" s="514" t="str">
        <f>TECNICAS!E51</f>
        <v>A.11.2.5</v>
      </c>
      <c r="L78" s="514" t="str">
        <f t="shared" si="2"/>
        <v>si</v>
      </c>
      <c r="M78" s="502"/>
    </row>
    <row r="79" spans="1:13" ht="47.25" customHeight="1" x14ac:dyDescent="0.25">
      <c r="A79" s="397"/>
      <c r="B79" s="484">
        <v>53</v>
      </c>
      <c r="C79" s="476" t="s">
        <v>676</v>
      </c>
      <c r="D79" s="477" t="s">
        <v>1547</v>
      </c>
      <c r="E79" s="469" t="str">
        <f>TECNICAS!F52</f>
        <v>Se define en la Política de Seguridad de la Información y seguridad digital - Política de Dispositivos Móviles : Los dispositivos móviles que son propiedad de la CGN, utilizados dentro o fuera de la entidad y en sus funciones propias, deben ser exclusivamente utilizados para brindar apoyo a las actividades institucionales y deben ser sujetos a un grado equivalente de protección al de los equipos que se encuentran en las instalaciones de la CGN</v>
      </c>
      <c r="F79" s="473" t="s">
        <v>1279</v>
      </c>
      <c r="G79" s="473" t="s">
        <v>1280</v>
      </c>
      <c r="H79" s="465" t="str">
        <f>TECNICAS!I52</f>
        <v>Política de Seguridad de la Información y seguridad digital - Política de Dispositivos Móviles : Los dispositivos móviles que son propiedad de la CGN, utilizados dentro o fuera de la entidad y en sus funciones propias, deben ser exclusivamente utilizados para brindar apoyo a las actividades institucionales y deben ser sujetos a un grado equivalente de protección al de los equipos que se encuentran en las instalaciones de la CGN. 
Durante los viajes, los equipos (y medios) no se deben dejar desatendidos en lugares públicos. Los computadores portátiles se deben llevar como equipaje de mano.
Los portátiles son vulnerables al robo, pérdida o acceso no autorizado durante los viajes. Se les debe proporcionar una forma apropiada de protección al acceso (por ejemplo: contraseñas de encendido, encriptación, etc.) con el fin de prevenir un acceso no autorizado.
Las instrucciones del fabricante concernientes a la protección del equipo se deben seguir en todo momento (por ejemplo: para protegerse contra la exposición de campos electromagnéticos muy fuertes).
Información que se encuentra en intranet en el modulo del sistema de gestion de calidad - SGC: Inicio&gt;Documentos SGC&gt;Gestión TICs&gt;</v>
      </c>
      <c r="I79" s="398"/>
      <c r="J79" s="514">
        <f>IF(TECNICAS!K52&lt;=20,0,IF(TECNICAS!K52=100,1,IF(TECNICAS!K52&lt;100,2, IF(TECNICAS!K52&gt;20,2,3))))</f>
        <v>1</v>
      </c>
      <c r="K79" s="514" t="str">
        <f>TECNICAS!E52</f>
        <v>A.11.2.6</v>
      </c>
      <c r="L79" s="514" t="str">
        <f t="shared" si="2"/>
        <v>si</v>
      </c>
      <c r="M79" s="502"/>
    </row>
    <row r="80" spans="1:13" ht="47.25" customHeight="1" x14ac:dyDescent="0.25">
      <c r="A80" s="397"/>
      <c r="B80" s="486">
        <v>54</v>
      </c>
      <c r="C80" s="476" t="s">
        <v>682</v>
      </c>
      <c r="D80" s="477" t="s">
        <v>1551</v>
      </c>
      <c r="E80" s="470" t="str">
        <f>TECNICAS!F53</f>
        <v xml:space="preserve">Se define en la Política de Seguridad de la Información y seguridad digital - Política para el Uso de Medios Removibles, Borrado Seguro y Disposición de Medios:  Define las reglas y lineamientos para la protección de datos en diferentes medios de almacenamiento removible, así como el manejo de borrado seguro y disposición de medios, con el fin de evitar la divulgación no autorizada, modificación, borrado y destrucción de activos de información e interrupción de las actividades del negocio. 
Las especificaciones están definidas en el documento GTI010-POL04 Política para el Uso de Medios Removibles, Borrado Seguro y Disposición de Medios.
 </v>
      </c>
      <c r="F80" s="473" t="s">
        <v>1279</v>
      </c>
      <c r="G80" s="473" t="s">
        <v>1280</v>
      </c>
      <c r="H80" s="465" t="str">
        <f>TECNICAS!I53</f>
        <v>Las especificaciones están definidas en el documento GTI010-POL04 Política para el Uso de Medios Removibles, Borrado Seguro y Disposición de Medios
Información que se encuentra en intranet en el modulo del sistema de gestion de calidad - SGC: Inicio&gt;Documentos SGC&gt;Gestión TICs&gt;</v>
      </c>
      <c r="I80" s="398"/>
      <c r="J80" s="514">
        <f>IF(TECNICAS!K53&lt;=20,0,IF(TECNICAS!K53=100,1,IF(TECNICAS!K53&lt;100,2, IF(TECNICAS!K53&gt;20,2,3))))</f>
        <v>1</v>
      </c>
      <c r="K80" s="514" t="str">
        <f>TECNICAS!E53</f>
        <v>A.11.2.7</v>
      </c>
      <c r="L80" s="514" t="str">
        <f t="shared" si="2"/>
        <v>si</v>
      </c>
      <c r="M80" s="502"/>
    </row>
    <row r="81" spans="1:13" ht="47.25" customHeight="1" x14ac:dyDescent="0.25">
      <c r="A81" s="397"/>
      <c r="B81" s="484">
        <v>55</v>
      </c>
      <c r="C81" s="476" t="s">
        <v>1972</v>
      </c>
      <c r="D81" s="477" t="s">
        <v>1556</v>
      </c>
      <c r="E81" s="471" t="str">
        <f>TECNICAS!F54</f>
        <v xml:space="preserve">Se define en la Política de Seguridad de la Información y seguridad digital - Política de Pantalla Despejada y Escritorio Limpio: 
a.Todos los equipos de la CGN deberán ser bloqueados automáticamente después de cinco (5) minutos de inactividad por política del directorio activo.
b.Todos los usuarios son responsables de bloquear la sesión de su estación de trabajo en el momento en que se retiren de la misma, de forma tal que solo se pueda desbloquear con la contraseña de usuario.
c.El usuario no debe abandonar su PC, terminal o estación de trabajo sin antes salir de los sistemas o aplicaciones pertinentes o bloquear la estación de trabajo con el comando Windows + L, en teletrabajo con Ctrl+Alt-Fin.
</v>
      </c>
      <c r="F81" s="473" t="s">
        <v>1279</v>
      </c>
      <c r="G81" s="473" t="s">
        <v>1280</v>
      </c>
      <c r="H81" s="465" t="str">
        <f>TECNICAS!I54</f>
        <v>Se define en la Política de Seguridad de la Información y seguridad digital - Política de Pantalla Despejada y Escritorio Limpio: 
Todos los equipos de la CGN deberán ser bloqueados automáticamente después de cinco (5) minutos de inactividad por política del directorio activo.
Todos los usuarios son responsables de bloquear la sesión de su estación de trabajo en el momento en que se retiren de la misma, de forma tal que solo se pueda desbloquear con la contraseña de usuario.
El usuario no debe abandonar su PC, terminal o estación de trabajo sin antes salir de los sistemas o aplicaciones pertinentes o bloquear la estación de trabajo con el comando Windows + L, en teletrabajo con Ctrl+Alt-Fin.
Información que se encuentra en intranet en el modulo del sistema de gestion de calidad - SGC: Inicio&gt;Documentos SGC&gt;Gestión TICs&gt;</v>
      </c>
      <c r="I81" s="398"/>
      <c r="J81" s="514">
        <f>IF(TECNICAS!K54&lt;=20,0,IF(TECNICAS!K54=100,1,IF(TECNICAS!K54&lt;100,2, IF(TECNICAS!K54&gt;20,2,3))))</f>
        <v>1</v>
      </c>
      <c r="K81" s="514" t="str">
        <f>TECNICAS!E54</f>
        <v>A.11.2.8</v>
      </c>
      <c r="L81" s="514" t="str">
        <f t="shared" si="2"/>
        <v>si</v>
      </c>
      <c r="M81" s="502"/>
    </row>
    <row r="82" spans="1:13" ht="47.25" customHeight="1" x14ac:dyDescent="0.25">
      <c r="A82" s="397"/>
      <c r="B82" s="484">
        <v>56</v>
      </c>
      <c r="C82" s="476" t="s">
        <v>691</v>
      </c>
      <c r="D82" s="477" t="s">
        <v>1560</v>
      </c>
      <c r="E82" s="469" t="str">
        <f>TECNICAS!F55</f>
        <v xml:space="preserve">Se define en la Política de Seguridad de la Información y seguridad digital - Política de Pantalla Despejada y Escritorio Limpio:  
e.Los archivos que contengan información personal sensible deberán ser almacenados en rutas que impidan el fácil acceso por parte de terceros, evitando, por ejemplo, guardarlos en el área de escritorio de la pantalla del computador.
f.La pantalla del computador (escritorio) no debe contener ningún tipo de archivo, salvo los accesos directos a las aplicaciones necesarias para que los servidores públicos o colaboradores ejerzan sus funciones o cumplan sus obligaciones contractuales, según el caso.
</v>
      </c>
      <c r="F82" s="473" t="s">
        <v>1279</v>
      </c>
      <c r="G82" s="473" t="s">
        <v>1280</v>
      </c>
      <c r="H82" s="465" t="str">
        <f>TECNICAS!I55</f>
        <v>Política de Seguridad de la Información y seguridad digital - Política de Pantalla Despejada y Escritorio Limpio:  
Los archivos que contienen información personal sensible son almacenados en rutas que impiden el fácil acceso por parte de terceros, evitando, por ejemplo, guardarlos en el área de escritorio de la pantalla del computador.
La pantalla del computador (escritorio) no debe contener ningún tipo de archivo, salvo los accesos directos a las aplicaciones necesarias para que los servidores públicos o colaboradores ejerzan sus funciones o cumplan sus obligaciones contractuales, según el caso.
Información que se encuentra en intranet en el modulo del sistema de gestion de calidad - SGC: Inicio&gt;Documentos SGC&gt;Gestión TICs&gt;</v>
      </c>
      <c r="I82" s="398"/>
      <c r="J82" s="514">
        <f>IF(TECNICAS!K55&lt;=20,0,IF(TECNICAS!K55=100,1,IF(TECNICAS!K55&lt;100,2, IF(TECNICAS!K55&gt;20,2,3))))</f>
        <v>1</v>
      </c>
      <c r="K82" s="514" t="str">
        <f>TECNICAS!E55</f>
        <v>A.11.2.9</v>
      </c>
      <c r="L82" s="514" t="str">
        <f t="shared" si="2"/>
        <v>si</v>
      </c>
      <c r="M82" s="502"/>
    </row>
    <row r="83" spans="1:13" ht="47.25" customHeight="1" x14ac:dyDescent="0.25">
      <c r="A83" s="397"/>
      <c r="B83" s="459"/>
      <c r="C83" s="459" t="s">
        <v>21</v>
      </c>
      <c r="D83" s="460" t="s">
        <v>22</v>
      </c>
      <c r="E83" s="458"/>
      <c r="F83" s="459"/>
      <c r="G83" s="459"/>
      <c r="H83" s="458"/>
      <c r="I83" s="398"/>
      <c r="J83" s="514"/>
      <c r="K83" s="514"/>
      <c r="L83" s="514"/>
      <c r="M83" s="502"/>
    </row>
    <row r="84" spans="1:13" ht="47.25" customHeight="1" x14ac:dyDescent="0.25">
      <c r="A84" s="397"/>
      <c r="B84" s="445"/>
      <c r="C84" s="445" t="s">
        <v>1973</v>
      </c>
      <c r="D84" s="446" t="s">
        <v>1564</v>
      </c>
      <c r="E84" s="446"/>
      <c r="F84" s="445"/>
      <c r="G84" s="445"/>
      <c r="H84" s="447"/>
      <c r="I84" s="398"/>
      <c r="J84" s="514"/>
      <c r="K84" s="514"/>
      <c r="L84" s="514"/>
      <c r="M84" s="502"/>
    </row>
    <row r="85" spans="1:13" s="410" customFormat="1" ht="47.25" customHeight="1" x14ac:dyDescent="0.25">
      <c r="A85" s="419"/>
      <c r="B85" s="712">
        <v>57</v>
      </c>
      <c r="C85" s="487" t="s">
        <v>700</v>
      </c>
      <c r="D85" s="488" t="s">
        <v>1566</v>
      </c>
      <c r="E85" s="471" t="str">
        <f>TECNICAS!F59</f>
        <v xml:space="preserve">Se define en la Política de Seguridad de la Información y seguridad digital
El proceso Gestión TICS cuenta con un repositorio documental  el cual permite almacenar y centralizar los documentos o archivos de forma digital , de tal manera que se pueda acceder en cualquier momento. Tambien se utiliza en algunos procesos un servidor de archivos que se conoce como repositorio Pathfinder
Este control se cumple con la documentacion que maneja la entidad a traves de SIGI en la intranet y  guias de operación.
El proceso de gestión TICs documenta los procedimientos de las actividades operacionales asociadas a la plataforma tecnológica.
</v>
      </c>
      <c r="F85" s="473" t="s">
        <v>1279</v>
      </c>
      <c r="G85" s="473" t="s">
        <v>1280</v>
      </c>
      <c r="H85" s="465" t="str">
        <f>TECNICAS!I59</f>
        <v xml:space="preserve">Se define en la Política de Seguridad de la Información y seguridad digital 
El proceso Gestión TICS se cuenta con repositorio documental
Este control se cumple con la documentacion que maneja la entidad a traves del SIGI y con las guias de operación de backup y restauración de la plataforma AIX, Manuales de Orfeo, Guias de Contingencia, Guias de Windows, Guias Operación Service Desk
Información que se encuentra en intranet en el modulo del sistema de gestion de calidad - SGC: Inicio&gt;Documentos SGC&gt;Gestión TICs&gt;
http://galatea.contaduria.gov.co/svn/TIC_Gestion_TICs/trunk/SEG (Seguridad)
http://galatea.contaduria.gov.co/svn/TIC_Gestion_TICs/trunk/INF (Infraestructura)
http://galatea.contaduria.gov.co/svn/TIC_Gestion_TICs/trunk/INF (Infraestructura)/CCO  (Centro Cómputo)
http://galatea.contaduria.gov.co/svn/TIC_Gestion_TICs/trunk/SEG (Seguridad)/SGS (Sistema Gestion Seguridad)/INS (Instructivos)
</v>
      </c>
      <c r="I85" s="398"/>
      <c r="J85" s="514">
        <f>IF(TECNICAS!K59&lt;=20,0,IF(TECNICAS!K59=100,1,IF(TECNICAS!K59&lt;100,2, IF(TECNICAS!K59&gt;20,2,3))))</f>
        <v>1</v>
      </c>
      <c r="K85" s="514" t="str">
        <f>TECNICAS!E59</f>
        <v xml:space="preserve">A.12.1.1 </v>
      </c>
      <c r="L85" s="514" t="str">
        <f>IF(K85=C85,"si","no")</f>
        <v>si</v>
      </c>
      <c r="M85" s="502"/>
    </row>
    <row r="86" spans="1:13" ht="47.25" customHeight="1" x14ac:dyDescent="0.25">
      <c r="A86" s="397"/>
      <c r="B86" s="417">
        <v>58</v>
      </c>
      <c r="C86" s="400" t="s">
        <v>704</v>
      </c>
      <c r="D86" s="401" t="s">
        <v>1571</v>
      </c>
      <c r="E86" s="421" t="str">
        <f>TECNICAS!F60</f>
        <v>Se define en la Política de Seguridad de la Información y seguridad digital - Política de Ubicación y Protección de los Equipos: La implementación de modificaciones, adiciones o de nuevo hardware debe contemplar la revisión de las políticas de seguridad y el formato GTI02- FOR04 Administración de cambios TI.
Política de Gestión de la Vulnerabilidad Técnica: Las acciones correctivas que requieran ser aplicadas en las plataformas tecnológicas, derivadas de la identificación de vulnerabilidades técnicas, son responsabilidad del proceso de Gestión TICs, de acuerdo con el formato GTI02-FOR04 Administración de Cambios a TI.
Para dar cumplimiento con este control se cuenta con el procedimiento  GTI-PRC06  PROCEDIMIENTO CERTIFICACIÓN DE SOFTWARE y formatos  GTI01-FOR02  ORDEN DE CAMBIO ,  GTI07-FOR03  DOCUMENTOS GUIONES DE PRUEBA   incluido dentro del SGC, ademas del flujograma Gestión de cambios tecnologicos del procedimiento de seguridad de la información. 
Adicionalmente se cuenta con el formato GTI02-FOR04 - Administracion a cambios de TI, donde se registran todos los cambio que realizan en la plataforma tecnologica y sistemas de información.</v>
      </c>
      <c r="F86" s="402" t="s">
        <v>1279</v>
      </c>
      <c r="G86" s="402" t="s">
        <v>1280</v>
      </c>
      <c r="H86" s="465" t="str">
        <f>TECNICAS!I60</f>
        <v>Política de Seguridad de la Información y seguridad digital 
Política de Ubicación y Protección de los Equipos: La implementación de modificaciones, adiciones o de nuevo hardware debe contemplar la revisión de las políticas de seguridad y el formato GTI02- FOR04 Administración de cambios TI.
Política de Gestión de la Vulnerabilidad Técnica: Las acciones correctivas que requieran ser aplicadas en las plataformas tecnológicas, derivadas de la identificación de vulnerabilidades técnicas, son responsabilidad del proceso de Gestión TICs, de acuerdo con el formato GTI02-FOR04 Administración de Cambios a TI.
Procedimientos  GTI-PRC06  Procedimiento Certificación de Software. 
Formatos
GTI01-FOR02 Orden de Cambio
GTI07-FOR03 - Documentos Guiones de Prueba 
GTI02-FOR04 - Administracion a cambios de TI
Flujograma Gestión de cambios tecnologicos del GTI-PRC010 Procedimiento de Seguridad de la Información. 
http://galatea.contaduria.gov.co/svn/TIC_Gestion_TICs/trunk/DSW (Desarrollo de Software)/FOR (Formatos procedimiento)
D:\SEG (Seguridad)\SGS (Sistema Gestion Seguridad)\INS (Indicador de seguridad)\2024\EVI (Evidencias Indicadores Seguridad)
Información que se encuentra en intranet en el modulo del sistema de gestión de calidad - SGC: Inicio&gt;Documentos SGC&gt;Gestión TICs&gt;Políticas</v>
      </c>
      <c r="I86" s="422"/>
      <c r="J86" s="514">
        <f>IF(TECNICAS!K60&lt;=20,0,IF(TECNICAS!K60=100,1,IF(TECNICAS!K60&lt;100,2, IF(TECNICAS!K60&gt;20,2,3))))</f>
        <v>1</v>
      </c>
      <c r="K86" s="514" t="str">
        <f>TECNICAS!E60</f>
        <v>A.12.1.2</v>
      </c>
      <c r="L86" s="514" t="str">
        <f>IF(K86=C86,"si","no")</f>
        <v>si</v>
      </c>
      <c r="M86" s="502"/>
    </row>
    <row r="87" spans="1:13" ht="47.25" customHeight="1" x14ac:dyDescent="0.25">
      <c r="A87" s="397"/>
      <c r="B87" s="411">
        <v>59</v>
      </c>
      <c r="C87" s="400" t="s">
        <v>709</v>
      </c>
      <c r="D87" s="413" t="s">
        <v>1576</v>
      </c>
      <c r="E87" s="421" t="str">
        <f>TECNICAS!F61</f>
        <v>El Git de informática cuenta con: El plan de inversión, plan de acción y el Plan Estratégico de Tecnología de la Información (PETI).
Flujograma gestion de la capacidad del procedimiento de seguridad de la informacion 
El  encargado de la plataforma de monitoreo Zabbix del GIT de apoyo informático reporta  con una periodicidad trimestral. Informe actualizado de la capacidad  de la infraestructura tecnologia
Se cuenta con herramienta de monitoreo zabbix que permite realizar gestión de la capacidad de los equipos de infraestructura</v>
      </c>
      <c r="F87" s="414" t="s">
        <v>1279</v>
      </c>
      <c r="G87" s="414" t="s">
        <v>1280</v>
      </c>
      <c r="H87" s="415" t="str">
        <f>TECNICAS!I61</f>
        <v>Plan de inversión
Plan de acción 
Plan Estratégico de Tecnología de la Información (PETI).
Flujograma gestion de la capacidad del GTI-PRC010 Procedimiento de Seguridad de la Información 
Evidencia monitoreo Plataforma Zabbix 
http://galatea.contaduria.gov.co/svn/TIC_Gestion_TICs/trunk/GES (Gestion)/CAP (Capacidad Infraestructura)
http://galatea.contaduria.gov.co/svn/TIC_Gestion_TICs/trunk/INF (Infraestructura)/INF (Informes plataforma)</v>
      </c>
      <c r="I87" s="422"/>
      <c r="J87" s="514">
        <f>IF(TECNICAS!K61&lt;=20,0,IF(TECNICAS!K61=100,1,IF(TECNICAS!K61&lt;100,2, IF(TECNICAS!K61&gt;20,2,3))))</f>
        <v>2</v>
      </c>
      <c r="K87" s="514" t="str">
        <f>TECNICAS!E61</f>
        <v xml:space="preserve">A.12.1.3 </v>
      </c>
      <c r="L87" s="514" t="str">
        <f>IF(K87=C87,"si","no")</f>
        <v>si</v>
      </c>
      <c r="M87" s="502"/>
    </row>
    <row r="88" spans="1:13" ht="47.25" customHeight="1" x14ac:dyDescent="0.25">
      <c r="A88" s="397"/>
      <c r="B88" s="411">
        <v>60</v>
      </c>
      <c r="C88" s="400" t="s">
        <v>714</v>
      </c>
      <c r="D88" s="413" t="s">
        <v>1581</v>
      </c>
      <c r="E88" s="421" t="str">
        <f>TECNICAS!F62</f>
        <v xml:space="preserve">El proceso Gestión Tics  tiene implementado ambientes que permiten reducir el riesgo de accesos o cambios no autorizados en los sistemas de información entre ellos estan: Desarrollo, pruebas, contingencia y produccion.
Se establecen privilegios de usuarios teniendo en cuenta el perfil y responsabilidades 
</v>
      </c>
      <c r="F88" s="414" t="s">
        <v>1279</v>
      </c>
      <c r="G88" s="414" t="s">
        <v>1280</v>
      </c>
      <c r="H88" s="415" t="str">
        <f>TECNICAS!I62</f>
        <v xml:space="preserve">Evidencia separación de ambientes: Desarrollo, pruebas, contingencia y produccion.
Formatos: 
Privilegios de usuarios según perfil y responsabilidades 
http://galatea.contaduria.gov.co/svn/TIC_Gestion_TICs/trunk/INF (Infraestructura)/SOP  (Sistemas Operativos)/AIX  (AIX)/TIC (Infraestructura Misional)/Infraestructura Misional AIX.ppt
 GTI07-POL01 POLITICA DE DESARROLLO Y MANTENIMIENTO DE SOFTWARE
</v>
      </c>
      <c r="I88" s="398"/>
      <c r="J88" s="514">
        <f>IF(TECNICAS!K62&lt;=20,0,IF(TECNICAS!K62=100,1,IF(TECNICAS!K62&lt;100,2, IF(TECNICAS!K62&gt;20,2,3))))</f>
        <v>2</v>
      </c>
      <c r="K88" s="514" t="str">
        <f>TECNICAS!E62</f>
        <v xml:space="preserve">A.12.1.4 </v>
      </c>
      <c r="L88" s="514" t="str">
        <f>IF(K88=C88,"si","no")</f>
        <v>si</v>
      </c>
      <c r="M88" s="502"/>
    </row>
    <row r="89" spans="1:13" ht="30" x14ac:dyDescent="0.25">
      <c r="A89" s="397"/>
      <c r="B89" s="445"/>
      <c r="C89" s="449" t="s">
        <v>719</v>
      </c>
      <c r="D89" s="446" t="s">
        <v>1586</v>
      </c>
      <c r="E89" s="446"/>
      <c r="F89" s="445"/>
      <c r="G89" s="445"/>
      <c r="H89" s="447"/>
      <c r="J89" s="514"/>
      <c r="K89" s="514"/>
      <c r="L89" s="514"/>
      <c r="M89" s="502"/>
    </row>
    <row r="90" spans="1:13" ht="47.25" customHeight="1" x14ac:dyDescent="0.25">
      <c r="A90" s="397"/>
      <c r="B90" s="411">
        <v>61</v>
      </c>
      <c r="C90" s="487" t="s">
        <v>1974</v>
      </c>
      <c r="D90" s="401" t="s">
        <v>1588</v>
      </c>
      <c r="E90" s="421" t="str">
        <f>TECNICAS!F64</f>
        <v xml:space="preserve">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b.Es responsabilidad de cada usuario utilizar el software para diagnosticar la presencia de virus en la información que provenga de diferentes medios como internet, memorias USB, archivos compartidos, entre otros. Este proceso debe ser realizado antes de abrir o ejecutar los archivos, así como antes de divulgarlos, con el fin de no propagar virus informáticos u otros programas maliciosos al interior de la red.
Se cuenta  con un software de antivirus que permite implementar controles adecuados para la detenccion , prevencion y proteccion contra códigos maliciosos
Se realizan campañas de sensibilización sobre manejo de amenazas  de correos maliciosos y antispam 
</v>
      </c>
      <c r="F90" s="402" t="s">
        <v>1279</v>
      </c>
      <c r="G90" s="402" t="s">
        <v>1280</v>
      </c>
      <c r="H90" s="415" t="str">
        <f>TECNICAS!I64</f>
        <v>Se define en la Política de Seguridad de la Información y seguridad digital - Política de Control de Virus: 
La CGN suministra un sistema de antivirus, el cual esta instalado en cada estación de trabajo, equipos portátiles y en los servidores; los usuarios no deben desactivar esta funcionalidad o intentar manipular la configuración en sus equipos.
b.Es responsabilidad de cada usuario utilizar el software para diagnosticar la presencia de virus en la información que provenga de diferentes medios como internet, memorias USB, archivos compartidos, entre otros. Este proceso debe ser realizado antes de abrir o ejecutar los archivos, así como antes de divulgarlos, con el fin de no propagar virus informáticos u otros programas maliciosos al interior de la red.
Los sistemas de cómputo que se sospeche que han sido comprometidos por virus o software malicioso deben ser desconectados de la red de forma inmediata. El usuario debe solicitar apoyo al soporte técnico del GIT de Apoyo Informático e informar a los correos seguridadinformatica@contaduria.gov.co y mesadeservicio@contaduria.gov.co.
Evidencia de Campañas de sensibilización sobre manejo de amenazas  de correos maliciosos y antispam 
Información que se encuentra en intranet en el modulo del sistema de gestión de calidad - SGC: Inicio&gt;Documentos SGC&gt;Gestión TICs&gt;Políticas</v>
      </c>
      <c r="I90" s="422"/>
      <c r="J90" s="514">
        <f>IF(TECNICAS!K64&lt;=20,0,IF(TECNICAS!K64=100,1,IF(TECNICAS!K64&lt;100,2, IF(TECNICAS!K64&gt;20,2,3))))</f>
        <v>1</v>
      </c>
      <c r="K90" s="514" t="str">
        <f>TECNICAS!E64</f>
        <v>A.12.2.1</v>
      </c>
      <c r="L90" s="514" t="str">
        <f>IF(K90=C90,"si","no")</f>
        <v>si</v>
      </c>
      <c r="M90" s="502"/>
    </row>
    <row r="91" spans="1:13" ht="15" x14ac:dyDescent="0.25">
      <c r="A91" s="397"/>
      <c r="B91" s="445"/>
      <c r="C91" s="445" t="s">
        <v>1892</v>
      </c>
      <c r="D91" s="446" t="s">
        <v>1592</v>
      </c>
      <c r="E91" s="446"/>
      <c r="F91" s="445"/>
      <c r="G91" s="445"/>
      <c r="H91" s="447"/>
      <c r="J91" s="514"/>
      <c r="K91" s="514"/>
      <c r="L91" s="514"/>
      <c r="M91" s="502"/>
    </row>
    <row r="92" spans="1:13" ht="47.25" customHeight="1" x14ac:dyDescent="0.25">
      <c r="A92" s="397"/>
      <c r="B92" s="411">
        <v>62</v>
      </c>
      <c r="C92" s="400" t="s">
        <v>1893</v>
      </c>
      <c r="D92" s="401" t="s">
        <v>1594</v>
      </c>
      <c r="E92" s="421" t="str">
        <f>TECNICAS!F66</f>
        <v>Se define en la Política de Seguridad de la Información y seguridad digital - Política de Respaldo de Datos: Define las políticas para realizar copias diarias, semanales, mensuales, anuales, en diferencial, diferencial incremental y total, de acuerdo con el tipo de copias de respaldo en el que se realice su almacenamiento. Las especificaciones están definidas en el documento GTI03-POL01 Política de Copias de Respaldo.
Se cuenta con la política GTI03-POL01 POLÍTICAS DE COPIAS DE RESPALDO y el procedimiento GTI-PRC03 PROCEDIMIENTO OPERACIÓN CENTRO DE COMPUTO, el flujograma copias de respaldo del procedimiento seguridad de la información
La CGN  como respaldo genera backups de los servidores de gestión y de los usuarios a través de la herramienta bacula</v>
      </c>
      <c r="F92" s="402" t="s">
        <v>1279</v>
      </c>
      <c r="G92" s="402" t="s">
        <v>1280</v>
      </c>
      <c r="H92" s="415" t="str">
        <f>TECNICAS!I66</f>
        <v>Política de Seguridad de la Información y seguridad digital - Política de Respaldo de Datos
Política GTI03-POL01 Políticas de Copias de Respaldo 
Procedimiento GTI-PRC03 Procedimiento Operación Centro de Cómputo 
Flujograma copias de respaldo del GTI-PRC010 Procedimiento Seguridad de la Información
Evidencia de la generación de backups de los servidores de gestión y de los usuarios a través de la Herramienta Bácula
Procedimiento Seguridad de la Información GTI-PRC010 - Copias de respaldo
http://galatea.contaduria.gov.co/svn/TIC_Gestion_TICs/trunk/SEG (Seguridad)/SGS (Sistema Gestion Seguridad)/EVI (Evidencias Varias)/BKP ( Backup)
Información que se encuentra en intranet en el modulo del sistema de gestión de calidad - SGC: Inicio&gt;Documentos SGC&gt;Gestión TICs&gt;Políticas</v>
      </c>
      <c r="I92" s="422"/>
      <c r="J92" s="514">
        <f>IF(TECNICAS!K66&lt;=20,0,IF(TECNICAS!K66=100,1,IF(TECNICAS!K66&lt;100,2, IF(TECNICAS!K66&gt;20,2,3))))</f>
        <v>1</v>
      </c>
      <c r="K92" s="514" t="str">
        <f>TECNICAS!E66</f>
        <v>A.12.3.1</v>
      </c>
      <c r="L92" s="514" t="str">
        <f>IF(K92=C92,"si","no")</f>
        <v>si</v>
      </c>
      <c r="M92" s="502"/>
    </row>
    <row r="93" spans="1:13" ht="15" x14ac:dyDescent="0.25">
      <c r="A93" s="397"/>
      <c r="B93" s="445"/>
      <c r="C93" s="445" t="s">
        <v>1894</v>
      </c>
      <c r="D93" s="446" t="s">
        <v>1599</v>
      </c>
      <c r="E93" s="446"/>
      <c r="F93" s="445"/>
      <c r="G93" s="445"/>
      <c r="H93" s="447"/>
      <c r="J93" s="514"/>
      <c r="K93" s="514"/>
      <c r="L93" s="514"/>
      <c r="M93" s="502"/>
    </row>
    <row r="94" spans="1:13" ht="47.25" customHeight="1" x14ac:dyDescent="0.25">
      <c r="A94" s="397"/>
      <c r="B94" s="411">
        <v>63</v>
      </c>
      <c r="C94" s="400" t="s">
        <v>1895</v>
      </c>
      <c r="D94" s="401" t="s">
        <v>1601</v>
      </c>
      <c r="E94" s="421" t="str">
        <f>TECNICAS!F68</f>
        <v xml:space="preserve">Se cuenta con formato GTI010-FOR01 REGISTRO INCIDENTES SEGURIDAD DE LA INFORMACIÓN
Se dispone a los usuarios el correo electronico  seguridadinformatica@contaduria.gov.co.  para reportar los eventos e incidentes de seguridad
Configuración del DMARC para correo Gmail
Se cuenta con Logs de firewall (Bgta/Mdllin) se almacenan en Fortianalizer de acuerdo con las políticas establecidas: que puede ser todo o solamente lo relacionado con UTM (seguridad perimetral, AP, red, switches). La retención es automática por tres meses . Se revisan si existe una alarma crítica de Zabbix.
Logs de BD (Bogotá y Medellín) se almacenana en filesystem de Discovery y se realiza backup diario con retención de 30 días. </v>
      </c>
      <c r="F94" s="402" t="s">
        <v>1279</v>
      </c>
      <c r="G94" s="402" t="s">
        <v>1280</v>
      </c>
      <c r="H94" s="415" t="str">
        <f>TECNICAS!I68</f>
        <v xml:space="preserve">Se define en la Política de Seguridad de la Información y seguridad digital - Política de Gestión de Incidentes de Seguridad de la Información 
Formato GTI010-FOR01 Registro incidentes Seguridad de la Información
http://galatea.contaduria.gov.co/svn/TIC_Gestion_TICs/trunk/SEG (Seguridad)/SGS (Sistema Gestion Seguridad)/INC ( Incidentes)/
Evidencia de registro de tickets en Herramienta de mesa de servicio GLPI
Reportes de usuarios al Correo electronico  seguridadinformatica@contaduria.gov.co
Configuración del DMARC: Configuración de autenticación de correo para combatir los ataques phishing previniendo las suplantaciones de correo.
http://galatea.contaduria.gov.co/svn/TIC_Gestion_TICs/trunk/SEG (Seguridad)/SGS (Sistema Gestion Seguridad)/POL (Politicas)/2024
Logs en Fortianalizer
Logs en filesystem del servidor Discovery
</v>
      </c>
      <c r="I94" s="422"/>
      <c r="J94" s="514">
        <f>IF(TECNICAS!K68&lt;=20,0,IF(TECNICAS!K68=100,1,IF(TECNICAS!K68&lt;100,2, IF(TECNICAS!K68&gt;20,2,3))))</f>
        <v>1</v>
      </c>
      <c r="K94" s="514" t="str">
        <f>TECNICAS!E68</f>
        <v>A.12.4.1</v>
      </c>
      <c r="L94" s="514" t="str">
        <f>IF(K94=C94,"si","no")</f>
        <v>si</v>
      </c>
      <c r="M94" s="502"/>
    </row>
    <row r="95" spans="1:13" ht="47.25" customHeight="1" x14ac:dyDescent="0.25">
      <c r="A95" s="397"/>
      <c r="B95" s="411">
        <v>64</v>
      </c>
      <c r="C95" s="400" t="s">
        <v>1896</v>
      </c>
      <c r="D95" s="401" t="s">
        <v>1606</v>
      </c>
      <c r="E95" s="421" t="str">
        <f>TECNICAS!F69</f>
        <v xml:space="preserve">Definido en la Politica de seguridad de la Información y seguridad digital -  Politica de Control de Acceso 
GTI010-FOR09 - Solicitud creación  de cuentas intitucional y/o VPN
GTI010-FOR03 Creacion de ususarios aplicativo CHIP 
La responsabilidad debe ser asumida por el usuario autorizado para acceder a la información, ya que cada usuario cuenta con un perfil de acuerdo a las actividades y tareas que realiza. 
</v>
      </c>
      <c r="F95" s="402" t="s">
        <v>1279</v>
      </c>
      <c r="G95" s="402" t="s">
        <v>1280</v>
      </c>
      <c r="H95" s="415" t="str">
        <f>TECNICAS!I69</f>
        <v>Politica de seguridad de la Información y seguridad digital - Politica de Control de Acceso: 
Los usuarios deben tener acceso solo a la información que sea necesaria para el desarrollo de sus actividades y para la cual tengan autorización.    
El acceso a sistemas y aplicaciones se debe controlar mediante un proceso de ingreso seguro, de acuerdo con los perfiles que se hayan asignado a los usuarios de cada aplicación. Además, solo los usuarios administradores podrán tener acceso a los sistemas operativos.
Formatos:
GTI010-FOR02  - Solicitud de Cuentas de Usuario Institucional
GTI010-FOR03 Creación de usuarios aplicativo CHIP 
GTI010-FOR04  Solicitud de Cuentas de Usuario Institucional - VPN  
Evidencia de registro de tickets en Herramienta de mesa de servicio GLPI</v>
      </c>
      <c r="I95" s="422"/>
      <c r="J95" s="514">
        <f>IF(TECNICAS!K69&lt;=20,0,IF(TECNICAS!K69=100,1,IF(TECNICAS!K69&lt;100,2, IF(TECNICAS!K69&gt;20,2,3))))</f>
        <v>1</v>
      </c>
      <c r="K95" s="514" t="str">
        <f>TECNICAS!E69</f>
        <v>A.12.4.2</v>
      </c>
      <c r="L95" s="514" t="str">
        <f>IF(K95=C95,"si","no")</f>
        <v>si</v>
      </c>
      <c r="M95" s="502"/>
    </row>
    <row r="96" spans="1:13" ht="47.25" customHeight="1" x14ac:dyDescent="0.25">
      <c r="A96" s="397"/>
      <c r="B96" s="411">
        <v>65</v>
      </c>
      <c r="C96" s="400" t="s">
        <v>1897</v>
      </c>
      <c r="D96" s="401" t="s">
        <v>1611</v>
      </c>
      <c r="E96" s="421" t="str">
        <f>TECNICAS!F70</f>
        <v xml:space="preserve">Se define en la Política de Seguridad de la Información y seguridad digital - Política de Control de Acceso. El acceso a sistemas y aplicaciones se debe controlar mediante un proceso de ingreso seguro, de acuerdo con los perfiles que se hayan asignado a los usuarios de cada aplicación. Además, solo los usuarios administradores podrán tener acceso a los sistemas operativos.
Se deben revisar dos veces al año los derechos de acceso de los usuarios a los sistemas y a los servicios de información para mantener un control eficaz.
Los registros se pueden reflejar actualmente en los formatos GTI02-FOR01 Bitacora de la Plataforma tecnológica", GTI02-FOR04 Admon-cambios -TI, GTI03-FOR01-Cheklist
</v>
      </c>
      <c r="F96" s="402" t="s">
        <v>1279</v>
      </c>
      <c r="G96" s="402" t="s">
        <v>1280</v>
      </c>
      <c r="H96" s="415" t="str">
        <f>TECNICAS!I70</f>
        <v xml:space="preserve">Política de Seguridad de la Información y seguridad digital - Política de Control de Acceso. 
El acceso a sistemas y aplicaciones se debe controlar mediante un proceso de ingreso seguro, de acuerdo con los perfiles que se hayan asignado a los usuarios de cada aplicación. Además, solo los usuarios administradores podrán tener acceso a los sistemas operativos.
Se deben revisar dos veces al año los derechos de acceso de los usuarios a los sistemas y a los servicios de información para mantener un control eficaz.
Formatos: 
GTI02-FOR01 Bitacora de la Plataforma tecnológica"
GTI02-FOR04 Admon-cambios -TI 
GTI03-FOR01-Cheklist
http://galatea.contaduria.gov.co/svn/TIC_Gestion_TICs/trunk/INF (Infraestructura)/CCO  (Centro Cómputo)/BPT (Bitacora Plataforma Tecnologica)
http://galatea.contaduria.gov.co/svn/TIC_Gestion_TICs/trunk/INF (Infraestructura)/ACA (Administracion Cambios)
http://galatea.contaduria.gov.co/svn/TIC_Gestion_TICs/trunk/INF (Infraestructura)/CCO  (Centro Cómputo)/MON (Monitoreo)/CKL (Check List)
</v>
      </c>
      <c r="I96" s="422"/>
      <c r="J96" s="514">
        <f>IF(TECNICAS!K70&lt;=20,0,IF(TECNICAS!K70=100,1,IF(TECNICAS!K70&lt;100,2, IF(TECNICAS!K70&gt;20,2,3))))</f>
        <v>1</v>
      </c>
      <c r="K96" s="514" t="str">
        <f>TECNICAS!E70</f>
        <v>A.12.4.3</v>
      </c>
      <c r="L96" s="514" t="str">
        <f>IF(K96=C96,"si","no")</f>
        <v>si</v>
      </c>
      <c r="M96" s="502"/>
    </row>
    <row r="97" spans="1:249" ht="47.25" customHeight="1" x14ac:dyDescent="0.25">
      <c r="A97" s="397"/>
      <c r="B97" s="411">
        <v>66</v>
      </c>
      <c r="C97" s="400" t="s">
        <v>1898</v>
      </c>
      <c r="D97" s="401" t="s">
        <v>1616</v>
      </c>
      <c r="E97" s="421" t="str">
        <f>TECNICAS!F71</f>
        <v>Se define en la Política de Seguridad de la Información y seguridad digital - Política de Sincronización de Relojes
Los relojes  de todos los sistemas de procesamiento de información dentro de la organización o del dominio de seguridad estan sincronizados con una fuente de tiempo exacta y acordada con NTP.
Para los servidores Windows, se deja dentro de las políticas para que todos los equipos dentro del dominio se sincronicen con el NTP del servidor de dominio.
Para los servidores Linux y AIX, se configura el archivo /etc/ntp.conf para que se sincronice con el servidor de dominio.</v>
      </c>
      <c r="F97" s="402" t="s">
        <v>1279</v>
      </c>
      <c r="G97" s="402" t="s">
        <v>1280</v>
      </c>
      <c r="H97" s="415" t="str">
        <f>TECNICAS!I71</f>
        <v xml:space="preserve">Política de Seguridad de la Información y seguridad digital - Política de Sincronización de Relojes: Con el fin de obtener un control apropiado para la correlación adecuada de eventos no deseados en la infraestructura o para la investigación efectiva de incidentes, los relojes de los diferentes equipos de cómputo, servidores y sistemas de información utilizados por la CGN estan sincronizados con la hora legal colombiana mediante el protocolo NTP. Esta responsabilidad corresponde al GIT de Apoyo Informático. 
Evidencia Sincronización de los relojes de los Equipos; Servidores con el NTP del servidor de dominio.
Validar la configuración en los servidores Linux y AIX, del archivo /etc/ntp.conf para que se sincronice con el servidor de dominio.
</v>
      </c>
      <c r="I97" s="423"/>
      <c r="J97" s="514">
        <f>IF(TECNICAS!K71&lt;=20,0,IF(TECNICAS!K71=100,1,IF(TECNICAS!K71&lt;100,2, IF(TECNICAS!K71&gt;20,2,3))))</f>
        <v>1</v>
      </c>
      <c r="K97" s="514" t="str">
        <f>TECNICAS!E71</f>
        <v>A.12.4.4</v>
      </c>
      <c r="L97" s="514" t="str">
        <f>IF(K97=C97,"si","no")</f>
        <v>si</v>
      </c>
      <c r="M97" s="502"/>
    </row>
    <row r="98" spans="1:249" ht="30" x14ac:dyDescent="0.25">
      <c r="A98" s="397"/>
      <c r="B98" s="445"/>
      <c r="C98" s="445" t="s">
        <v>757</v>
      </c>
      <c r="D98" s="446" t="s">
        <v>1620</v>
      </c>
      <c r="E98" s="446"/>
      <c r="F98" s="445"/>
      <c r="G98" s="445"/>
      <c r="H98" s="447"/>
      <c r="J98" s="514"/>
      <c r="K98" s="514"/>
      <c r="L98" s="514"/>
      <c r="M98" s="502"/>
    </row>
    <row r="99" spans="1:249" s="410" customFormat="1" ht="47.25" customHeight="1" x14ac:dyDescent="0.25">
      <c r="A99" s="419"/>
      <c r="B99" s="417">
        <v>67</v>
      </c>
      <c r="C99" s="412" t="s">
        <v>1899</v>
      </c>
      <c r="D99" s="413" t="s">
        <v>1622</v>
      </c>
      <c r="E99" s="421" t="str">
        <f>TECNICAS!F73</f>
        <v>Se define en la Política de Seguridad de la Información y seguridad digital - Política de Uso de los Recursos de Información: 
a.Se deben utilizar los bienes y recursos informáticos asignados única y exclusivamente para el desempeño de su empleo, cargo, rol o función. De la misma forma, las facultades que le sean atribuidas o la información reservada a la que tenga acceso por razón de su función, debe ser utilizada en forma exclusiva para fines de la entidad.
c.No se pueden almacenar, instalar o utilizar juegos en los equipos de cómputo de la CGN.
d.Únicamente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a.Se prohíbe la descarga de software desde internet, así como su instalación en las estaciones de trabajo o dispositivos móviles asignados por la CGN
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b.Todo el software operativo y aplicativo es propiedad de la CGN y solo el grupo de soporte técnico, con previa autorización del Coordinador del GIT de Apoyo Informático, está autorizado para instalarlo en las estaciones de trabajo de la entidad.
Los registros se pueden reflejar actualmente en el formato  GTI02-FOR04 Admon-cambios -TI</v>
      </c>
      <c r="F99" s="402" t="s">
        <v>1279</v>
      </c>
      <c r="G99" s="402" t="s">
        <v>1280</v>
      </c>
      <c r="H99" s="415" t="str">
        <f>TECNICAS!I73</f>
        <v>Política de Seguridad de la Información y seguridad digital - Política de Uso de los Recursos de Información: 
Los bienes y recursos informáticos son asignados única y exclusivamente para el desempeño del empleo, cargo, rol o función. De la misma forma, las facultades que le sean atribuidas o la información reservada a la que tenga acceso por razón de su función, debe ser utilizada en forma exclusiva para fines de la entidad.
No se puede almacenar, instalar o utilizar juegos en los equipos de cómputo de la CGN.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Esta prohibido la descarga de software desde internet, así como su instalación en las estaciones de trabajo o dispositivos móviles asignados por la CGN
Se define en la Política de Seguridad de la Información y seguridad digital - Política de Control de Virus
La CGN es responsable de suministrar un sistema de antivirus, el cual esta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Todo el software operativo y aplicativo es propiedad de la CGN y solo el grupo de soporte técnico, con previa autorización del Coordinador del GIT de Apoyo Informático, está autorizado para instalarlo en las estaciones de trabajo de la entidad.
Formato  GTI02-FOR04 Admon-cambios -TI
https://www.contaduria.gov.co/manual-y-politicas-del-sistema-integrado-de-gestion-institucional
http://galatea.contaduria.gov.co/svn/TIC_Gestion_TICs/trunk/INF (Infraestructura)/ACA (Administracion Cambios)
Información que se encuentra en intranet en el modulo del sistema de gestión de calidad - SGC: Inicio&gt;Documentos SGC&gt;Gestión TICs&gt;Políticas</v>
      </c>
      <c r="I99" s="422"/>
      <c r="J99" s="514">
        <f>IF(TECNICAS!K73&lt;=20,0,IF(TECNICAS!K73=100,1,IF(TECNICAS!K73&lt;100,2, IF(TECNICAS!K73&gt;20,2,3))))</f>
        <v>1</v>
      </c>
      <c r="K99" s="514" t="str">
        <f>TECNICAS!E73</f>
        <v>A.12.5.1</v>
      </c>
      <c r="L99" s="514" t="str">
        <f>IF(K99=C99,"si","no")</f>
        <v>si</v>
      </c>
      <c r="M99" s="502"/>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6"/>
      <c r="AP99" s="396"/>
      <c r="AQ99" s="396"/>
      <c r="AR99" s="396"/>
      <c r="AS99" s="396"/>
      <c r="AT99" s="396"/>
      <c r="AU99" s="396"/>
      <c r="AV99" s="396"/>
      <c r="AW99" s="396"/>
      <c r="AX99" s="396"/>
      <c r="AY99" s="396"/>
      <c r="AZ99" s="396"/>
      <c r="BA99" s="396"/>
      <c r="BB99" s="396"/>
      <c r="BC99" s="396"/>
      <c r="BD99" s="396"/>
      <c r="BE99" s="396"/>
      <c r="BF99" s="396"/>
      <c r="BG99" s="396"/>
      <c r="BH99" s="396"/>
      <c r="BI99" s="396"/>
      <c r="BJ99" s="396"/>
      <c r="BK99" s="396"/>
      <c r="BL99" s="396"/>
      <c r="BM99" s="396"/>
      <c r="BN99" s="396"/>
      <c r="BO99" s="396"/>
      <c r="BP99" s="396"/>
      <c r="BQ99" s="396"/>
      <c r="BR99" s="396"/>
      <c r="BS99" s="396"/>
      <c r="BT99" s="396"/>
      <c r="BU99" s="396"/>
      <c r="BV99" s="396"/>
      <c r="BW99" s="396"/>
      <c r="BX99" s="396"/>
      <c r="BY99" s="396"/>
      <c r="BZ99" s="396"/>
      <c r="CA99" s="396"/>
      <c r="CB99" s="396"/>
      <c r="CC99" s="396"/>
      <c r="CD99" s="396"/>
      <c r="CE99" s="396"/>
      <c r="CF99" s="396"/>
      <c r="CG99" s="396"/>
      <c r="CH99" s="396"/>
      <c r="CI99" s="396"/>
      <c r="CJ99" s="396"/>
      <c r="CK99" s="396"/>
      <c r="CL99" s="396"/>
      <c r="CM99" s="396"/>
      <c r="CN99" s="396"/>
      <c r="CO99" s="396"/>
      <c r="CP99" s="396"/>
      <c r="CQ99" s="396"/>
      <c r="CR99" s="396"/>
      <c r="CS99" s="396"/>
      <c r="CT99" s="396"/>
      <c r="CU99" s="396"/>
      <c r="CV99" s="396"/>
      <c r="CW99" s="396"/>
      <c r="CX99" s="396"/>
      <c r="CY99" s="396"/>
      <c r="CZ99" s="396"/>
      <c r="DA99" s="396"/>
      <c r="DB99" s="396"/>
      <c r="DC99" s="396"/>
      <c r="DD99" s="396"/>
      <c r="DE99" s="396"/>
      <c r="DF99" s="396"/>
      <c r="DG99" s="396"/>
      <c r="DH99" s="396"/>
      <c r="DI99" s="396"/>
      <c r="DJ99" s="396"/>
      <c r="DK99" s="396"/>
      <c r="DL99" s="396"/>
      <c r="DM99" s="396"/>
      <c r="DN99" s="396"/>
      <c r="DO99" s="396"/>
      <c r="DP99" s="396"/>
      <c r="DQ99" s="396"/>
      <c r="DR99" s="396"/>
      <c r="DS99" s="396"/>
      <c r="DT99" s="396"/>
      <c r="DU99" s="396"/>
      <c r="DV99" s="396"/>
      <c r="DW99" s="396"/>
      <c r="DX99" s="396"/>
      <c r="DY99" s="396"/>
      <c r="DZ99" s="396"/>
      <c r="EA99" s="396"/>
      <c r="EB99" s="396"/>
      <c r="EC99" s="396"/>
      <c r="ED99" s="396"/>
      <c r="EE99" s="396"/>
      <c r="EF99" s="396"/>
      <c r="EG99" s="396"/>
      <c r="EH99" s="396"/>
      <c r="EI99" s="396"/>
      <c r="EJ99" s="396"/>
      <c r="EK99" s="396"/>
      <c r="EL99" s="396"/>
      <c r="EM99" s="396"/>
      <c r="EN99" s="396"/>
      <c r="EO99" s="396"/>
      <c r="EP99" s="396"/>
      <c r="EQ99" s="396"/>
      <c r="ER99" s="396"/>
      <c r="ES99" s="396"/>
      <c r="ET99" s="396"/>
      <c r="EU99" s="396"/>
      <c r="EV99" s="396"/>
      <c r="EW99" s="396"/>
      <c r="EX99" s="396"/>
      <c r="EY99" s="396"/>
      <c r="EZ99" s="396"/>
      <c r="FA99" s="396"/>
      <c r="FB99" s="396"/>
      <c r="FC99" s="396"/>
      <c r="FD99" s="396"/>
      <c r="FE99" s="396"/>
      <c r="FF99" s="396"/>
      <c r="FG99" s="396"/>
      <c r="FH99" s="396"/>
      <c r="FI99" s="396"/>
      <c r="FJ99" s="396"/>
      <c r="FK99" s="396"/>
      <c r="FL99" s="396"/>
      <c r="FM99" s="396"/>
      <c r="FN99" s="396"/>
      <c r="FO99" s="396"/>
      <c r="FP99" s="396"/>
      <c r="FQ99" s="396"/>
      <c r="FR99" s="396"/>
      <c r="FS99" s="396"/>
      <c r="FT99" s="396"/>
      <c r="FU99" s="396"/>
      <c r="FV99" s="396"/>
      <c r="FW99" s="396"/>
      <c r="FX99" s="396"/>
      <c r="FY99" s="396"/>
      <c r="FZ99" s="396"/>
      <c r="GA99" s="396"/>
      <c r="GB99" s="396"/>
      <c r="GC99" s="396"/>
      <c r="GD99" s="396"/>
      <c r="GE99" s="396"/>
      <c r="GF99" s="396"/>
      <c r="GG99" s="396"/>
      <c r="GH99" s="396"/>
      <c r="GI99" s="396"/>
      <c r="GJ99" s="396"/>
      <c r="GK99" s="396"/>
      <c r="GL99" s="396"/>
      <c r="GM99" s="396"/>
      <c r="GN99" s="396"/>
      <c r="GO99" s="396"/>
      <c r="GP99" s="396"/>
      <c r="GQ99" s="396"/>
      <c r="GR99" s="396"/>
      <c r="GS99" s="396"/>
      <c r="GT99" s="396"/>
      <c r="GU99" s="396"/>
      <c r="GV99" s="396"/>
      <c r="GW99" s="396"/>
      <c r="GX99" s="396"/>
      <c r="GY99" s="396"/>
      <c r="GZ99" s="396"/>
      <c r="HA99" s="396"/>
      <c r="HB99" s="396"/>
      <c r="HC99" s="396"/>
      <c r="HD99" s="396"/>
      <c r="HE99" s="396"/>
      <c r="HF99" s="396"/>
      <c r="HG99" s="396"/>
      <c r="HH99" s="396"/>
      <c r="HI99" s="396"/>
      <c r="HJ99" s="396"/>
      <c r="HK99" s="396"/>
      <c r="HL99" s="396"/>
      <c r="HM99" s="396"/>
      <c r="HN99" s="396"/>
      <c r="HO99" s="396"/>
      <c r="HP99" s="396"/>
      <c r="HQ99" s="396"/>
      <c r="HR99" s="396"/>
      <c r="HS99" s="396"/>
      <c r="HT99" s="396"/>
      <c r="HU99" s="396"/>
      <c r="HV99" s="396"/>
      <c r="HW99" s="396"/>
      <c r="HX99" s="396"/>
      <c r="HY99" s="396"/>
      <c r="HZ99" s="396"/>
      <c r="IA99" s="396"/>
      <c r="IB99" s="396"/>
      <c r="IC99" s="396"/>
      <c r="ID99" s="396"/>
      <c r="IE99" s="396"/>
      <c r="IF99" s="396"/>
      <c r="IG99" s="396"/>
      <c r="IH99" s="396"/>
      <c r="II99" s="396"/>
      <c r="IJ99" s="396"/>
      <c r="IK99" s="396"/>
      <c r="IL99" s="396"/>
      <c r="IM99" s="396"/>
      <c r="IN99" s="396"/>
      <c r="IO99" s="396"/>
    </row>
    <row r="100" spans="1:249" s="425" customFormat="1" ht="30" x14ac:dyDescent="0.2">
      <c r="A100" s="424"/>
      <c r="B100" s="445"/>
      <c r="C100" s="445" t="s">
        <v>1900</v>
      </c>
      <c r="D100" s="446" t="s">
        <v>1030</v>
      </c>
      <c r="E100" s="446"/>
      <c r="F100" s="445"/>
      <c r="G100" s="445"/>
      <c r="H100" s="447"/>
      <c r="I100" s="396"/>
      <c r="J100" s="514"/>
      <c r="K100" s="514"/>
      <c r="L100" s="514"/>
      <c r="M100" s="502"/>
      <c r="N100" s="396"/>
      <c r="O100" s="396"/>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6"/>
      <c r="AY100" s="396"/>
      <c r="AZ100" s="396"/>
      <c r="BA100" s="396"/>
      <c r="BB100" s="396"/>
      <c r="BC100" s="396"/>
      <c r="BD100" s="396"/>
      <c r="BE100" s="396"/>
      <c r="BF100" s="396"/>
      <c r="BG100" s="396"/>
      <c r="BH100" s="396"/>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6"/>
      <c r="CD100" s="396"/>
      <c r="CE100" s="396"/>
      <c r="CF100" s="396"/>
      <c r="CG100" s="396"/>
      <c r="CH100" s="396"/>
      <c r="CI100" s="396"/>
      <c r="CJ100" s="396"/>
      <c r="CK100" s="396"/>
      <c r="CL100" s="396"/>
      <c r="CM100" s="396"/>
      <c r="CN100" s="396"/>
      <c r="CO100" s="396"/>
      <c r="CP100" s="396"/>
      <c r="CQ100" s="396"/>
      <c r="CR100" s="396"/>
      <c r="CS100" s="396"/>
      <c r="CT100" s="396"/>
      <c r="CU100" s="396"/>
      <c r="CV100" s="396"/>
      <c r="CW100" s="396"/>
      <c r="CX100" s="396"/>
      <c r="CY100" s="396"/>
      <c r="CZ100" s="396"/>
      <c r="DA100" s="396"/>
      <c r="DB100" s="396"/>
      <c r="DC100" s="396"/>
      <c r="DD100" s="396"/>
      <c r="DE100" s="396"/>
      <c r="DF100" s="396"/>
      <c r="DG100" s="396"/>
      <c r="DH100" s="396"/>
      <c r="DI100" s="396"/>
      <c r="DJ100" s="396"/>
      <c r="DK100" s="396"/>
      <c r="DL100" s="396"/>
      <c r="DM100" s="396"/>
      <c r="DN100" s="396"/>
      <c r="DO100" s="396"/>
      <c r="DP100" s="396"/>
      <c r="DQ100" s="396"/>
      <c r="DR100" s="396"/>
      <c r="DS100" s="396"/>
      <c r="DT100" s="396"/>
      <c r="DU100" s="396"/>
      <c r="DV100" s="396"/>
      <c r="DW100" s="396"/>
      <c r="DX100" s="396"/>
      <c r="DY100" s="396"/>
      <c r="DZ100" s="396"/>
      <c r="EA100" s="396"/>
      <c r="EB100" s="396"/>
      <c r="EC100" s="396"/>
      <c r="ED100" s="396"/>
      <c r="EE100" s="396"/>
      <c r="EF100" s="396"/>
      <c r="EG100" s="396"/>
      <c r="EH100" s="396"/>
      <c r="EI100" s="396"/>
      <c r="EJ100" s="396"/>
      <c r="EK100" s="396"/>
      <c r="EL100" s="396"/>
      <c r="EM100" s="396"/>
      <c r="EN100" s="396"/>
      <c r="EO100" s="396"/>
      <c r="EP100" s="396"/>
      <c r="EQ100" s="396"/>
      <c r="ER100" s="396"/>
      <c r="ES100" s="396"/>
      <c r="ET100" s="396"/>
      <c r="EU100" s="396"/>
      <c r="EV100" s="396"/>
      <c r="EW100" s="396"/>
      <c r="EX100" s="396"/>
      <c r="EY100" s="396"/>
      <c r="EZ100" s="396"/>
      <c r="FA100" s="396"/>
      <c r="FB100" s="396"/>
      <c r="FC100" s="396"/>
      <c r="FD100" s="396"/>
      <c r="FE100" s="396"/>
      <c r="FF100" s="396"/>
      <c r="FG100" s="396"/>
      <c r="FH100" s="396"/>
      <c r="FI100" s="396"/>
      <c r="FJ100" s="396"/>
      <c r="FK100" s="396"/>
      <c r="FL100" s="396"/>
      <c r="FM100" s="396"/>
      <c r="FN100" s="396"/>
      <c r="FO100" s="396"/>
      <c r="FP100" s="396"/>
      <c r="FQ100" s="396"/>
      <c r="FR100" s="396"/>
      <c r="FS100" s="396"/>
      <c r="FT100" s="396"/>
      <c r="FU100" s="396"/>
      <c r="FV100" s="396"/>
      <c r="FW100" s="396"/>
      <c r="FX100" s="396"/>
      <c r="FY100" s="396"/>
      <c r="FZ100" s="396"/>
      <c r="GA100" s="396"/>
      <c r="GB100" s="396"/>
      <c r="GC100" s="396"/>
      <c r="GD100" s="396"/>
      <c r="GE100" s="396"/>
      <c r="GF100" s="396"/>
      <c r="GG100" s="396"/>
      <c r="GH100" s="396"/>
      <c r="GI100" s="396"/>
      <c r="GJ100" s="396"/>
      <c r="GK100" s="396"/>
      <c r="GL100" s="396"/>
      <c r="GM100" s="396"/>
      <c r="GN100" s="396"/>
      <c r="GO100" s="396"/>
      <c r="GP100" s="396"/>
      <c r="GQ100" s="396"/>
      <c r="GR100" s="396"/>
      <c r="GS100" s="396"/>
      <c r="GT100" s="396"/>
      <c r="GU100" s="396"/>
      <c r="GV100" s="396"/>
      <c r="GW100" s="396"/>
      <c r="GX100" s="396"/>
      <c r="GY100" s="396"/>
      <c r="GZ100" s="396"/>
      <c r="HA100" s="396"/>
      <c r="HB100" s="396"/>
      <c r="HC100" s="396"/>
      <c r="HD100" s="396"/>
      <c r="HE100" s="396"/>
      <c r="HF100" s="396"/>
      <c r="HG100" s="396"/>
      <c r="HH100" s="396"/>
      <c r="HI100" s="396"/>
      <c r="HJ100" s="396"/>
      <c r="HK100" s="396"/>
      <c r="HL100" s="396"/>
      <c r="HM100" s="396"/>
      <c r="HN100" s="396"/>
      <c r="HO100" s="396"/>
      <c r="HP100" s="396"/>
      <c r="HQ100" s="396"/>
      <c r="HR100" s="396"/>
      <c r="HS100" s="396"/>
      <c r="HT100" s="396"/>
      <c r="HU100" s="396"/>
      <c r="HV100" s="396"/>
      <c r="HW100" s="396"/>
      <c r="HX100" s="396"/>
      <c r="HY100" s="396"/>
      <c r="HZ100" s="396"/>
      <c r="IA100" s="396"/>
      <c r="IB100" s="396"/>
      <c r="IC100" s="396"/>
      <c r="ID100" s="396"/>
      <c r="IE100" s="396"/>
      <c r="IF100" s="396"/>
      <c r="IG100" s="396"/>
      <c r="IH100" s="396"/>
      <c r="II100" s="396"/>
      <c r="IJ100" s="396"/>
      <c r="IK100" s="396"/>
      <c r="IL100" s="396"/>
      <c r="IM100" s="396"/>
      <c r="IN100" s="396"/>
      <c r="IO100" s="396"/>
    </row>
    <row r="101" spans="1:249" ht="47.25" customHeight="1" x14ac:dyDescent="0.25">
      <c r="A101" s="397"/>
      <c r="B101" s="411">
        <v>68</v>
      </c>
      <c r="C101" s="400" t="s">
        <v>1901</v>
      </c>
      <c r="D101" s="401" t="s">
        <v>1627</v>
      </c>
      <c r="E101" s="421" t="str">
        <f>TECNICAS!F75</f>
        <v xml:space="preserve">Se define en la Política de Seguridad de la Información y seguridad digital - Política de Gestión de la Vulnerabilidad Técnica:
a.El proceso de Gestión TICs es responsable de verificar de manera periódica la información publicada por parte de los fabricantes y foros de seguridad en relación con nuevas vulnerabilidades identificadas que puedan afectar los sistemas de información de la CGN.
b.Se debe generar y ejecutar, por lo menos una vez al año, un plan de análisis de vulnerabilidades o hacking ético para las plataformas críticas de la CGN cuya viabilidad técnica y de administración lo permita.
Analisis de vulnerabilidades  desde la consola de antivirus, registro de amenazas y vulnerabilidades, se identifican vulnerabilidades tecnicas desde la herramienta perimetral - Fortinet.
Se programan test de vulnerabilidad interno y externo con el apoyo  de  funcionarios de los grupos de infraestructura y de seguridad sobre los servidores criticos de la CGN
Plan de remedicacion y seguimiento de vulnerabilidades </v>
      </c>
      <c r="F101" s="402" t="s">
        <v>1279</v>
      </c>
      <c r="G101" s="402" t="s">
        <v>1280</v>
      </c>
      <c r="H101" s="415" t="str">
        <f>TECNICAS!I75</f>
        <v>Política de Seguridad de la Información y seguridad digital - Política de Gestión de la Vulnerabilidad Técnica:
El proceso de Gestión TICs es responsable de verificar de manera periódica la información publicada por parte de los fabricantes y foros de seguridad en relación con nuevas vulnerabilidades identificadas que puedan afectar los sistemas de información de la CGN. 
Se cuenta con un repositorio de los envios sobre las alertas de seguridad.
Se genera y se ejecuta una vez al año, un plan de análisis de vulnerabilidades o hacking ético para las plataformas críticas de la CGN cuya viabilidad técnica y de administración lo permita.
Reporte y analisis de vulnerabilidades  desde la consola de antivirus.
Reporte de amenazas y vulnerabilidades - herramienta perimetral - Fortinet.
Proceso de remedicacion y seguimiento de vulnerabilidades 
http://galatea.contaduria.gov.co/svn/TIC_Gestion_TICs/trunk/SEG (Seguridad)/SGS (Sistema Gestion Seguridad)/COR (COLCERT-Alertas)
Procedimiento de administración de la plataforma tecnológica
http://galatea.contaduria.gov.co/svn/TIC_Gestion_TICs/trunk/SEG (Seguridad)/SGS (Sistema Gestion Seguridad)/VNB (Vulnerabilidades)
Información que se encuentra en intranet en el modulo del sistema de gestión de calidad - SGC: Inicio&gt;Documentos SGC&gt;Gestión TICs&gt;Políticas</v>
      </c>
      <c r="I101" s="426"/>
      <c r="J101" s="514">
        <f>IF(TECNICAS!K75&lt;=20,0,IF(TECNICAS!K75=100,1,IF(TECNICAS!K75&lt;100,2, IF(TECNICAS!K75&gt;20,2,3))))</f>
        <v>1</v>
      </c>
      <c r="K101" s="514" t="str">
        <f>TECNICAS!E75</f>
        <v>A.12.6.1</v>
      </c>
      <c r="L101" s="514" t="str">
        <f>IF(K101=C101,"si","no")</f>
        <v>si</v>
      </c>
      <c r="M101" s="502"/>
    </row>
    <row r="102" spans="1:249" ht="47.25" customHeight="1" x14ac:dyDescent="0.25">
      <c r="A102" s="397"/>
      <c r="B102" s="411">
        <v>69</v>
      </c>
      <c r="C102" s="400" t="s">
        <v>1902</v>
      </c>
      <c r="D102" s="401" t="s">
        <v>1632</v>
      </c>
      <c r="E102" s="421" t="str">
        <f>TECNICAS!F76</f>
        <v xml:space="preserve">Se define en la Política de Seguridad de la Información y seguridad digital - Política de Uso de los Recursos de Información: 
a.Se deben utilizar los bienes y recursos informáticos asignados única y exclusivamente para el desempeño de su empleo, cargo, rol o función. De la misma forma, las facultades que le sean atribuidas o la información reservada a la que tenga acceso por razón de su función, debe ser utilizada en forma exclusiva para fines de la entidad.
c.No se pueden almacenar, instalar o utilizar juegos en los equipos de cómputo de la CGN.
d.Únicamente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a.Se prohíbe la descarga de software desde internet, así como su instalación en las estaciones de trabajo o dispositivos móviles asignados por la CGN
Se define en la Política de Seguridad de la Información y seguridad digital - Política de Control de Virus
a.La CGN es responsable de suministrar un sistema de antivirus, el cual debe estar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b.Todo el software operativo y aplicativo es propiedad de la CGN y solo el grupo de soporte técnico, con previa autorización del Coordinador del GIT de Apoyo Informático, está autorizado para instalarlo en las estaciones de trabajo de la entidad.
Restricciones configuradas en el firewall y en el dominio windows para descargar software </v>
      </c>
      <c r="F102" s="402" t="s">
        <v>1279</v>
      </c>
      <c r="G102" s="402" t="s">
        <v>1280</v>
      </c>
      <c r="H102" s="415" t="str">
        <f>TECNICAS!I76</f>
        <v>Política de Seguridad de la Información y seguridad digital - Política de Uso de los Recursos de Información: 
Los bienes y recursos informáticos son asignados única y exclusivamente para el desempeño del empleo, cargo, rol o función. De la misma forma, las facultades que le sean atribuidas o la información reservada a la que tenga acceso por razón de su función, debe ser utilizada en forma exclusiva para fines de la entidad.
No se puede almacenar, instalar o utilizar juegos en los equipos de cómputo de la CGN.
Únicamente los servidores públicos y/o colaboradores de soporte autorizados por la CGN, previa aprobación del Coordinador del GIT de Apoyo Informático, tienen la autorización para instalar y realizar modificaciones en el software y hardware de los equipos de la CGN. En este sentido, está estrictamente prohibida la instalación de cualquier software sin la autorización previa del GIT de Apoyo Informático, con el objetivo de asegurar la legalidad y la seguridad de este.
Se define en la Política de Seguridad de la Información y seguridad digital - Política de Uso del Internet:
Esta prohibido la descarga de software desde internet, así como su instalación en las estaciones de trabajo o dispositivos móviles asignados por la CGN
Se define en la Política de Seguridad de la Información y seguridad digital - Política de Control de Virus
La CGN es responsable de suministrar un sistema de antivirus, el cual esta instalado en cada estación de trabajo, equipos portátiles y en los servidores; los usuarios no deben desactivar esta funcionalidad o intentar manipular la configuración en sus equipos.
Se define en la Política de Seguridad de la Información y seguridad digital- Política de Derechos de Autor
Todo el software operativo y aplicativo es propiedad de la CGN y solo el grupo de soporte técnico, con previa autorización del Coordinador del GIT de Apoyo Informático, está autorizado para instalarlo en las estaciones de trabajo de la entidad.
Evidencia de las restricciones configuradas en el firewall y en el dominio windows para descargar software 
https://www.contaduria.gov.co/manual-y-politicas-del-sistema-integrado-de-gestion-institucional
Información que se encuentra en intranet en el modulo del sistema de gestión de calidad - SGC: Inicio&gt;Documentos SGC&gt;Gestión TICs&gt;Políticas</v>
      </c>
      <c r="I102" s="422"/>
      <c r="J102" s="514">
        <f>IF(TECNICAS!K76&lt;=20,0,IF(TECNICAS!K76=100,1,IF(TECNICAS!K76&lt;100,2, IF(TECNICAS!K76&gt;20,2,3))))</f>
        <v>1</v>
      </c>
      <c r="K102" s="514" t="str">
        <f>TECNICAS!E76</f>
        <v>A.12.6.2</v>
      </c>
      <c r="L102" s="514" t="str">
        <f>IF(K102=C102,"si","no")</f>
        <v>si</v>
      </c>
      <c r="M102" s="502"/>
    </row>
    <row r="103" spans="1:249" ht="47.25" customHeight="1" x14ac:dyDescent="0.25">
      <c r="A103" s="397"/>
      <c r="B103" s="445"/>
      <c r="C103" s="445" t="s">
        <v>1903</v>
      </c>
      <c r="D103" s="446" t="s">
        <v>1637</v>
      </c>
      <c r="E103" s="446"/>
      <c r="F103" s="445"/>
      <c r="G103" s="445"/>
      <c r="H103" s="447"/>
      <c r="J103" s="514"/>
      <c r="K103" s="514"/>
      <c r="L103" s="514"/>
      <c r="M103" s="502"/>
    </row>
    <row r="104" spans="1:249" ht="47.25" customHeight="1" x14ac:dyDescent="0.25">
      <c r="A104" s="397"/>
      <c r="B104" s="411">
        <v>70</v>
      </c>
      <c r="C104" s="400" t="s">
        <v>1904</v>
      </c>
      <c r="D104" s="401" t="s">
        <v>1639</v>
      </c>
      <c r="E104" s="421" t="str">
        <f>TECNICAS!F78</f>
        <v xml:space="preserve">Se define en la Política de Seguridad de la Información y seguridad digital - Política de Gestión de la Vulnerabilidad Técnica:
b.Se debe generar y ejecutar, por lo menos una vez al año, un plan de análisis de vulnerabilidades o hacking ético para las plataformas críticas de la CGN cuya viabilidad técnica y de administración lo permita.
Se define en la Política de Seguridad de la Información y seguridad digital - Política de Derechos de Autor: 
d.La CGN cuenta con la autoridad y autonomía para realizar auditorías periódicas sobre las estaciones de trabajo, con previa autorización del jefe inmediato, para verificar el apropiado uso del software. Se mantendrán los registros de los hallazgos identificados.
Se define en la Política de Seguridad de la Información y seguridad digital - Política de Monitoreo y Evaluación del Cumplimiento
a.        El servidor público o colaborador asignado por el Coordinador del GIT de Apoyo Informático tiene, en primera instancia, la responsabilidad de monitorear las estaciones de trabajo con el fin de identificar lo que pueda ser considerado como software ilegal o aplicaciones que afecten la seguridad de la información.
los grupos de seguridad y de infraestructura realizan pruebas de vulnerabilidades a algunos servidores de la plataforma tecnologica
</v>
      </c>
      <c r="F104" s="402" t="s">
        <v>1279</v>
      </c>
      <c r="G104" s="402" t="s">
        <v>1280</v>
      </c>
      <c r="H104" s="415" t="str">
        <f>TECNICAS!I78</f>
        <v>Se define en la Política de Seguridad de la Información y seguridad digital - Política de Gestión de la Vulnerabilidad Técnica:
Se genera y se ejecuta una vez al año, un plan de análisis de vulnerabilidades o hacking ético para las plataformas críticas de la CGN cuya viabilidad técnica y de administración lo permita.
Se define en la Política de Seguridad de la Información y seguridad digital - Política de Derechos de Autor: 
La CGN cuenta con la autoridad y autonomía para realizar auditorías periódicas sobre las estaciones de trabajo, con previa autorización del jefe inmediato, para verificar el apropiado uso del software. Se mantendrán los registros de los hallazgos identificados.
Se define en la Política de Seguridad de la Información y seguridad digital - Política de Monitoreo y Evaluación del Cumplimiento
El servidor público o colaborador asignado por el Coordinador del GIT de Apoyo Informático tiene, en primera instancia, la responsabilidad de monitorear las estaciones de trabajo con el fin de identificar lo que pueda ser considerado como software ilegal o aplicaciones que afecten la seguridad de la información.
Auditorias internas
Pruebas de vulnerabilidades a algunos servidores de la plataforma tecnologica
http://galatea.contaduria.gov.co/svn/TIC_Gestion_TICs/trunk/SEG (Seguridad)/SGS (Sistema Gestion Seguridad)/VNB (Vulnerabilidades)</v>
      </c>
      <c r="I104" s="422"/>
      <c r="J104" s="514">
        <f>IF(TECNICAS!K78&lt;=20,0,IF(TECNICAS!K78=100,1,IF(TECNICAS!K78&lt;100,2, IF(TECNICAS!K78&gt;20,2,3))))</f>
        <v>1</v>
      </c>
      <c r="K104" s="514" t="str">
        <f>TECNICAS!E78</f>
        <v>A.12.7.1</v>
      </c>
      <c r="L104" s="514" t="str">
        <f>IF(K104=C104,"si","no")</f>
        <v>si</v>
      </c>
      <c r="M104" s="502"/>
    </row>
    <row r="105" spans="1:249" ht="31.5" x14ac:dyDescent="0.25">
      <c r="A105" s="397"/>
      <c r="B105" s="459"/>
      <c r="C105" s="459" t="s">
        <v>1905</v>
      </c>
      <c r="D105" s="460" t="s">
        <v>24</v>
      </c>
      <c r="E105" s="458"/>
      <c r="F105" s="459"/>
      <c r="G105" s="459"/>
      <c r="H105" s="458"/>
      <c r="J105" s="514"/>
      <c r="K105" s="514"/>
      <c r="L105" s="514"/>
      <c r="M105" s="502"/>
    </row>
    <row r="106" spans="1:249" ht="30" x14ac:dyDescent="0.25">
      <c r="A106" s="397"/>
      <c r="B106" s="445"/>
      <c r="C106" s="445" t="s">
        <v>1906</v>
      </c>
      <c r="D106" s="446" t="s">
        <v>1644</v>
      </c>
      <c r="E106" s="446"/>
      <c r="F106" s="445"/>
      <c r="G106" s="445"/>
      <c r="H106" s="447"/>
      <c r="J106" s="514"/>
      <c r="K106" s="514"/>
      <c r="L106" s="514"/>
      <c r="M106" s="502"/>
    </row>
    <row r="107" spans="1:249" ht="47.25" customHeight="1" x14ac:dyDescent="0.25">
      <c r="A107" s="397"/>
      <c r="B107" s="411">
        <v>71</v>
      </c>
      <c r="C107" s="400" t="s">
        <v>1907</v>
      </c>
      <c r="D107" s="401" t="s">
        <v>1646</v>
      </c>
      <c r="E107" s="421" t="str">
        <f>TECNICAS!F82</f>
        <v>Se define en la Política de Seguridad de la Información y seguridad digital - Política de la Red Interna : La red interna de la CGN es un recurso vital que permite la comunicación, el intercambio de información y el acceso a recursos críticos para el desarrollo de las operaciones. Esta política establece las directrices y normativas para el uso seguro, responsable y efectivo de la red interna por parte de todos los servidores públicos y colaboradores autorizados.
Se define en la Política de Seguridad de la Información y seguridad digital - Política de Uso de la Red Inalámbrica Pública: Define los lineamientos para el uso del internet inalámbrico público en la CGN. 
Se define en la Política de Seguridad de la Información y seguridad digital - Política de Acceso a la Red Privada Virtual (VPN): La Política de Uso de la Red Privada Virtual tiene como objetivo principal ofrecer a los servidores públicos y colaboradores una guía sobre las características y requerimientos mínimos que deben ser cumplidos para el uso correcto del servicio de la VPN institucional y cualquier mecanismo de acceso remoto a los servicios que provea la CGN como también las implicancias del mal uso.
El administrador de la red realiza un control de trafico y red, se cuenta con la segmentación de red Revisión y monitoreo del Firewall,  monitoreo canales
FLUJOGRAMA SEGURIDAD DE REDES,COMUNICACIONES Y SERVICIOS DE TI del procedimiento de seguridad de la información, donde se contemplan los criterios de seguridad en la red.</v>
      </c>
      <c r="F107" s="402" t="s">
        <v>1279</v>
      </c>
      <c r="G107" s="402" t="s">
        <v>1280</v>
      </c>
      <c r="H107" s="415" t="str">
        <f>TECNICAS!I82</f>
        <v>Política de Seguridad de la Información y seguridad digital - Política de la Red Interna : 
El acceso a la red interna está restringido a servidores públicos o colaboradores autorizados por la entidad. Se requiere autenticación para acceder a recursos y datos de la red.
La actividad en la red interna puede ser monitoreada y registrada con el fin de asegurar el cumplimiento de las políticas de seguridad y para investigar cualquier actividad sospechosa o incumplimiento de las políticas.
La institución se compromete a identificar, reducir y mitigar los riesgos asociados con el uso de la red interna. Se implementarán controles de seguridad y medidas preventivas para proteger la red contra amenazas conocidas y emergentes. Se fomentará la conciencia sobre seguridad informática y se proporcionará formación regular a los usuarios para mitigar los riesgos de vulnerabilidades y brechas de seguridad.
Política de Seguridad de la Información y seguridad digital - Política de Uso de la Red Inalámbrica Pública: Las especificaciones están definidas en el documento GTI10-POL03 Política para el Uso de la Red Inalámbrica Pública en la CGN.
Política de Seguridad de la Información y seguridad digital - Política de Acceso a la Red Privada Virtual (VPN): Las especificaciones están definidas en el documento GTI10-POL01 Política de Acceso a la Red Privada Virtual de la CGN.
El administrador de la red realiza un control de trafico y red, se cuenta con la segmentación de red Revisión y monitoreo del Firewall,  monitoreo canales
FLUJOGRAMA SEGURIDAD DE REDES,COMUNICACIONES Y SERVICIOS DE TI del procedimiento de seguridad de la información, donde se contemplan los criterios de seguridad en la red
http://galatea.contaduria.gov.co/svn/TIC_Gestion_TICs/trunk/INF (Infraestructura)/REC  (Redes y Comunicaciones)
Información que se encuentra en intranet en el modulo del sistema de gestion de calidad - SGC: Inicio&gt;Documentos SGC&gt;Gestión TICs&gt;</v>
      </c>
      <c r="I107" s="422"/>
      <c r="J107" s="514">
        <f>IF(TECNICAS!K82&lt;=20,0,IF(TECNICAS!K82=100,1,IF(TECNICAS!K82&lt;100,2, IF(TECNICAS!K82&gt;20,2,3))))</f>
        <v>1</v>
      </c>
      <c r="K107" s="514" t="str">
        <f>TECNICAS!E82</f>
        <v>A.13.1.1</v>
      </c>
      <c r="L107" s="514" t="str">
        <f>IF(K107=C107,"si","no")</f>
        <v>si</v>
      </c>
      <c r="M107" s="502"/>
    </row>
    <row r="108" spans="1:249" ht="47.25" customHeight="1" x14ac:dyDescent="0.25">
      <c r="A108" s="397"/>
      <c r="B108" s="411">
        <v>72</v>
      </c>
      <c r="C108" s="400" t="s">
        <v>1908</v>
      </c>
      <c r="D108" s="401" t="s">
        <v>1651</v>
      </c>
      <c r="E108" s="421" t="str">
        <f>TECNICAS!F83</f>
        <v>Se define en la Política de Seguridad de la Información y seguridad digital - Políticas para Proveedores de Servicios: Define los lineamientos de seguridad para los proveedores que, en el desarrollo de sus funciones, puedan tener acceso a sistemas de información o recursos en general, con el fin de proteger la confidencialidad, integridad y disponibilidad de la información de la CGN.
El administrador de red de la CGN identifica los mecanismos de seguridad registrados en su diagrama de configuración, las  medidas de control utilizada para los accesos y trafico de la red a traves del firewall, también mantiene en contacto con los proveedores y ANS.
A traves del firewall Fortinet se aplican logging y seguimiento adecuados para posibilitar el registro y detección de acciones que pueden afectar, o son pertinentes a la seguridad de la información</v>
      </c>
      <c r="F108" s="402" t="s">
        <v>1279</v>
      </c>
      <c r="G108" s="402" t="s">
        <v>1280</v>
      </c>
      <c r="H108" s="415" t="str">
        <f>TECNICAS!I83</f>
        <v>Se define en la Política de Seguridad de la Información y seguridad digital - Políticas para Proveedores de Servicios: Las especificaciones están definidas en el documento GTI10-POL02 Política de seguridad para proveedores de servicios.
El administrador de red de la CGN  identifica los mecanismos de seguridad registrados en su diagrama de configuración, las  medidas de control utilizada para los accesos y trafico de la red a traves del firewall, también mantiene en contacto con los proveedores y verifica los ANS.
A traves del firewall Fortinet se aplican logging y seguimiento adecuados para posibilitar el registro y detección de acciones que pueden afectar, o son pertinentes a la seguridad de la información.</v>
      </c>
      <c r="I108" s="422"/>
      <c r="J108" s="514">
        <f>IF(TECNICAS!K83&lt;=20,0,IF(TECNICAS!K83=100,1,IF(TECNICAS!K83&lt;100,2, IF(TECNICAS!K83&gt;20,2,3))))</f>
        <v>1</v>
      </c>
      <c r="K108" s="514" t="str">
        <f>TECNICAS!E83</f>
        <v>A.13.1.2</v>
      </c>
      <c r="L108" s="514" t="str">
        <f>IF(K108=C108,"si","no")</f>
        <v>si</v>
      </c>
      <c r="M108" s="502"/>
    </row>
    <row r="109" spans="1:249" ht="47.25" customHeight="1" x14ac:dyDescent="0.25">
      <c r="A109" s="397"/>
      <c r="B109" s="411">
        <v>73</v>
      </c>
      <c r="C109" s="400" t="s">
        <v>1909</v>
      </c>
      <c r="D109" s="401" t="s">
        <v>1656</v>
      </c>
      <c r="E109" s="421" t="str">
        <f>TECNICAS!F84</f>
        <v>Se define en la Política de Seguridad de la Información y seguridad digital - Política de Acceso a la Red Privada Virtual (VPN): La Política de Uso de la Red Privada Virtual tiene como objetivo principal ofrecer a los servidores públicos y colaboradores una guía sobre las características y requerimientos mínimos que deben ser cumplidos para el uso correcto del servicio de la VPN institucional y cualquier mecanismo de acceso remoto a los servicios que provea la CGN como también las implicancias del mal uso.
Se realiza el aislamiento de redes mediante VPN, redes, segmentación Y VLANs por piso del edificio.
Los segmentos de red de los servidores y equipos usuarios se encuentran separados - Se cuenta con diagrama de topologia de la red</v>
      </c>
      <c r="F109" s="402" t="s">
        <v>1279</v>
      </c>
      <c r="G109" s="402" t="s">
        <v>1280</v>
      </c>
      <c r="H109" s="415" t="str">
        <f>TECNICAS!I84</f>
        <v xml:space="preserve">Política de Seguridad de la Información y seguridad digital - Política de Acceso a la Red Privada Virtual (VPN): Las especificaciones están definidas en el documento GTI10-POL01 Política de Acceso a la Red Privada Virtual de la CGN.
Se realiza el aislamiento de redes mediante VPN, redes, segmentación y VLANs.
Los segmentos de red de los servidores y equipos usuarios se encuentran separados - Se cuenta con diagrama de topologia de la red
D:\TIC_Gestion_TICs\INF (Infraestructura)\REC  (Redes y Comunicaciones)\Diagramas
Información que se encuentra en intranet en el modulo del sistema de gestión de calidad - SGC: Inicio&gt;Documentos SGC&gt;Gestión TICs&gt;Políticas
</v>
      </c>
      <c r="I109" s="422"/>
      <c r="J109" s="514">
        <f>IF(TECNICAS!K84&lt;=20,0,IF(TECNICAS!K84=100,1,IF(TECNICAS!K84&lt;100,2, IF(TECNICAS!K84&gt;20,2,3))))</f>
        <v>1</v>
      </c>
      <c r="K109" s="514" t="str">
        <f>TECNICAS!E84</f>
        <v>A.13.1.3</v>
      </c>
      <c r="L109" s="514" t="str">
        <f>IF(K109=C109,"si","no")</f>
        <v>si</v>
      </c>
      <c r="M109" s="502"/>
    </row>
    <row r="110" spans="1:249" ht="30" x14ac:dyDescent="0.25">
      <c r="A110" s="397"/>
      <c r="B110" s="445"/>
      <c r="C110" s="445" t="s">
        <v>797</v>
      </c>
      <c r="D110" s="446" t="s">
        <v>1660</v>
      </c>
      <c r="E110" s="446"/>
      <c r="F110" s="445"/>
      <c r="G110" s="445"/>
      <c r="H110" s="447"/>
      <c r="J110" s="514"/>
      <c r="K110" s="514"/>
      <c r="L110" s="514"/>
      <c r="M110" s="502"/>
    </row>
    <row r="111" spans="1:249" s="410" customFormat="1" ht="47.25" customHeight="1" x14ac:dyDescent="0.25">
      <c r="A111" s="419"/>
      <c r="B111" s="417">
        <v>74</v>
      </c>
      <c r="C111" s="427" t="s">
        <v>1910</v>
      </c>
      <c r="D111" s="413" t="s">
        <v>1662</v>
      </c>
      <c r="E111" s="421" t="str">
        <f>TECNICAS!F86</f>
        <v>Se define en la Política de Seguridad de la Información y seguridad digital - Política de Transferencia de Información: 
a.La transferencia de información deberá realizarse protegiendo la confidencialidad e integridad de los datos de acuerdo con la clasificación del activo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d.La transferencia e intercambio de datos e información sensible (información pública clasificada, información pública reservada y sobre todo aquella que contenga datos personales) solamente puede hacerse a través de la red o copiarse a otro medio de almacenamiento, siempre que la confidencialidad e integridad de los datos se garantice.
k.Se debe cumplir con los métodos de transferencia de acuerdo con la clasificación de la información descritos en el instructivo PI28-INS01 Instructivo para la gestión de activos de la información.
La CGN cuenta con el protocolo de FTPS para los usuarios estrategicos
Se realizan campañas a los funcionarios sobre el uso adecuado de la información para que tome las precauciones apropiadas de no revelar información confidencial</v>
      </c>
      <c r="F111" s="414" t="s">
        <v>1279</v>
      </c>
      <c r="G111" s="414" t="s">
        <v>1280</v>
      </c>
      <c r="H111" s="415" t="str">
        <f>TECNICAS!I86</f>
        <v>Política de Seguridad de la Información y seguridad digital - Política de Transferencia de Información: 
La transferencia de información se realiza protegiendo la confidencialidad e integridad de los datos de acuerdo con la clasificación del activo de información.
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La transferencia e intercambio de datos e información sensible (información pública clasificada, información pública reservada y sobre todo aquella que contenga datos personales) solamente se puede hacer a través de la red o copiarse a otro medio de almacenamiento, siempre que la confidencialidad e integridad de los datos se garantice.
No se permite el intercambio de información por medios no autorizados por la entidad
Se cumple con los métodos de transferencia de acuerdo con la clasificación de la información descritos en el instructivo PI28-INS01 Instructivo para la gestión de activos de la información.
Instructivo PI28 -INS01 se habla del  Métodos de transferencia
La CGN cuenta con el protocolo de FTPS para los usuarios estrategicos
FTP: http://galatea.contaduria.gov.co/svn/TIC_Gestion_TICs/trunk/INF (Infraestructura)/SOP  (Sistemas Operativos)/AIX  (AIX)/FTP (Descargas FTP-SITE CGN)/TIC-INF-SOP-AIX-FTP-Entidades FTP.xls
Se realizan campañas a los funcionarios sobre el uso adecuado de la información para que tome las precauciones apropiadas de no revelar información confidencial
Información que se encuentra en intranet en el modulo del sistema de gestión de calidad - SGC: Inicio&gt;Documentos SGC&gt;Gestión TICs&gt;Políticas</v>
      </c>
      <c r="J111" s="514">
        <f>IF(TECNICAS!K86&lt;=20,0,IF(TECNICAS!K86=100,1,IF(TECNICAS!K86&lt;100,2, IF(TECNICAS!K86&gt;20,2,3))))</f>
        <v>1</v>
      </c>
      <c r="K111" s="514" t="str">
        <f>TECNICAS!E86</f>
        <v>A.13.2.1</v>
      </c>
      <c r="L111" s="514" t="str">
        <f>IF(K111=C111,"si","no")</f>
        <v>si</v>
      </c>
      <c r="M111" s="502"/>
    </row>
    <row r="112" spans="1:249" ht="47.25" customHeight="1" x14ac:dyDescent="0.25">
      <c r="A112" s="397"/>
      <c r="B112" s="411">
        <v>75</v>
      </c>
      <c r="C112" s="400" t="s">
        <v>1911</v>
      </c>
      <c r="D112" s="413" t="s">
        <v>1667</v>
      </c>
      <c r="E112" s="421" t="str">
        <f>TECNICAS!F87</f>
        <v xml:space="preserve">Se define en la Política de Seguridad de la Información y seguridad digital - Política de Transferencia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Se cuenta con clausula de confidencialidad en los contratos, ademas del documento del acuerdo de confidencialidad que es diligenciado y firmado por los proveedores 
Se firman polizas de cumplimiento que permiten tener garantia
Niveles aceptables que se realizan en el control de acceso y manejo de la información de acuerdo a la actividad N° 3 Verificar el adecuado manejo de la información del item  7. CLASIFICACIÓN , ETIQUETADO Y MANEJO DE LA INFORMACIÓN del  procedimiento de gestion de activos.
</v>
      </c>
      <c r="F112" s="414" t="s">
        <v>1279</v>
      </c>
      <c r="G112" s="414" t="s">
        <v>1280</v>
      </c>
      <c r="H112" s="415" t="str">
        <f>TECNICAS!I87</f>
        <v>Política de Seguridad de la Información y seguridad digital - Política de Transferencia de Información: 
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Control de acceso por el directorio activo
Se firman polizas de cumplimiento que permiten tener garantia
Niveles aceptables que se realizan en el control de acceso y manejo de la información de acuerdo a la actividad N° 3 Verificar el adecuado manejo de la información del item  7. CLASIFICACIÓN , ETIQUETADO Y MANEJO DE LA INFORMACIÓN del  procedimiento de gestion de activos de información.
Acuerdos de Confidencialidad
Información que se encuentra en intranet en el modulo del sistema de gestión de calidad - SGC: Inicio&gt;Documentos SGC&gt;Gestión TICs&gt;Políticas</v>
      </c>
      <c r="J112" s="514">
        <f>IF(TECNICAS!K87&lt;=20,0,IF(TECNICAS!K87=100,1,IF(TECNICAS!K87&lt;100,2, IF(TECNICAS!K87&gt;20,2,3))))</f>
        <v>1</v>
      </c>
      <c r="K112" s="514" t="str">
        <f>TECNICAS!E87</f>
        <v>A.13.2.2</v>
      </c>
      <c r="L112" s="514" t="str">
        <f>IF(K112=C112,"si","no")</f>
        <v>si</v>
      </c>
      <c r="M112" s="502"/>
    </row>
    <row r="113" spans="1:13" ht="47.25" customHeight="1" x14ac:dyDescent="0.25">
      <c r="A113" s="397"/>
      <c r="B113" s="411">
        <v>76</v>
      </c>
      <c r="C113" s="400" t="s">
        <v>1912</v>
      </c>
      <c r="D113" s="401" t="s">
        <v>1672</v>
      </c>
      <c r="E113" s="421" t="str">
        <f>TECNICAS!F88</f>
        <v>Se define en la Política de Seguridad de la Información y seguridad digital  - Política de Uso del Correo Electrónico: 
a.Todos los mensajes de correo electrónico deben enviarse mostrando al final el nombre completo, cargo, proceso o GIT al que pertenece, teléfono, extensión y el nombre de la entidad.
b.El único servicio de correo electrónico autorizado para el manejo de la información institucional en la CGN es el que cuenta con el dominio contaduria.gov.co.
c.La conexión al correo electrónico y servicios de navegación por internet son suministrados únicamente para propósitos propios y oficiales de la CGN.
i.La responsabilidad del contenido de los mensajes de correo será del usuario remitente.
La plataforma de correo de la entidad es Gmail por tal motivo la seguridad de la misma está controlada de acuerdo a las políticas y condiciones contractuales del proveedor. 
La mensajería electrónica se protege contra acceso no autorizado, modificación o denegación del servicio</v>
      </c>
      <c r="F113" s="402" t="s">
        <v>1279</v>
      </c>
      <c r="G113" s="402" t="s">
        <v>1280</v>
      </c>
      <c r="H113" s="415" t="str">
        <f>TECNICAS!I88</f>
        <v xml:space="preserve">Se define en la Política de Seguridad de la Información y seguridad digital  - Política de Uso del Correo Electrónico: 
Todos los mensajes de correo electrónico deben enviarse mostrando al final el nombre completo, cargo, proceso o GIT al que pertenece, teléfono, extensión y el nombre de la entidad.
El único servicio de correo electrónico autorizado para el manejo de la información institucional en la CGN es el que cuenta con el dominio contaduria.gov.co.
La conexión al correo electrónico y servicios de navegación por internet son suministrados únicamente para propósitos propios y oficiales de la CGN.
La responsabilidad del contenido de los mensajes de correo es del usuario remitente.
Si la cuenta es accedida de manera ilegal por terceros no autorizados, se debe cambiar la contraseña inmediatamente y reportar a los correos institucionales seguridadinformatica@contaduria.gov.co y mesadeservicio@contaduria.gov.co, adjuntando la evidencia.
El correo electrónico institucional en sus mensajes contiene una nota de confidencialidad, la cual se usa siempre en los mensajes.
La mensajería electrónica se protege contra acceso no autorizado, modificación o denegación del servicio mediante la doble autenticación para ingreso al correo.
La plataforma de correo de la entidad es Gmail por tal motivo la seguridad de la misma está controlada de acuerdo a las políticas y condiciones contractuales del proveedor. 
http://galatea.contaduria.gov.co/svn/TIC_Gestion_TICs/trunk/PLG  (Planeacion Gestion Tecnologica)/CJU (Contratos Jurídicos)/2023
Información que se encuentra en intranet en el modulo del sistema de gestión de calidad - SGC: Inicio&gt;Documentos SGC&gt;Gestión TICs&gt;Políticas
</v>
      </c>
      <c r="J113" s="514">
        <f>IF(TECNICAS!K88&lt;=20,0,IF(TECNICAS!K88=100,1,IF(TECNICAS!K88&lt;100,2, IF(TECNICAS!K88&gt;20,2,3))))</f>
        <v>1</v>
      </c>
      <c r="K113" s="514" t="str">
        <f>TECNICAS!E88</f>
        <v>A.13.2.3</v>
      </c>
      <c r="L113" s="514" t="str">
        <f>IF(K113=C113,"si","no")</f>
        <v>si</v>
      </c>
      <c r="M113" s="502"/>
    </row>
    <row r="114" spans="1:13" ht="47.25" customHeight="1" x14ac:dyDescent="0.25">
      <c r="A114" s="397"/>
      <c r="B114" s="411">
        <v>77</v>
      </c>
      <c r="C114" s="400" t="s">
        <v>1913</v>
      </c>
      <c r="D114" s="401" t="s">
        <v>1677</v>
      </c>
      <c r="E114" s="421" t="str">
        <f>TECNICAS!F89</f>
        <v xml:space="preserve">Se define en la Política de Seguridad de la Información y seguridad digital - Política de Transferencia de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La CGN cuenta con el documento  acuerdo de confidencialidad que es diligenciado por proveedores, contratistas y servidores públicos
Tambien se encuentra registrado en los  contratos que se suscribe la CGN con contratistas y terceros.
</v>
      </c>
      <c r="F114" s="402" t="s">
        <v>1279</v>
      </c>
      <c r="G114" s="402" t="s">
        <v>1280</v>
      </c>
      <c r="H114" s="415" t="str">
        <f>TECNICAS!I89</f>
        <v xml:space="preserve">Se define en la Política de Seguridad de la Información y seguridad digital - Política de Transferencia de Información: 
Se firmarán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Evidencias del Acuerdo de Confidencialidad (proveedores, contratistas y servidores públicos)
Información que se encuentra en intranet en el modulo del sistema de gestión de calidad - SGC: Inicio&gt;Documentos SGC&gt;Gestión TICs&gt;Políticas
</v>
      </c>
      <c r="J114" s="514">
        <f>IF(TECNICAS!K89&lt;=20,0,IF(TECNICAS!K89=100,1,IF(TECNICAS!K89&lt;100,2, IF(TECNICAS!K89&gt;20,2,3))))</f>
        <v>1</v>
      </c>
      <c r="K114" s="514" t="str">
        <f>TECNICAS!E89</f>
        <v>A.13.2.4</v>
      </c>
      <c r="L114" s="514" t="str">
        <f>IF(K114=C114,"si","no")</f>
        <v>si</v>
      </c>
      <c r="M114" s="502"/>
    </row>
    <row r="115" spans="1:13" ht="47.25" customHeight="1" x14ac:dyDescent="0.25">
      <c r="A115" s="397"/>
      <c r="B115" s="459"/>
      <c r="C115" s="459" t="s">
        <v>1914</v>
      </c>
      <c r="D115" s="460" t="s">
        <v>26</v>
      </c>
      <c r="E115" s="458"/>
      <c r="F115" s="459"/>
      <c r="G115" s="459"/>
      <c r="H115" s="458"/>
      <c r="J115" s="514"/>
      <c r="K115" s="514"/>
      <c r="L115" s="514"/>
      <c r="M115" s="502"/>
    </row>
    <row r="116" spans="1:13" ht="47.25" customHeight="1" x14ac:dyDescent="0.25">
      <c r="A116" s="397"/>
      <c r="B116" s="445"/>
      <c r="C116" s="445" t="s">
        <v>1915</v>
      </c>
      <c r="D116" s="446" t="s">
        <v>1682</v>
      </c>
      <c r="E116" s="446"/>
      <c r="F116" s="445"/>
      <c r="G116" s="445"/>
      <c r="H116" s="447"/>
      <c r="J116" s="514"/>
      <c r="K116" s="514"/>
      <c r="L116" s="514"/>
      <c r="M116" s="502"/>
    </row>
    <row r="117" spans="1:13" ht="47.25" customHeight="1" x14ac:dyDescent="0.25">
      <c r="A117" s="397"/>
      <c r="B117" s="411">
        <v>78</v>
      </c>
      <c r="C117" s="400" t="s">
        <v>1916</v>
      </c>
      <c r="D117" s="401" t="s">
        <v>1684</v>
      </c>
      <c r="E117" s="421" t="str">
        <f>TECNICAS!F93</f>
        <v xml:space="preserve">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Mediante reuniones con los desarrolladores y responsables de los proyectos se establecen los requisitos relacionados con seguridad de la información se deberían incluir en los requisitos para nuevos sistemas de información, requerimientos que se registran en el documento de especificaciones tecnicas, ademas del diligenciamiento de los GPS (Guiones de Prueba Seguridad).
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Al firmar la solicitud de cuentas de usuarios se da por informado de las politicas y el manual de seguridad de la CGN
</v>
      </c>
      <c r="F117" s="402" t="s">
        <v>1279</v>
      </c>
      <c r="G117" s="402" t="s">
        <v>1280</v>
      </c>
      <c r="H117" s="415" t="str">
        <f>TECNICAS!I93</f>
        <v>Se define en la Política de Seguridad de la Información y seguridad digital - Política para Desarrollo y Mantenimiento de Software: Esta política abarca desde el estudio de viabilidad funcional de la solicitud, ya sea una incidencia o un nuevo requerimiento, hasta la liberación de versión a producción. Las especificaciones están definidas en el documento GTI07-POL01 Política de Desarrollo y Mantenimiento de Software.
Se define en la Política de Seguridad de la Información y seguridad digital - Política para Desarrollo y Mantenimiento de Software:
Documento de especificaciones tecnicas, ademas del diligenciamiento de los GPS (Guiones de Prueba Seguridad).
Nuevos sistemas-  GTI04-FOR02 formato de especificaciones técnicas  el requisito de seguridad en el item 2.1 ESPECIFICACIONES DE SEGURIDAD INFORMATICA DE PRODUCTO Y/O SERVICIO
Al firmar la solicitud de cuentas de usuarios se da por informado de las politicas y el manual de seguridad de la CGN
Información que se encuentra en intranet en el modulo del sistema de gestion de calidad - SGC: Inicio&gt;Documentos SGC&gt;Gestión TICs&gt;</v>
      </c>
      <c r="J117" s="514">
        <f>IF(TECNICAS!K93&lt;=20,0,IF(TECNICAS!K93=100,1,IF(TECNICAS!K93&lt;100,2, IF(TECNICAS!K93&gt;20,2,3))))</f>
        <v>1</v>
      </c>
      <c r="K117" s="514" t="str">
        <f>TECNICAS!E93</f>
        <v>A.14.1.1</v>
      </c>
      <c r="L117" s="514" t="str">
        <f>IF(K117=C117,"si","no")</f>
        <v>si</v>
      </c>
      <c r="M117" s="502"/>
    </row>
    <row r="118" spans="1:13" ht="47.25" customHeight="1" x14ac:dyDescent="0.25">
      <c r="A118" s="397"/>
      <c r="B118" s="411">
        <v>79</v>
      </c>
      <c r="C118" s="400" t="s">
        <v>1917</v>
      </c>
      <c r="D118" s="401" t="s">
        <v>1688</v>
      </c>
      <c r="E118" s="421" t="str">
        <f>TECNICAS!F94</f>
        <v>Se define en la Política de Seguridad de la Información y seguridad digital - Política de Criptografía y Llaves Criptográficas
Adquision de certificado SSL  adquisición, instalación y configuración de un certificado de servidor seguro ssl tipo ev, para la plataforma  de la Contaduría
Los servicios de aplicaciones que pasan sobre redes públicas se protegen mediante protocolos seguros</v>
      </c>
      <c r="F118" s="402" t="s">
        <v>1279</v>
      </c>
      <c r="G118" s="402" t="s">
        <v>1280</v>
      </c>
      <c r="H118" s="415" t="str">
        <f>TECNICAS!I94</f>
        <v>Se define en la Política de Seguridad de la Información y seguridad digital - Política de Criptografía y Llaves Criptográficas: En el caso de los certificados SSL, la periodicidad es de uno (1) o dos (2) años, de acuerdo con la disponibilidad presupuestal.
Los servicios de aplicaciones que pasan sobre redes públicas se protegen mediante protocolos seguros (Evidencia)
URL de dominios contaduria.gov.co y chip.gov.co/</v>
      </c>
      <c r="J118" s="514">
        <f>IF(TECNICAS!K94&lt;=20,0,IF(TECNICAS!K94=100,1,IF(TECNICAS!K94&lt;100,2, IF(TECNICAS!K94&gt;20,2,3))))</f>
        <v>1</v>
      </c>
      <c r="K118" s="514" t="str">
        <f>TECNICAS!E94</f>
        <v>A.14.1.2</v>
      </c>
      <c r="L118" s="514" t="str">
        <f>IF(K118=C118,"si","no")</f>
        <v>si</v>
      </c>
      <c r="M118" s="502"/>
    </row>
    <row r="119" spans="1:13" ht="47.25" customHeight="1" x14ac:dyDescent="0.25">
      <c r="A119" s="397"/>
      <c r="B119" s="411">
        <v>80</v>
      </c>
      <c r="C119" s="400" t="s">
        <v>1918</v>
      </c>
      <c r="D119" s="401" t="s">
        <v>1692</v>
      </c>
      <c r="E119" s="421" t="str">
        <f>TECNICAS!F95</f>
        <v xml:space="preserve">Se define en la Política de Seguridad de la Información y seguridad digital - Política de Criptografía y Llaves Criptográficas
La CGN cuenta con un certificado de servidor seguro SSL para la pagina del CHIP 
Ademas el ingreso a los aplicativos y equipos de almacenamiento se realiza a traves de autenticacion
</v>
      </c>
      <c r="F119" s="402" t="s">
        <v>1279</v>
      </c>
      <c r="G119" s="402" t="s">
        <v>1280</v>
      </c>
      <c r="H119" s="415" t="str">
        <f>TECNICAS!I95</f>
        <v>Se define en la Política de Seguridad de la Información y seguridad digital - Política de Criptografía y Llaves Criptográficas: En el caso de los certificados SSL, la periodicidad es de uno (1) o dos (2) años, de acuerdo con la disponibilidad presupuestal.
La CGN cuenta con un certificado de servidor seguro SSL para la pagina del CHIP 
Ademas el ingreso a los aplicativos y equipos de almacenamiento se realiza a traves de autenticacion
URL de dominios contaduria.gov.co y chip.gov.co/</v>
      </c>
      <c r="J119" s="514">
        <f>IF(TECNICAS!K95&lt;=20,0,IF(TECNICAS!K95=100,1,IF(TECNICAS!K95&lt;100,2, IF(TECNICAS!K95&gt;20,2,3))))</f>
        <v>1</v>
      </c>
      <c r="K119" s="514" t="str">
        <f>TECNICAS!E95</f>
        <v>A.14.1.3</v>
      </c>
      <c r="L119" s="514" t="str">
        <f>IF(K119=C119,"si","no")</f>
        <v>si</v>
      </c>
      <c r="M119" s="502"/>
    </row>
    <row r="120" spans="1:13" ht="47.25" customHeight="1" x14ac:dyDescent="0.25">
      <c r="A120" s="397"/>
      <c r="B120" s="445"/>
      <c r="C120" s="445" t="s">
        <v>1919</v>
      </c>
      <c r="D120" s="446" t="s">
        <v>1696</v>
      </c>
      <c r="E120" s="446"/>
      <c r="F120" s="445"/>
      <c r="G120" s="445"/>
      <c r="H120" s="447"/>
      <c r="J120" s="514"/>
      <c r="K120" s="514"/>
      <c r="L120" s="514"/>
      <c r="M120" s="502"/>
    </row>
    <row r="121" spans="1:13" s="429" customFormat="1" ht="47.25" customHeight="1" x14ac:dyDescent="0.25">
      <c r="A121" s="428"/>
      <c r="B121" s="417">
        <v>81</v>
      </c>
      <c r="C121" s="420" t="s">
        <v>844</v>
      </c>
      <c r="D121" s="413" t="s">
        <v>1698</v>
      </c>
      <c r="E121" s="421" t="str">
        <f>TECNICAS!F97</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Se cuenta con la politica GTI07-POL01 - POLITICA DE DESARROLLO Y MANTENIMIENTO DE SOFTWARE, donde se establecen los lineamientos que deben ser aplicados durante el ciclo de desarrollo
Separación de los ambientes de desarrollo, pruebas y  produccion
Este control se realiza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Actualmente está establecido los formato GTI02-FOR04 - ADMINISTRACION DE CAMBIOS DE TI   y  GTI01-FOR02 Orden de cambio,  y pertenece al proceso Gestión Tics. incluido dentro del SGC
El grupo de desarrollo del area de GIT de apoyo informatico cumple con la politica de desarrollo seguro, metodologia que se menciona y se encuentra en el documento de Politica de desarrollo y mantenimiento de software</v>
      </c>
      <c r="F121" s="414" t="s">
        <v>1279</v>
      </c>
      <c r="G121" s="414" t="s">
        <v>1280</v>
      </c>
      <c r="H121" s="415" t="str">
        <f>TECNICAS!I97</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Politica GTI07-POL01 - Política de Desarrollo  y Mantenimiento de Software (lineamientos ciclo de desarrollo)
Evidencia Separación de los ambientes de desarrollo, pruebas y  produccion
Procedimientos  GTI-PRC07  Procedimiento Desarrollo  de Software;    GTI-PRC08   Procedimiento de Generación de Versión;  GTI-PRC09 Procedimiento de Mantenimiento de Software,  GTI-PRC06  Procedimiento de Certificación de Software
Formatos
GTI02-FOR04 - Administración de Cambios de TI 
GTI01-FOR02 Orden de Cambio
Información que se encuentra en intranet en el modulo del sistema de gestión de calidad - SGC: Inicio&gt;Documentos SGC&gt;Gestión TICs&gt;Políticas</v>
      </c>
      <c r="J121" s="514">
        <f>IF(TECNICAS!K97&lt;=20,0,IF(TECNICAS!K97=100,1,IF(TECNICAS!K97&lt;100,2, IF(TECNICAS!K97&gt;20,2,3))))</f>
        <v>1</v>
      </c>
      <c r="K121" s="514" t="str">
        <f>TECNICAS!E97</f>
        <v>A.14.2.1</v>
      </c>
      <c r="L121" s="514" t="str">
        <f t="shared" ref="L121:L129" si="3">IF(K121=C121,"si","no")</f>
        <v>si</v>
      </c>
      <c r="M121" s="502"/>
    </row>
    <row r="122" spans="1:13" s="429" customFormat="1" ht="47.25" customHeight="1" x14ac:dyDescent="0.25">
      <c r="A122" s="428"/>
      <c r="B122" s="417">
        <v>82</v>
      </c>
      <c r="C122" s="420" t="s">
        <v>1920</v>
      </c>
      <c r="D122" s="413" t="s">
        <v>1702</v>
      </c>
      <c r="E122" s="421" t="str">
        <f>TECNICAS!F98</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Actualmente está establecido el formato GTI01-FOR02 Orden de cambio. incluido dentro del SGC y pertenece al proceso Gestión Tics
Se cuenta con el flujograma gestión cambios tecnologicos del procedimiento de seguridad de la información, tambien se controla a traves del ciclo de vida de desarrollo, es decir se realiza un proceso formal de documentación, especificaciones, pruebas, control de calidad y gestion de la implementacion y se evidencia con los procedimientos  GTI-PRC07  PROCEDIMIENTO DESARROLLO DE SOFTWARE,    GTI-PRC08   PROCEDIMIENTO GENERACIÓN DE VERSIÓN,  GTI-PRC09 PROCEDIMIENTO MANTENIMIENTO DE SOFTWARE,  GTI-PRC06  PROCEDIMIENTO CERTIFICACIÓN DE SOFTWARE y la metodologia de desarrollo GTI07-MTD01 - METODOLOGIA DE DESARROLLO Y MANTENIMIENTO DE SOFTWARE y el formato de control de cambios, con aprobación del comité para el sistema CHIP</v>
      </c>
      <c r="F122" s="414" t="s">
        <v>1279</v>
      </c>
      <c r="G122" s="414" t="s">
        <v>1280</v>
      </c>
      <c r="H122" s="415" t="str">
        <f>TECNICAS!I98</f>
        <v xml:space="preserve">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Formato GTI01-FOR02 Orden de cambio. 
Flujograma Gestión de Cambios Tecnologicos del GTI-PRC010Procedimiento de Seguridad de la Información
Procedimientos  GTI-PRC07  Procedimiento Desarrollo  de Software;    GTI-PRC08   Procedimiento de Generación de Versión;  GTI-PRC09 Procedimiento de Mantenimiento de Software,  GTI-PRC06  Procedimiento de Certificación de Software
GTI07-MTD01 - 
Metodologia de Desarrollo y Matenimiento de Software 
Formato de control de cambios, con aprobación del comité para el sistema CHIP
Información que se encuentra en intranet en el modulo del sistema de gestión de calidad - SGC: Inicio&gt;Documentos SGC&gt;Gestión TICs&gt;Políticas
</v>
      </c>
      <c r="J122" s="514">
        <f>IF(TECNICAS!K98&lt;=20,0,IF(TECNICAS!K98=100,1,IF(TECNICAS!K98&lt;100,2, IF(TECNICAS!K98&gt;20,2,3))))</f>
        <v>1</v>
      </c>
      <c r="K122" s="514" t="str">
        <f>TECNICAS!E98</f>
        <v>A.14.2.2</v>
      </c>
      <c r="L122" s="514" t="str">
        <f t="shared" si="3"/>
        <v>si</v>
      </c>
      <c r="M122" s="502"/>
    </row>
    <row r="123" spans="1:13" ht="47.25" customHeight="1" x14ac:dyDescent="0.25">
      <c r="A123" s="397"/>
      <c r="B123" s="411">
        <v>83</v>
      </c>
      <c r="C123" s="400" t="s">
        <v>1921</v>
      </c>
      <c r="D123" s="401" t="s">
        <v>1706</v>
      </c>
      <c r="E123" s="421" t="str">
        <f>TECNICAS!F99</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Antes de salir un cambio de los sistemas se realizan pruebas de versionamiento las cuales se encuentran en el repositorio de pruebas. Se soportan con los formatos GTI06-FOR02 - ACTA DE RECIBO A SATISFACCIÓN - GTI06-FOR03 - ACTA DE CERTIFICACIÓN DE VERSIÓN
Se realizan pruebas después de cambios o actualizaciones en los sistemas de informacion</v>
      </c>
      <c r="F123" s="402" t="s">
        <v>1279</v>
      </c>
      <c r="G123" s="402" t="s">
        <v>1280</v>
      </c>
      <c r="H123" s="415" t="str">
        <f>TECNICAS!I99</f>
        <v>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Formatos: 
GTI06-FOR02 - Acta de Recibo a Satisfacción 
GTI06-FOR03 - Acta de  Certificación de Versión 
http://galatea.contaduria.gov.co/svn/TIC_Gestion_TICs/trunk/CDS (Certificación de Software)/CHP (CHIP)/ACTA (Actas)
http://galatea.contaduria.gov.co/svn/TIC_Gestion_TICs/trunk/CDS (Certificación de Software)/CHP (CHIP)/ACTA (Actas)/ACRS (Actas Recibo a Satisfacción)</v>
      </c>
      <c r="J123" s="514">
        <f>IF(TECNICAS!K99&lt;=20,0,IF(TECNICAS!K99=100,1,IF(TECNICAS!K99&lt;100,2, IF(TECNICAS!K99&gt;20,2,3))))</f>
        <v>1</v>
      </c>
      <c r="K123" s="514" t="str">
        <f>TECNICAS!E99</f>
        <v>A.14.2.3</v>
      </c>
      <c r="L123" s="514" t="str">
        <f t="shared" si="3"/>
        <v>si</v>
      </c>
      <c r="M123" s="502"/>
    </row>
    <row r="124" spans="1:13" ht="47.25" customHeight="1" x14ac:dyDescent="0.25">
      <c r="A124" s="397"/>
      <c r="B124" s="411">
        <v>84</v>
      </c>
      <c r="C124" s="400" t="s">
        <v>1922</v>
      </c>
      <c r="D124" s="401" t="s">
        <v>1711</v>
      </c>
      <c r="E124" s="421" t="str">
        <f>TECNICAS!F100</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v>
      </c>
      <c r="F124" s="402" t="s">
        <v>1279</v>
      </c>
      <c r="G124" s="402" t="s">
        <v>1280</v>
      </c>
      <c r="H124" s="415" t="str">
        <f>TECNICAS!I100</f>
        <v>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Procedimientos  GTI-PRC07  Procedimiento Desarrollo  de Software;    GTI-PRC08   Procedimiento de Generación de Versión
Antes de salir un cambio de los sistemas se realizan pruebas de versionamiento las cuales se encuentran en el repositorio de pruebas. Se soportan con los formatos GTI06-FOR02 - ACTA DE RECIBO A SATISFACCIÓN - GTI06-FOR03 - ACTA DE CERTIFICACIÓN DE VERSIÓN</v>
      </c>
      <c r="J124" s="514">
        <f>IF(TECNICAS!K100&lt;=20,0,IF(TECNICAS!K100=100,1,IF(TECNICAS!K100&lt;100,2, IF(TECNICAS!K100&gt;20,2,3))))</f>
        <v>1</v>
      </c>
      <c r="K124" s="514" t="str">
        <f>TECNICAS!E100</f>
        <v>A.14.2.4</v>
      </c>
      <c r="L124" s="514" t="str">
        <f t="shared" si="3"/>
        <v>si</v>
      </c>
      <c r="M124" s="502"/>
    </row>
    <row r="125" spans="1:13" ht="47.25" customHeight="1" x14ac:dyDescent="0.25">
      <c r="A125" s="397"/>
      <c r="B125" s="411">
        <v>85</v>
      </c>
      <c r="C125" s="400" t="s">
        <v>1923</v>
      </c>
      <c r="D125" s="401" t="s">
        <v>1716</v>
      </c>
      <c r="E125" s="421" t="str">
        <f>TECNICAS!F101</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Para la adquisición de nuevos sistemas, se requiere diligenciar en el documento  GTI04-FOR02 formato de especificaciones técnicas  el requisito de seguridad en el item 2.1 ESPECIFICACIONES DE SEGURIDAD INFORMATICA DE PRODUCTO Y/O SERVICIO, el cual esta incluido dentro del SGC y pertenece al proceso Gestión Tics
Ademas en los procedimientos de desarrollo de la aplicaciones se tienen en cuenta la validaciones de los datos, autenticacion, verificacion en la calidad del codigo fuente metodos o metodologia para desarrollo de las mismas</v>
      </c>
      <c r="F125" s="402" t="s">
        <v>1279</v>
      </c>
      <c r="G125" s="402" t="s">
        <v>1280</v>
      </c>
      <c r="H125" s="415" t="str">
        <f>TECNICAS!I101</f>
        <v>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Adquisición Nuevos Sistemas:  Evidencia:  
GTI04-FOR02 Formato de especificaciones técnicas  el requisito de seguridad en el item 2.1 ESPECIFICACIONES DE SEGURIDAD INFORMATICA DE PRODUCTO Y/O SERVICIO
Información que se encuentra en intranet en el modulo del sistema de gestion de calidad - SGC: Inicio&gt;Documentos SGC&gt;Gestión TICs&gt;</v>
      </c>
      <c r="J125" s="514">
        <f>IF(TECNICAS!K101&lt;=20,0,IF(TECNICAS!K101=100,1,IF(TECNICAS!K101&lt;100,2, IF(TECNICAS!K101&gt;20,2,3))))</f>
        <v>1</v>
      </c>
      <c r="K125" s="514" t="str">
        <f>TECNICAS!E101</f>
        <v>A.14.2.5</v>
      </c>
      <c r="L125" s="514" t="str">
        <f t="shared" si="3"/>
        <v>si</v>
      </c>
      <c r="M125" s="502"/>
    </row>
    <row r="126" spans="1:13" ht="47.25" customHeight="1" x14ac:dyDescent="0.25">
      <c r="A126" s="397"/>
      <c r="B126" s="411">
        <v>86</v>
      </c>
      <c r="C126" s="400" t="s">
        <v>870</v>
      </c>
      <c r="D126" s="401" t="s">
        <v>1721</v>
      </c>
      <c r="E126" s="421" t="str">
        <f>TECNICAS!F102</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Actuamente se cuenta con el SW Subversion svn://172.18.80.17/ - en pandora\ - Solo tienen acceso los desarrolladores y algunas personas y se manejan perfiles de acceso
Existe un software o repositorio de códigos fuente de las aplicaciones que permite llevar versionamiento, accesos y publicación de las aplicaciones</v>
      </c>
      <c r="F126" s="402" t="s">
        <v>1279</v>
      </c>
      <c r="G126" s="402" t="s">
        <v>1280</v>
      </c>
      <c r="H126" s="415" t="str">
        <f>TECNICAS!I102</f>
        <v>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GTI04-FOR02 formato de especificaciones técnicas  el requisito de seguridad en el item 2.1 ESPECIFICACIONES DE SEGURIDAD INFORMATICA DE PRODUCTO Y/O SERVICIO</v>
      </c>
      <c r="J126" s="514">
        <f>IF(TECNICAS!K102&lt;=20,0,IF(TECNICAS!K102=100,1,IF(TECNICAS!K102&lt;100,2, IF(TECNICAS!K102&gt;20,2,3))))</f>
        <v>1</v>
      </c>
      <c r="K126" s="514" t="str">
        <f>TECNICAS!E102</f>
        <v>A.14.2.6</v>
      </c>
      <c r="L126" s="514" t="str">
        <f t="shared" si="3"/>
        <v>si</v>
      </c>
      <c r="M126" s="502"/>
    </row>
    <row r="127" spans="1:13" ht="47.25" customHeight="1" x14ac:dyDescent="0.25">
      <c r="A127" s="397"/>
      <c r="B127" s="411">
        <v>87</v>
      </c>
      <c r="C127" s="400" t="s">
        <v>1924</v>
      </c>
      <c r="D127" s="401" t="s">
        <v>1726</v>
      </c>
      <c r="E127" s="421" t="str">
        <f>TECNICAS!F103</f>
        <v>Se define en la Política de Seguridad de la Información y seguridad digital - Políticas para Proveedores de Servicios: Define los lineamientos de seguridad para los proveedores que, en el desarrollo de sus funciones, puedan tener acceso a sistemas de información o recursos en general, con el fin de proteger la confidencialidad, integridad y disponibilidad de la información de la CGN.
Actualmente la entidad no adelanta procesos para la contración  de  desarrollos con proveedores externos</v>
      </c>
      <c r="F127" s="402" t="s">
        <v>1279</v>
      </c>
      <c r="G127" s="402" t="s">
        <v>1280</v>
      </c>
      <c r="H127" s="415" t="str">
        <f>TECNICAS!I103</f>
        <v>Política de Seguridad de la Información y seguridad digital - Políticas para Proveedores de Servicios:
Las especificaciones están definidas en el documento GTI10-POL02 Política de seguridad para proveedores de servicios.</v>
      </c>
      <c r="J127" s="514">
        <f>IF(TECNICAS!K103&lt;=20,0,IF(TECNICAS!K103=100,1,IF(TECNICAS!K103&lt;100,2, IF(TECNICAS!K103&gt;20,2,3))))</f>
        <v>2</v>
      </c>
      <c r="K127" s="514" t="str">
        <f>TECNICAS!E103</f>
        <v>A.14.2.7</v>
      </c>
      <c r="L127" s="514" t="str">
        <f t="shared" si="3"/>
        <v>si</v>
      </c>
      <c r="M127" s="502"/>
    </row>
    <row r="128" spans="1:13" ht="47.25" customHeight="1" x14ac:dyDescent="0.25">
      <c r="A128" s="397"/>
      <c r="B128" s="411">
        <v>88</v>
      </c>
      <c r="C128" s="400" t="s">
        <v>881</v>
      </c>
      <c r="D128" s="401" t="s">
        <v>1730</v>
      </c>
      <c r="E128" s="421" t="str">
        <f>TECNICAS!F104</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El grupo de certificacion de SW esta encargado de realizar las pruebas necesarias de los aplicativos y/o solicitudes realizados a traves del aplicativo de mesa de servicio, una vez las pruebas se finalizan y cumplen con los requrimientos esperados se pasan al ambiente de produccion</v>
      </c>
      <c r="F128" s="402" t="s">
        <v>1279</v>
      </c>
      <c r="G128" s="402" t="s">
        <v>1280</v>
      </c>
      <c r="H128" s="415" t="str">
        <f>TECNICAS!I104</f>
        <v>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GTI-PRC06  Procedimiento de Certificación de Software
Resultados pruebas del test de vulnerabilidad interno
http://galatea.contaduria.gov.co/svn/TIC_Gestion_TICs/trunk/GES (Gestion)/PRC(Procedimientos)</v>
      </c>
      <c r="J128" s="514">
        <f>IF(TECNICAS!K104&lt;=20,0,IF(TECNICAS!K104=100,1,IF(TECNICAS!K104&lt;100,2, IF(TECNICAS!K104&gt;20,2,3))))</f>
        <v>2</v>
      </c>
      <c r="K128" s="514" t="str">
        <f>TECNICAS!E104</f>
        <v>A.14.2.8</v>
      </c>
      <c r="L128" s="514" t="str">
        <f t="shared" si="3"/>
        <v>si</v>
      </c>
      <c r="M128" s="502"/>
    </row>
    <row r="129" spans="1:13" ht="47.25" customHeight="1" x14ac:dyDescent="0.25">
      <c r="A129" s="397"/>
      <c r="B129" s="411">
        <v>89</v>
      </c>
      <c r="C129" s="400" t="s">
        <v>1925</v>
      </c>
      <c r="D129" s="413" t="s">
        <v>1735</v>
      </c>
      <c r="E129" s="421" t="str">
        <f>TECNICAS!F105</f>
        <v>Se define en la Política de Seguridad de la Información y seguridad digital - Política para Desarrollo y Mantenimiento de Software: Establece los términos y condiciones para el desarrollo y mantenimiento de software en la CGN, teniendo en cuenta las partes que intervienen de los procesos, así como la parte funcional y técnica.
El grupo de certificacion de SW esta encargado de realizar las pruebas necesarias de los aplicativos y/o solicitudes realizados a traves de la herramienta de mesa de servicio, una vez las pruebas se finalizan y cumplen con los requerimientos esperados se pasan al ambiente de produccion</v>
      </c>
      <c r="F129" s="414" t="s">
        <v>1279</v>
      </c>
      <c r="G129" s="402" t="s">
        <v>1280</v>
      </c>
      <c r="H129" s="415" t="str">
        <f>TECNICAS!I105</f>
        <v>GTI07-MTD01 - 
Metodologia de Desarrollo y Matenimiento de Software 
http://galatea.contaduria.gov.co/svn/TIC_Gestion_TICs/trunk/CDS (Certificación de Software)</v>
      </c>
      <c r="J129" s="514">
        <f>IF(TECNICAS!K105&lt;=20,0,IF(TECNICAS!K105=100,1,IF(TECNICAS!K105&lt;100,2, IF(TECNICAS!K105&gt;20,2,3))))</f>
        <v>1</v>
      </c>
      <c r="K129" s="514" t="str">
        <f>TECNICAS!E105</f>
        <v>A.14.2.9</v>
      </c>
      <c r="L129" s="514" t="str">
        <f t="shared" si="3"/>
        <v>si</v>
      </c>
      <c r="M129" s="502"/>
    </row>
    <row r="130" spans="1:13" ht="15" x14ac:dyDescent="0.25">
      <c r="A130" s="397"/>
      <c r="B130" s="445"/>
      <c r="C130" s="445" t="s">
        <v>1926</v>
      </c>
      <c r="D130" s="446" t="s">
        <v>1740</v>
      </c>
      <c r="E130" s="446"/>
      <c r="F130" s="445"/>
      <c r="G130" s="445"/>
      <c r="H130" s="447"/>
      <c r="J130" s="514"/>
      <c r="K130" s="514"/>
      <c r="L130" s="514"/>
      <c r="M130" s="502"/>
    </row>
    <row r="131" spans="1:13" ht="47.25" customHeight="1" x14ac:dyDescent="0.25">
      <c r="A131" s="397"/>
      <c r="B131" s="411">
        <v>90</v>
      </c>
      <c r="C131" s="400" t="s">
        <v>1927</v>
      </c>
      <c r="D131" s="413" t="s">
        <v>890</v>
      </c>
      <c r="E131" s="421" t="str">
        <f>TECNICAS!F107</f>
        <v>Se define en la Política de Seguridad de la Información y seguridad digital - Política de Confidencialidad de la Información: 
b.Se firmarán acuerdos de confidencialidad con los servidores públicos, colaboradores o terceros que por diferentes razones requieran conocer o intercambiar información clasificada y reservada. En estos acuerdos quedarán especificadas las responsabilidades para el intercambio de información de cada una de las partes y se deberán firmar antes del acceso o uso de dicha información.
Las pruebas en los sistemas de informacion se realizan con datos de producción en un ambiente de prueba y solo tiene acceso el personal que hace parte del grupo de certificación de software, se cuenta con control de acceso y estos usuarios tienen conocimiento que la información es confidencial y su uso tiene como proposito validar el funcionamiento y comportamiento de los sistemas a traves de pruebas. Ademas se firma documento de acuerdo de confidencialidad
Algunas pruebas se realizan en los ambientes asignados para tal fin (Ambiente de contingencia y pruebas)
Dependiendo de las pruebas a realizar se efectua la  restauracion y/o despliegue de BD para el ambiente que se va a utilizar</v>
      </c>
      <c r="F131" s="414" t="s">
        <v>1279</v>
      </c>
      <c r="G131" s="402" t="s">
        <v>1280</v>
      </c>
      <c r="H131" s="415" t="str">
        <f>TECNICAS!I107</f>
        <v>Política de Seguridad de la Información y seguridad digital - Política de Confidencialidad de la Información: 
b.Se firman acuerdos de confidencialidad con los servidores públicos, colaboradores o terceros que por diferentes razones requieran conocer o intercambiar información clasificada y reservada. En estos acuerdos quedan especificadas las responsabilidades para el intercambio de información de cada una de las partes y se deberán firmar antes del acceso o uso de dicha información.
GTI07-MTD01 - Metodologia de Desarrollo y Matenimiento de Software 
Acuerdo de confidencialidad
Evidencia - Configuración Ambientes de Contingencvia y Pruebas 
http://galatea.contaduria.gov.co/svn/TIC_Gestion_TICs/trunk/CDS (Certificación de Software)
Información que se encuentra en intranet en el modulo del sistema de gestión de calidad - SGC: Inicio&gt;Documentos SGC&gt;Gestión TICs&gt;Políticas</v>
      </c>
      <c r="J131" s="514">
        <f>IF(TECNICAS!K107&lt;=20,0,IF(TECNICAS!K107=100,1,IF(TECNICAS!K107&lt;100,2, IF(TECNICAS!K107&gt;20,2,3))))</f>
        <v>1</v>
      </c>
      <c r="K131" s="514" t="str">
        <f>TECNICAS!E107</f>
        <v>A.14.3.1</v>
      </c>
      <c r="L131" s="514" t="str">
        <f>IF(K131=C131,"si","no")</f>
        <v>si</v>
      </c>
      <c r="M131" s="502"/>
    </row>
    <row r="132" spans="1:13" ht="47.25" customHeight="1" x14ac:dyDescent="0.25">
      <c r="A132" s="397"/>
      <c r="B132" s="459"/>
      <c r="C132" s="459" t="s">
        <v>1928</v>
      </c>
      <c r="D132" s="460" t="s">
        <v>28</v>
      </c>
      <c r="E132" s="458"/>
      <c r="F132" s="459"/>
      <c r="G132" s="459"/>
      <c r="H132" s="458"/>
      <c r="J132" s="514"/>
      <c r="K132" s="514"/>
      <c r="L132" s="514"/>
      <c r="M132" s="502"/>
    </row>
    <row r="133" spans="1:13" ht="47.25" customHeight="1" x14ac:dyDescent="0.25">
      <c r="A133" s="397"/>
      <c r="B133" s="445"/>
      <c r="C133" s="445" t="s">
        <v>495</v>
      </c>
      <c r="D133" s="446" t="s">
        <v>170</v>
      </c>
      <c r="E133" s="446"/>
      <c r="F133" s="445"/>
      <c r="G133" s="445"/>
      <c r="H133" s="447"/>
      <c r="J133" s="514"/>
      <c r="K133" s="514"/>
      <c r="L133" s="514"/>
      <c r="M133" s="502"/>
    </row>
    <row r="134" spans="1:13" ht="47.25" customHeight="1" x14ac:dyDescent="0.25">
      <c r="A134" s="397"/>
      <c r="B134" s="417">
        <v>91</v>
      </c>
      <c r="C134" s="400" t="s">
        <v>1929</v>
      </c>
      <c r="D134" s="401" t="s">
        <v>1747</v>
      </c>
      <c r="E134" s="421" t="str">
        <f>ADMINISTRATIVAS!G75</f>
        <v>Los proveedores que realizan actividades en la entidad cuentan con permisos exclusivamente en los sistemas relacionados con  el objeto del contrato
Definido en el documento Políticas de Seguridad de la Información y Seguridad Digital para política de derechos de autor  y la política de conflictos legales.
Se cuenta con el documento GTI10-POL02 - Pólítica de Seguridad para proveedores de servicios.
Se cuenta con los formatos de autorización para conexion de VPN con firmas de autorización y control de equipos y aplicaciones a los que accede. Formato GTI010-FOR09  Solicitud creacion de cuentas de usuarios institucional y/o VPN
Una vez firmados los contratos juridicos lo proveedores deben firman el acuerdo de confidencialidad, documento que suministra el GIT Adminstrtaiva
En caso de los proveedores de servicios relacionados con la plataforma tecnologica se establecen o se definen los niveles de acuerdos de servicios - ANS</v>
      </c>
      <c r="F134" s="402" t="s">
        <v>1279</v>
      </c>
      <c r="G134" s="402" t="s">
        <v>1280</v>
      </c>
      <c r="H134" s="987" t="str">
        <f>ADMINISTRATIVAS!J75</f>
        <v>Contrato - Proveedores
Formato GTI010-FOR09  Solicitud creacion de cuentas de usuarios institucional y/o VPN
GTI010-POL02 Politica de seguridad de la informacion para proveedores de servicios
Acuerdo de confidencialidad
Para proveedores de servicios Plataforma Tecnológica -&gt; Evidencia Acuerdos de servicios - ANS
Información que se encuentra en intranet en el modulo del sistema de gestion de calidad - SGC: Inicio&gt;Documentos SGC&gt;Gestión TICs&gt;Formatos
Evidencia - Clausula de confidenciabilidad y Especificaciones Técnicas Anexo Contrato 
Formato GTI04-FOR02 -FORMATO DE ESPECIFICACIONES TECNICAS
http://galatea.contaduria.gov.co/svn/TIC_Gestion_TICs/trunk/PLG  (Planeacion Gestion Tecnologica)/CJU (Contratos Jurídicos)/2024</v>
      </c>
      <c r="J134" s="514">
        <f>IF(ADMINISTRATIVAS!L75&lt;=20,0,IF(ADMINISTRATIVAS!L75=100,1,IF(ADMINISTRATIVAS!L75&lt;100,2, IF(ADMINISTRATIVAS!L75&gt;20,2,3))))</f>
        <v>1</v>
      </c>
      <c r="K134" s="514" t="str">
        <f>ADMINISTRATIVAS!F75</f>
        <v>A.15.1</v>
      </c>
      <c r="L134" s="514" t="s">
        <v>1975</v>
      </c>
      <c r="M134" s="502"/>
    </row>
    <row r="135" spans="1:13" ht="47.25" customHeight="1" x14ac:dyDescent="0.25">
      <c r="A135" s="397"/>
      <c r="B135" s="411">
        <v>92</v>
      </c>
      <c r="C135" s="400" t="s">
        <v>1930</v>
      </c>
      <c r="D135" s="401" t="s">
        <v>1752</v>
      </c>
      <c r="E135" s="711" t="s">
        <v>2260</v>
      </c>
      <c r="F135" s="402" t="s">
        <v>1279</v>
      </c>
      <c r="G135" s="402" t="s">
        <v>1280</v>
      </c>
      <c r="H135" s="988"/>
      <c r="J135" s="514">
        <f>IF(ADMINISTRATIVAS!L75&lt;=20,0,IF(ADMINISTRATIVAS!L75=100,1,IF(ADMINISTRATIVAS!L75&lt;100,2, IF(ADMINISTRATIVAS!L75&gt;20,2,3))))</f>
        <v>1</v>
      </c>
      <c r="K135" s="514" t="str">
        <f>ADMINISTRATIVAS!F75</f>
        <v>A.15.1</v>
      </c>
      <c r="L135" s="514" t="s">
        <v>1975</v>
      </c>
      <c r="M135" s="502"/>
    </row>
    <row r="136" spans="1:13" ht="47.25" customHeight="1" x14ac:dyDescent="0.25">
      <c r="A136" s="397"/>
      <c r="B136" s="411">
        <v>93</v>
      </c>
      <c r="C136" s="400" t="s">
        <v>1931</v>
      </c>
      <c r="D136" s="401" t="s">
        <v>1757</v>
      </c>
      <c r="E136" s="711" t="s">
        <v>2261</v>
      </c>
      <c r="F136" s="402" t="s">
        <v>1279</v>
      </c>
      <c r="G136" s="402" t="s">
        <v>1280</v>
      </c>
      <c r="H136" s="989"/>
      <c r="J136" s="514">
        <f>IF(ADMINISTRATIVAS!L75&lt;=20,0,IF(ADMINISTRATIVAS!L75=100,1,IF(ADMINISTRATIVAS!L75&lt;100,2, IF(ADMINISTRATIVAS!L75&gt;20,2,3))))</f>
        <v>1</v>
      </c>
      <c r="K136" s="514" t="str">
        <f>ADMINISTRATIVAS!F75</f>
        <v>A.15.1</v>
      </c>
      <c r="L136" s="514" t="s">
        <v>1975</v>
      </c>
      <c r="M136" s="502"/>
    </row>
    <row r="137" spans="1:13" ht="47.25" customHeight="1" x14ac:dyDescent="0.25">
      <c r="A137" s="397"/>
      <c r="B137" s="445"/>
      <c r="C137" s="445" t="s">
        <v>499</v>
      </c>
      <c r="D137" s="446" t="s">
        <v>171</v>
      </c>
      <c r="E137" s="446"/>
      <c r="F137" s="445"/>
      <c r="G137" s="445"/>
      <c r="H137" s="447"/>
      <c r="J137" s="514"/>
      <c r="K137" s="514"/>
      <c r="L137" s="514"/>
      <c r="M137" s="502"/>
    </row>
    <row r="138" spans="1:13" ht="47.25" customHeight="1" x14ac:dyDescent="0.25">
      <c r="A138" s="397"/>
      <c r="B138" s="411">
        <v>94</v>
      </c>
      <c r="C138" s="400" t="s">
        <v>1932</v>
      </c>
      <c r="D138" s="401" t="s">
        <v>1763</v>
      </c>
      <c r="E138" s="491" t="str">
        <f>ADMINISTRATIVAS!G76</f>
        <v>Se cuenta con el documento GTI10-POL02 - Pólítica de Seguridad para proveedores de servicios.
En caso de los proveedores de servicios relacionados con la plataforma tecnologica se establecen o se definen los niveles de acuerdos de servicios - ANS
Los proveedores deben entregar un documento (Informe, orden de servico, actas, etc) donde se especifique las actividades realizadas en la entidad - Esto depende de las especificaciones detalladas en el contrato y  de los sistemas que tengan a cargo.
Algunos aspectos que se tienen en cuenta para la revision y seguimiento del mismo son las actividades que deben realizar, ya que se depende del tipo de recurso y/o plataforma que sea afectada</v>
      </c>
      <c r="F138" s="402" t="s">
        <v>1279</v>
      </c>
      <c r="G138" s="402" t="s">
        <v>1280</v>
      </c>
      <c r="H138" s="987" t="str">
        <f>ADMINISTRATIVAS!J76</f>
        <v>Documentos proveedores: http://galatea.contaduria.gov.co/svn/TIC_Gestion_TICs/trunk/PLG  (Planeacion Gestion Tecnologica)/CJU (Contratos Jurídicos)/2024
Flujograma Gestión de Cambios Tecnológicos del GTI-PRC010 Procedimiento de Seguridad de la Información
Información que se encuentra en Intranet en el modulo del sistema de gestion de calidad - SGC: Inicio&gt;Documentos SGC&gt;Gestión TICs&gt;</v>
      </c>
      <c r="J138" s="514">
        <f>IF(ADMINISTRATIVAS!L76&lt;=20,0,IF(ADMINISTRATIVAS!L76=100,1,IF(ADMINISTRATIVAS!L76&lt;100,2, IF(ADMINISTRATIVAS!L76&gt;20,2,3))))</f>
        <v>1</v>
      </c>
      <c r="K138" s="514" t="str">
        <f>ADMINISTRATIVAS!F76</f>
        <v>A.15.2</v>
      </c>
      <c r="L138" s="514" t="s">
        <v>1975</v>
      </c>
      <c r="M138" s="502"/>
    </row>
    <row r="139" spans="1:13" ht="47.25" customHeight="1" x14ac:dyDescent="0.25">
      <c r="A139" s="397"/>
      <c r="B139" s="411">
        <v>95</v>
      </c>
      <c r="C139" s="400" t="s">
        <v>1933</v>
      </c>
      <c r="D139" s="401" t="s">
        <v>1768</v>
      </c>
      <c r="E139" s="711" t="s">
        <v>1769</v>
      </c>
      <c r="F139" s="402" t="s">
        <v>1279</v>
      </c>
      <c r="G139" s="402" t="s">
        <v>1280</v>
      </c>
      <c r="H139" s="989"/>
      <c r="J139" s="514">
        <f>IF(ADMINISTRATIVAS!L76&lt;=20,0,IF(ADMINISTRATIVAS!L76=100,1,IF(ADMINISTRATIVAS!L76&lt;100,2, IF(ADMINISTRATIVAS!L76&gt;20,2,3))))</f>
        <v>1</v>
      </c>
      <c r="K139" s="514" t="str">
        <f>ADMINISTRATIVAS!F76</f>
        <v>A.15.2</v>
      </c>
      <c r="L139" s="514" t="s">
        <v>1975</v>
      </c>
      <c r="M139" s="502"/>
    </row>
    <row r="140" spans="1:13" ht="47.25" customHeight="1" x14ac:dyDescent="0.25">
      <c r="A140" s="397"/>
      <c r="B140" s="459"/>
      <c r="C140" s="459" t="s">
        <v>1935</v>
      </c>
      <c r="D140" s="460" t="s">
        <v>30</v>
      </c>
      <c r="E140" s="458"/>
      <c r="F140" s="459"/>
      <c r="G140" s="459"/>
      <c r="H140" s="458"/>
      <c r="J140" s="514"/>
      <c r="K140" s="514"/>
      <c r="L140" s="514"/>
      <c r="M140" s="502"/>
    </row>
    <row r="141" spans="1:13" ht="47.25" customHeight="1" x14ac:dyDescent="0.25">
      <c r="A141" s="397"/>
      <c r="B141" s="445"/>
      <c r="C141" s="445" t="s">
        <v>1934</v>
      </c>
      <c r="D141" s="446" t="s">
        <v>1774</v>
      </c>
      <c r="E141" s="446"/>
      <c r="F141" s="445"/>
      <c r="G141" s="445"/>
      <c r="H141" s="447"/>
      <c r="J141" s="514"/>
      <c r="K141" s="514"/>
      <c r="L141" s="514"/>
      <c r="M141" s="502"/>
    </row>
    <row r="142" spans="1:13" s="429" customFormat="1" ht="47.25" customHeight="1" x14ac:dyDescent="0.25">
      <c r="A142" s="428"/>
      <c r="B142" s="417">
        <v>96</v>
      </c>
      <c r="C142" s="420" t="s">
        <v>1936</v>
      </c>
      <c r="D142" s="413" t="s">
        <v>1776</v>
      </c>
      <c r="E142" s="418" t="str">
        <f>TECNICAS!F111</f>
        <v xml:space="preserve">Se define en la Política de Seguridad de la Información y seguridad digital - Política de Gestión de Incidentes de Seguridad de la Información
a.La entidad controla el reporte y evaluación de los eventos o incidentes de seguridad de la información, tales como afectación de confidencialidad, integridad y disponibilidad de la información mediante el manejo de dichos incidentes de acuerdo con el flujograma de Gestión de Incidentes de Seguridad de la Información del GTI-PRC10 Procedimiento de seguridad de la información.
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v>
      </c>
      <c r="F142" s="414" t="s">
        <v>1279</v>
      </c>
      <c r="G142" s="402" t="s">
        <v>1280</v>
      </c>
      <c r="H142" s="415" t="str">
        <f>TECNICAS!I111</f>
        <v>Política de Seguridad de la Información y seguridad digital - Política de Gestión de Incidentes de Seguridad de la Información
La entidad controla el reporte y evaluación de los eventos o incidentes de seguridad de la información, tales como afectación de confidencialidad, integridad y disponibilidad de la información mediante el manejo de dichos incidentes de acuerdo con el flujograma de Gestión de Incidentes de Seguridad de la Información del GTI-PRC10 Procedimiento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Se menciona en el flujograma de Gestión De Incidentes, Amenazas y Debilidades De Seguridad del procedimiento  de la seguridad de la informacion y se establece la gestión en el instructivo  GTI010-INS04 instructivo para la gestión de incidentes de seguridad de la información.
Flujograma de  Gestión de Incidentes del GTI-PRC010 Procedimiento De Seguridad de la Información
Instructivo  GTI010-INS04 para la gestión de incidentes de seguridad de la información.
Lista de contactos de los grupos de interes
http://galatea.contaduria.gov.co/svn/TIC_Gestion_TICs/trunk/SEG (Seguridad)/PCO (Plan Contingencia)/PCO (Plan Contingencia 2022)/(NUM-EMERG) N%C3%BAmeros Emergencia.pdf
Información que se encuentra en intranet en el modulo del sistema de gestion de calidad - SGC: Inicio&gt;Documentos SGC&gt;Gestión TICs&gt;</v>
      </c>
      <c r="J142" s="514">
        <f>IF(TECNICAS!K111&lt;=20,0,IF(TECNICAS!K111=100,1,IF(TECNICAS!K111&lt;100,2, IF(TECNICAS!K111&gt;20,2,3))))</f>
        <v>1</v>
      </c>
      <c r="K142" s="514" t="str">
        <f>TECNICAS!E111</f>
        <v>A.16.1.1</v>
      </c>
      <c r="L142" s="514" t="str">
        <f t="shared" ref="L142:L148" si="4">IF(K142=C142,"si","no")</f>
        <v>si</v>
      </c>
      <c r="M142" s="502"/>
    </row>
    <row r="143" spans="1:13" ht="47.25" customHeight="1" x14ac:dyDescent="0.25">
      <c r="A143" s="397"/>
      <c r="B143" s="411">
        <v>97</v>
      </c>
      <c r="C143" s="420" t="s">
        <v>1937</v>
      </c>
      <c r="D143" s="413" t="s">
        <v>903</v>
      </c>
      <c r="E143" s="418" t="str">
        <f>TECNICAS!F112</f>
        <v>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Se cuenta con el formato  GTI010-FOR01  - REGISTRO INCIDENTES SEGURIDAD DE LA INFORMACIÓN  y la cuenta de correo electronico seguridadinformatica@contaduria.gov.co
Ademas de lo establecido en la Política de Gestión de Incidentes de Seguridad de la Información del manual de seguridad, adermas de la ejecución detallada en el flujograma de  Gestión De Incidentes, Amenazas y Debilidades De Seguridad del procedimiento  de la seguridad de la informacion</v>
      </c>
      <c r="F143" s="402" t="s">
        <v>1279</v>
      </c>
      <c r="G143" s="402" t="s">
        <v>1280</v>
      </c>
      <c r="H143" s="415" t="str">
        <f>TECNICAS!I112</f>
        <v>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Formato  GTI010-FOR01  - Registro Incidentes Seguridad de la Información  
Reportes a la cuenta de correo electronico seguridadinformatica@contaduria.gov.co
Flujograma de  Gestión de Incidentes, Amenazas y Debilidades de Seguridad del GTI-PRC010 Procedimiento  de la seguridad de la información</v>
      </c>
      <c r="J143" s="514">
        <f>IF(TECNICAS!K112&lt;=20,0,IF(TECNICAS!K112=100,1,IF(TECNICAS!K112&lt;100,2, IF(TECNICAS!K112&gt;20,2,3))))</f>
        <v>1</v>
      </c>
      <c r="K143" s="514" t="str">
        <f>TECNICAS!E112</f>
        <v>A.16.1.2</v>
      </c>
      <c r="L143" s="514" t="str">
        <f t="shared" si="4"/>
        <v>si</v>
      </c>
      <c r="M143" s="502"/>
    </row>
    <row r="144" spans="1:13" ht="47.25" customHeight="1" x14ac:dyDescent="0.25">
      <c r="A144" s="430"/>
      <c r="B144" s="406">
        <v>98</v>
      </c>
      <c r="C144" s="431" t="s">
        <v>1938</v>
      </c>
      <c r="D144" s="432" t="s">
        <v>1785</v>
      </c>
      <c r="E144" s="418" t="str">
        <f>TECNICAS!F113</f>
        <v>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A traves de los tips de seguridad se ha dado a conocer el correo electronico donde deben reportar los incidentes o incosistencias que puedan alterar la seguridad de la informacion de la entidad, ademas del registro en la herramienta de mesa de servicio
Se han hecho uso de los canales de comunicación de la entidad para evitar ser victima de modalidades de ciberdelicuencia e indicando el medio para reportar</v>
      </c>
      <c r="F144" s="407" t="s">
        <v>1279</v>
      </c>
      <c r="G144" s="402" t="s">
        <v>1280</v>
      </c>
      <c r="H144" s="415" t="str">
        <f>TECNICAS!I113</f>
        <v>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Campañas de sensibilización sobre Tips de seguridad de la información - Correo Masivo y o registro en Heramienta de Mesa de Servicio GLPI
Reporte al correo: seguridadinformatica@contaduria.gov.co</v>
      </c>
      <c r="J144" s="514">
        <f>IF(TECNICAS!K113&lt;=20,0,IF(TECNICAS!K113=100,1,IF(TECNICAS!K113&lt;100,2, IF(TECNICAS!K113&gt;20,2,3))))</f>
        <v>1</v>
      </c>
      <c r="K144" s="514" t="str">
        <f>TECNICAS!E113</f>
        <v>A.16.1.3</v>
      </c>
      <c r="L144" s="514" t="str">
        <f t="shared" si="4"/>
        <v>si</v>
      </c>
      <c r="M144" s="502"/>
    </row>
    <row r="145" spans="1:13" ht="47.25" customHeight="1" x14ac:dyDescent="0.25">
      <c r="A145" s="430"/>
      <c r="B145" s="399">
        <v>99</v>
      </c>
      <c r="C145" s="431" t="s">
        <v>1939</v>
      </c>
      <c r="D145" s="432" t="s">
        <v>1789</v>
      </c>
      <c r="E145" s="418" t="str">
        <f>TECNICAS!F114</f>
        <v xml:space="preserve">Se define en la Política de Seguridad de la Información y seguridad digital - Política de Gestión de Incidentes de Seguridad de la Información: 
b.Se debe asegurar que los eventos e incidentes de seguridad que se presenten con los activos de información sean comunicados y atendidos oportunamente, empleando los procedimientos definidos, con el fin de tomar oportunamente las acciones correctivas.
Este control se realizara a traves de analisis que se realiza sobre el incidente y que se define en el formato  GTI010-FOR01  - REGISTRO INCIDENTES SEGURIDAD DE LA INFORMACIÓN en el item lecciones aprendidas
Se menciona en el flujograma de  Gestión De Incidentes, Amenazas y Debilidades De Seguridad del procedimiento  de la seguridad de la informacion y se establece la gestión en el instructivo  GTI010-INS04 instructivo para la gestión de incidentes de seguridad de la información.
Ademas se cuenta con los contactos de los grupos de interes para reportar las acciones necesarias relacionadas con incidentes de seguridad
</v>
      </c>
      <c r="F145" s="407" t="s">
        <v>1279</v>
      </c>
      <c r="G145" s="402" t="s">
        <v>1280</v>
      </c>
      <c r="H145" s="415" t="str">
        <f>TECNICAS!I114</f>
        <v>Política de Seguridad de la Información y seguridad digital - Política de Gestión de Incidentes de Seguridad de la Información: 
Los eventos e incidentes de seguridad que se presenten con los activos de información son comunicados y atendidos oportunamente, empleando los procedimientos definidos, con el fin de tomar oportunamente las acciones correctivas.
Formato  GTI010-FOR01  - Registro Incidentes Seguridad de la Información - Item Lecciones Aprendidas
Flujograma de  Gestión de Incidentes del GTI-PRC010 Procedimiento  de la Seguridad de la Informacion
Instructivo  GTI010-INS04 para la gestión de incidentes de seguridad de la información.
Lista de contactos de los grupos de interes para reportar las acciones necesarias relacionadas con incidentes de seguridad
Información que se encuentra en intranet en el modulo del sistema de gestión de calidad - SGC: Inicio&gt;Documentos SGC&gt;Gestión TICs&gt;Políticas</v>
      </c>
      <c r="J145" s="514">
        <f>IF(TECNICAS!K114&lt;=20,0,IF(TECNICAS!K114=100,1,IF(TECNICAS!K114&lt;100,2, IF(TECNICAS!K114&gt;20,2,3))))</f>
        <v>1</v>
      </c>
      <c r="K145" s="514" t="str">
        <f>TECNICAS!E114</f>
        <v>A.16.1.4</v>
      </c>
      <c r="L145" s="514" t="str">
        <f t="shared" si="4"/>
        <v>si</v>
      </c>
      <c r="M145" s="502"/>
    </row>
    <row r="146" spans="1:13" ht="47.25" customHeight="1" x14ac:dyDescent="0.25">
      <c r="A146" s="430"/>
      <c r="B146" s="399">
        <v>100</v>
      </c>
      <c r="C146" s="431" t="s">
        <v>1940</v>
      </c>
      <c r="D146" s="432" t="s">
        <v>1794</v>
      </c>
      <c r="E146" s="418" t="str">
        <f>TECNICAS!F115</f>
        <v xml:space="preserve">Se define en la 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Este procedimiento se realizara a traves del analisis que se realiza sobre el incidente y se registra en el formato  GTI010-FOR01  - REGISTRO INCIDENTES SEGURIDAD DE LA INFORMACIÓN
Dependiendo del analisis y del nivel de complejidad del incidente se deberá reportar a los grupos de contacto de emergencia los cuales esta inscriptos la entidad CCP - CSIRT´s y Colcert
Este control se trata  de acuerdo a lo establecido en el flujograma Gestión De Incidentes, Amenazas y Debilidades De Seguridad del procedimiento  GTI-PRC010  -  SEGURIDAD DE LA INFORMACIÓN </v>
      </c>
      <c r="F146" s="407" t="s">
        <v>1279</v>
      </c>
      <c r="G146" s="402" t="s">
        <v>1280</v>
      </c>
      <c r="H146" s="415" t="str">
        <f>TECNICAS!I115</f>
        <v>Política de Seguridad de la Información y seguridad digital - Política de Gestión de Incidentes de Seguridad de la Información
Todo el personal de la CGN reporta los eventos, incidentes o debilidades de seguridad (incluyendo fallas en el sistema, pérdida del servicio, datos del negocio incompleto o inadecuado, pérdida de la confidencialidad). Si se detectan estos eventos, incidentes o debilidades de seguridad se reportan de forma inmediata al encargado de gestionar los eventos e incidentes de seguridad a los correos seguridadinformatica@contaduria.gov.co y mesadeservicio@contaduria.gov.co
Formato  GTI010-FOR01  - Registro Incidentes Seguridad de la Información  
De acuerdo al analisis y nivel de complejidad establecido del incidente reporta a los grupos de atención de incidentes (Csirt  y Colcert)
Flujograma Gestión de Incidentes del GTI-PRC010 Procedimiento de Seguridad de la Información
Información que se encuentra en intranet en el modulo del sistema de gestión de calidad - SGC: Inicio&gt;Documentos SGC&gt;Gestión TICs&gt;Políticas</v>
      </c>
      <c r="J146" s="514">
        <f>IF(TECNICAS!K115&lt;=20,0,IF(TECNICAS!K115=100,1,IF(TECNICAS!K115&lt;100,2, IF(TECNICAS!K115&gt;20,2,3))))</f>
        <v>1</v>
      </c>
      <c r="K146" s="514" t="str">
        <f>TECNICAS!E115</f>
        <v>A.16.1.5</v>
      </c>
      <c r="L146" s="514" t="str">
        <f t="shared" si="4"/>
        <v>si</v>
      </c>
      <c r="M146" s="502"/>
    </row>
    <row r="147" spans="1:13" ht="47.25" customHeight="1" x14ac:dyDescent="0.25">
      <c r="A147" s="430"/>
      <c r="B147" s="399">
        <v>101</v>
      </c>
      <c r="C147" s="431" t="s">
        <v>1941</v>
      </c>
      <c r="D147" s="432" t="s">
        <v>1799</v>
      </c>
      <c r="E147" s="418" t="str">
        <f>TECNICAS!F116</f>
        <v xml:space="preserve">Se define en la Política de Seguridad de la Información y seguridad digital - Política de Gestión de Incidentes de Seguridad de la Información
En el formato GTI10-FOR01 Registro de incidentes de seguridad de la información y digital se registra el aprendizaje obtenido de los incidentes de seguridad.
Con base a los casos reportados por los funcionarios se ha optado por realizar seguimiento y control a la plataforma tecnologica a traves del sistema de monitoreo Zabbix, es un sistema para monitorear la capacidad, el rendimiento y la disponibilidad de los servidores, equipos, aplicaciones y bases de datos. Además ofrece características avanzadas de monitoreo, alertas y visualización. 
Actualmente se estan monitoreando solo los servidores tanto fisicos como virtuales, UPS y switches. (PING, ESPACIO ES DISCOS, PROCESADOR Y MEMORIA) 
Se menciona en el flujograma de  Gestión De Incidentes, Amenazas y Debilidades De Seguridad del procedimiento  de la seguridad de la informacion </v>
      </c>
      <c r="F147" s="407" t="s">
        <v>1279</v>
      </c>
      <c r="G147" s="402" t="s">
        <v>1280</v>
      </c>
      <c r="H147" s="415" t="str">
        <f>TECNICAS!I116</f>
        <v xml:space="preserve">Política de Seguridad de la Información y seguridad digital - Política de Gestión de Incidentes de Seguridad de la Información
En el formato GTI10-FOR01 Registro de incidentes de seguridad de la información y digital se registra el aprendizaje obtenido de los incidentes de seguridad.
Sistema de monitoreo Zabbix
Evidencia monitoreo de los componentes de la Plataforma Tecnológica. 
Flujograma de  Gestión de Incidentes del GTI-0RC010 Procedimiento  de la Seguridad de la Información 
Formato GTI10-FOR01 Registro de incidentes de seguridad d ela información
</v>
      </c>
      <c r="J147" s="514">
        <f>IF(TECNICAS!K116&lt;=20,0,IF(TECNICAS!K116=100,1,IF(TECNICAS!K116&lt;100,2, IF(TECNICAS!K116&gt;20,2,3))))</f>
        <v>1</v>
      </c>
      <c r="K147" s="514" t="str">
        <f>TECNICAS!E116</f>
        <v>A.16.1.6</v>
      </c>
      <c r="L147" s="514" t="str">
        <f t="shared" si="4"/>
        <v>si</v>
      </c>
      <c r="M147" s="502"/>
    </row>
    <row r="148" spans="1:13" ht="47.25" customHeight="1" x14ac:dyDescent="0.25">
      <c r="A148" s="430"/>
      <c r="B148" s="399">
        <v>102</v>
      </c>
      <c r="C148" s="431" t="s">
        <v>1942</v>
      </c>
      <c r="D148" s="433" t="s">
        <v>929</v>
      </c>
      <c r="E148" s="418" t="str">
        <f>TECNICAS!F117</f>
        <v>Se define en la Política de Seguridad de la Información y seguridad digital - Política de Gestión de Incidentes de Seguridad de la Información
En el formato GTI10-FOR01 Registro de incidentes de seguridad de la información y digital se recolecta la evidencia
Con base a los casos reportados por los funcionarios se ha optado por realizar seguimiento y control a la plataforma tecnologica a traves de la herramienta de monitoreo
Levantamiento de evidencias y documentar todo lo relacionado con el incidente.
Se menciona en el flujograma de Gestión de Incidentes, amenazas y debilidades de seguridad del procedimiento  de la seguridad de la informacion</v>
      </c>
      <c r="F148" s="408" t="s">
        <v>1279</v>
      </c>
      <c r="G148" s="414" t="s">
        <v>1280</v>
      </c>
      <c r="H148" s="415" t="str">
        <f>TECNICAS!I117</f>
        <v xml:space="preserve">Se define en la Política de Seguridad de la Información y seguridad digital - Política de Gestión de Incidentes de Seguridad de la Información
En el formato GTI10-FOR01 Registro de incidentes de seguridad de la información y digital se recolecta la evidencia
Evidencia del seguimiento y control a la plataforma tecnológica (herramienta de monitoreo)
Evidencias relacionadas con el incidente.
Flujograma de  Gestión de Incidentes del GTI-PRC010 Procedimiento de la Seguridad de la Información
Información que se encuentra en intranet en el modulo del sistema de gestión de calidad - SGC: Inicio&gt;Documentos SGC&gt;Gestión TICs&gt;Políticas
</v>
      </c>
      <c r="J148" s="514">
        <f>IF(TECNICAS!K117&lt;=20,0,IF(TECNICAS!K117=100,1,IF(TECNICAS!K117&lt;100,2, IF(TECNICAS!K117&gt;20,2,3))))</f>
        <v>1</v>
      </c>
      <c r="K148" s="514" t="str">
        <f>TECNICAS!E117</f>
        <v>A.16.1.7</v>
      </c>
      <c r="L148" s="514" t="str">
        <f t="shared" si="4"/>
        <v>si</v>
      </c>
      <c r="M148" s="502"/>
    </row>
    <row r="149" spans="1:13" ht="47.25" customHeight="1" x14ac:dyDescent="0.25">
      <c r="A149" s="397"/>
      <c r="B149" s="459"/>
      <c r="C149" s="459" t="s">
        <v>1943</v>
      </c>
      <c r="D149" s="460" t="s">
        <v>1807</v>
      </c>
      <c r="E149" s="458"/>
      <c r="F149" s="459"/>
      <c r="G149" s="459"/>
      <c r="H149" s="458"/>
      <c r="J149" s="514"/>
      <c r="K149" s="514"/>
      <c r="L149" s="514"/>
      <c r="M149" s="502"/>
    </row>
    <row r="150" spans="1:13" ht="47.25" customHeight="1" x14ac:dyDescent="0.25">
      <c r="A150" s="397"/>
      <c r="B150" s="445"/>
      <c r="C150" s="445" t="s">
        <v>432</v>
      </c>
      <c r="D150" s="446" t="s">
        <v>1809</v>
      </c>
      <c r="E150" s="446"/>
      <c r="F150" s="445"/>
      <c r="G150" s="445"/>
      <c r="H150" s="447"/>
      <c r="J150" s="514"/>
      <c r="K150" s="514"/>
      <c r="L150" s="514"/>
      <c r="M150" s="502"/>
    </row>
    <row r="151" spans="1:13" ht="47.25" customHeight="1" x14ac:dyDescent="0.25">
      <c r="A151" s="397"/>
      <c r="B151" s="411">
        <v>103</v>
      </c>
      <c r="C151" s="400" t="s">
        <v>434</v>
      </c>
      <c r="D151" s="401" t="s">
        <v>175</v>
      </c>
      <c r="E151" s="418" t="str">
        <f>ADMINISTRATIVAS!G56</f>
        <v>La CGN cuenta con los documentos de Guía de Implementación - Contingencia para los servicios críticos, los cuales presentan una estructura estratégica y operativa que ayuda a controlar situaciones de emergencia y a minimizar los impactos negativos que esta pueda generar sobre la plataforma tecnólogica. Para esto implementa una serie de procedimientos alternativos que permiten recuperar el funcionamiento normal de la operación TIC en el menor tiempo posible.</v>
      </c>
      <c r="F151" s="402" t="s">
        <v>1279</v>
      </c>
      <c r="G151" s="402" t="s">
        <v>1280</v>
      </c>
      <c r="H151" s="415" t="str">
        <f>ADMINISTRATIVAS!J56</f>
        <v>Plan de Contigencia (Guías)
Plan de continuidad de negocio
http://galatea.contaduria.gov.co/svn/TIC_Gestion_TICs/trunk/SEG (Seguridad)/PCO (Plan Contingencia)</v>
      </c>
      <c r="J151" s="514">
        <f>IF(ADMINISTRATIVAS!L56&lt;=20,0,IF(ADMINISTRATIVAS!L56=100,1,IF(ADMINISTRATIVAS!L56&lt;100,2, IF(ADMINISTRATIVAS!L56&gt;20,2,3))))</f>
        <v>2</v>
      </c>
      <c r="K151" s="514" t="str">
        <f>ADMINISTRATIVAS!F56</f>
        <v>A.17.1.1</v>
      </c>
      <c r="L151" s="514" t="str">
        <f>IF(K151=C151,"si","no")</f>
        <v>si</v>
      </c>
      <c r="M151" s="502"/>
    </row>
    <row r="152" spans="1:13" ht="47.25" customHeight="1" x14ac:dyDescent="0.25">
      <c r="A152" s="397"/>
      <c r="B152" s="411">
        <v>104</v>
      </c>
      <c r="C152" s="400" t="s">
        <v>437</v>
      </c>
      <c r="D152" s="401" t="s">
        <v>176</v>
      </c>
      <c r="E152" s="418" t="str">
        <f>ADMINISTRATIVAS!G57</f>
        <v>La CGN cuenta con los documentos de Guía de Implementación - Contingencia para los servicios críticos, los cuales presentan una estructura estratégica y operativa que ayuda a controlar situaciones de emergencia y a minimizar los impactos negativos que esta pueda generar sobre la plataforma tecnólogica. Para esto implementa una serie de procedimientos alternativos que permiten recuperar el funcionamiento normal de la operación TIC en el menor tiempo posible.</v>
      </c>
      <c r="F152" s="402" t="s">
        <v>1279</v>
      </c>
      <c r="G152" s="402" t="s">
        <v>1280</v>
      </c>
      <c r="H152" s="415" t="str">
        <f>ADMINISTRATIVAS!J57</f>
        <v>Plan de Contigencia (Guías)
Plan de continuidad de negocio
http://galatea.contaduria.gov.co/svn/TIC_Gestion_TICs/trunk/SEG (Seguridad)/PCO (Plan Contingencia)</v>
      </c>
      <c r="J152" s="514">
        <f>IF(ADMINISTRATIVAS!L57&lt;=20,0,IF(ADMINISTRATIVAS!L57=100,1,IF(ADMINISTRATIVAS!L57&lt;100,2, IF(ADMINISTRATIVAS!L57&gt;20,2,3))))</f>
        <v>1</v>
      </c>
      <c r="K152" s="514" t="str">
        <f>ADMINISTRATIVAS!F57</f>
        <v>A.17.1.2</v>
      </c>
      <c r="L152" s="514" t="str">
        <f>IF(K152=C152,"si","no")</f>
        <v>si</v>
      </c>
      <c r="M152" s="502"/>
    </row>
    <row r="153" spans="1:13" ht="47.25" customHeight="1" x14ac:dyDescent="0.25">
      <c r="A153" s="430"/>
      <c r="B153" s="399">
        <v>105</v>
      </c>
      <c r="C153" s="431" t="s">
        <v>439</v>
      </c>
      <c r="D153" s="432" t="s">
        <v>177</v>
      </c>
      <c r="E153" s="418" t="str">
        <f>ADMINISTRATIVAS!G58</f>
        <v>La CGN cuenta con los documentos de Guía de Implementación - Contingencia para los servicios críticos. Además, cuenta con los formatos de pruebas de plan de contingencia tecnológica para documentar los resultados de la aplicación de las guías.</v>
      </c>
      <c r="F153" s="407" t="s">
        <v>1279</v>
      </c>
      <c r="G153" s="402" t="s">
        <v>1280</v>
      </c>
      <c r="H153" s="415" t="str">
        <f>ADMINISTRATIVAS!J58</f>
        <v>Plan de Contigencia (Guías)
Plan de continuidad de negocio
http://galatea.contaduria.gov.co/svn/TIC_Gestion_TICs/trunk/SEG (Seguridad)/PCO (Plan Contingencia)</v>
      </c>
      <c r="J153" s="514">
        <f>IF(ADMINISTRATIVAS!L58&lt;=20,0,IF(ADMINISTRATIVAS!L58=100,1,IF(ADMINISTRATIVAS!L58&lt;100,2, IF(ADMINISTRATIVAS!L58&gt;20,2,3))))</f>
        <v>1</v>
      </c>
      <c r="K153" s="514" t="str">
        <f>ADMINISTRATIVAS!F58</f>
        <v>A.17.1.3</v>
      </c>
      <c r="L153" s="514" t="str">
        <f>IF(K153=C153,"si","no")</f>
        <v>si</v>
      </c>
      <c r="M153" s="502"/>
    </row>
    <row r="154" spans="1:13" ht="15" x14ac:dyDescent="0.25">
      <c r="A154" s="397"/>
      <c r="B154" s="445"/>
      <c r="C154" s="445" t="s">
        <v>1944</v>
      </c>
      <c r="D154" s="446" t="s">
        <v>178</v>
      </c>
      <c r="E154" s="446"/>
      <c r="F154" s="445"/>
      <c r="G154" s="445"/>
      <c r="H154" s="447"/>
      <c r="J154" s="514"/>
      <c r="K154" s="514"/>
      <c r="L154" s="514"/>
      <c r="M154" s="502"/>
    </row>
    <row r="155" spans="1:13" ht="47.25" customHeight="1" x14ac:dyDescent="0.25">
      <c r="A155" s="430"/>
      <c r="B155" s="406">
        <v>106</v>
      </c>
      <c r="C155" s="431" t="s">
        <v>445</v>
      </c>
      <c r="D155" s="433" t="s">
        <v>1823</v>
      </c>
      <c r="E155" s="418" t="str">
        <f>ADMINISTRATIVAS!G60</f>
        <v>Se cuenta con replicación de datos en tiempo real de la información misional  de datacenter principal a data center alterno.
Existe configuracion de discos en Raid 10, fuentes de poder, aire acondicionado, firewall, ups, switches, dominio, Etc.</v>
      </c>
      <c r="F155" s="408" t="s">
        <v>1279</v>
      </c>
      <c r="G155" s="408" t="s">
        <v>1280</v>
      </c>
      <c r="H155" s="415" t="str">
        <f>ADMINISTRATIVAS!J60</f>
        <v>Evidencia de la replicación de datos de la información misional del Data Center principal al Data Center Alterno.
Evidencia de configuración de los discos en Raid 10, fuentes de poder, aire acondicionado, firewall, ups, switches, dominio, Etc</v>
      </c>
      <c r="J155" s="514">
        <f>IF(ADMINISTRATIVAS!L60&lt;=20,0,IF(ADMINISTRATIVAS!L60=100,1,IF(ADMINISTRATIVAS!L60&lt;100,2, IF(ADMINISTRATIVAS!L60&gt;20,2,3))))</f>
        <v>2</v>
      </c>
      <c r="K155" s="514" t="str">
        <f>ADMINISTRATIVAS!F60</f>
        <v>A.17.2.1</v>
      </c>
      <c r="L155" s="514" t="str">
        <f>IF(K155=C155,"si","no")</f>
        <v>si</v>
      </c>
      <c r="M155" s="502"/>
    </row>
    <row r="156" spans="1:13" ht="47.25" customHeight="1" x14ac:dyDescent="0.25">
      <c r="A156" s="397"/>
      <c r="B156" s="459"/>
      <c r="C156" s="459" t="s">
        <v>1945</v>
      </c>
      <c r="D156" s="460" t="s">
        <v>160</v>
      </c>
      <c r="E156" s="458"/>
      <c r="F156" s="459"/>
      <c r="G156" s="459"/>
      <c r="H156" s="458"/>
      <c r="J156" s="514"/>
      <c r="K156" s="514"/>
      <c r="L156" s="514"/>
      <c r="M156" s="502"/>
    </row>
    <row r="157" spans="1:13" ht="47.25" customHeight="1" x14ac:dyDescent="0.25">
      <c r="A157" s="397"/>
      <c r="B157" s="445"/>
      <c r="C157" s="445" t="s">
        <v>1946</v>
      </c>
      <c r="D157" s="446" t="s">
        <v>193</v>
      </c>
      <c r="E157" s="446"/>
      <c r="F157" s="445"/>
      <c r="G157" s="445"/>
      <c r="H157" s="447"/>
      <c r="J157" s="514"/>
      <c r="K157" s="514"/>
      <c r="L157" s="514"/>
      <c r="M157" s="502"/>
    </row>
    <row r="158" spans="1:13" s="429" customFormat="1" ht="47.25" customHeight="1" x14ac:dyDescent="0.25">
      <c r="A158" s="434"/>
      <c r="B158" s="406">
        <v>107</v>
      </c>
      <c r="C158" s="435" t="s">
        <v>457</v>
      </c>
      <c r="D158" s="433" t="s">
        <v>456</v>
      </c>
      <c r="E158" s="418" t="str">
        <f>ADMINISTRATIVAS!G64</f>
        <v>Cumplimiento lineamientos ley 80 de 1993 , ley 1150 de 2007  y decreto reglamentario 1510 de 2013 y demás normas para llevar a cabo la contratacción</v>
      </c>
      <c r="F158" s="408" t="s">
        <v>1279</v>
      </c>
      <c r="G158" s="414" t="s">
        <v>1280</v>
      </c>
      <c r="H158" s="415" t="str">
        <f>ADMINISTRATIVAS!J64</f>
        <v xml:space="preserve">Se cuenta con Nomograma Institucional en la pagina Web de la CGN
http://www.contaduria.gov.co/wps/portal/internetes/home/internet/normativa/normatividad-entidad </v>
      </c>
      <c r="J158" s="514">
        <f>IF(ADMINISTRATIVAS!L64&lt;=20,0,IF(ADMINISTRATIVAS!L64=100,1,IF(ADMINISTRATIVAS!L64&lt;100,2, IF(ADMINISTRATIVAS!L64&gt;20,2,3))))</f>
        <v>1</v>
      </c>
      <c r="K158" s="514" t="str">
        <f>ADMINISTRATIVAS!F64</f>
        <v>A.18.1.1</v>
      </c>
      <c r="L158" s="514" t="str">
        <f>IF(K158=C158,"si","no")</f>
        <v>si</v>
      </c>
      <c r="M158" s="502"/>
    </row>
    <row r="159" spans="1:13" ht="47.25" customHeight="1" x14ac:dyDescent="0.25">
      <c r="A159" s="430"/>
      <c r="B159" s="399">
        <v>108</v>
      </c>
      <c r="C159" s="431" t="s">
        <v>461</v>
      </c>
      <c r="D159" s="433" t="s">
        <v>237</v>
      </c>
      <c r="E159" s="418" t="str">
        <f>ADMINISTRATIVAS!G65</f>
        <v xml:space="preserve">Definido en el documento Políticas de Seguridad de la Información y Seguridad Digital para política de derechos de autor y la política de conflictos legales. Ademas se evidencia en los contratos con la clausula de propiedad intelectual. </v>
      </c>
      <c r="F159" s="408" t="s">
        <v>1279</v>
      </c>
      <c r="G159" s="408" t="s">
        <v>1280</v>
      </c>
      <c r="H159" s="415" t="str">
        <f>ADMINISTRATIVAS!J65</f>
        <v>Contratos con la clausula de propiedad intelectual. 
Flujograma derecho de propiedad intelectual del procedimiento de seguridad de la información
http://galatea.contaduria.gov.co/svn/TIC_Gestion_TICs/trunk/SEG (Seguridad)/SGS (Sistema Gestion Seguridad)/POL (Politicas)/2024</v>
      </c>
      <c r="J159" s="514">
        <f>IF(ADMINISTRATIVAS!L65&lt;=20,0,IF(ADMINISTRATIVAS!L65=100,1,IF(ADMINISTRATIVAS!L65&lt;100,2, IF(ADMINISTRATIVAS!L65&gt;20,2,3))))</f>
        <v>1</v>
      </c>
      <c r="K159" s="514" t="str">
        <f>ADMINISTRATIVAS!F65</f>
        <v>A.18.1.2</v>
      </c>
      <c r="L159" s="514" t="str">
        <f>IF(K159=C159,"si","no")</f>
        <v>si</v>
      </c>
      <c r="M159" s="502"/>
    </row>
    <row r="160" spans="1:13" ht="47.25" customHeight="1" x14ac:dyDescent="0.25">
      <c r="A160" s="430"/>
      <c r="B160" s="399">
        <v>109</v>
      </c>
      <c r="C160" s="431" t="s">
        <v>465</v>
      </c>
      <c r="D160" s="433" t="s">
        <v>463</v>
      </c>
      <c r="E160" s="418" t="str">
        <f>ADMINISTRATIVAS!G66</f>
        <v>La CGN cuenta con las TRD para los registros documentales.
Logs de firewall (Bgta/Mdllin) se almacenan en Fortianalizer de acuerdo con las políticas establecidas: que puede ser todo o solamente lo relacionado con UTM (seguridad perimetral, AP, red, switches). La retención es automática por tres meses . Se revisan si existe una alarma crítica de Zabbix.
Logs de BD (Bogotá y Medellín) se almacenana en filesystem de Discovery y se realiza backup diario con retención de 30 días. Se hace una verificación de estados en la mañana, si se observa alguna alarma, se consulta el log.</v>
      </c>
      <c r="F160" s="408" t="s">
        <v>1279</v>
      </c>
      <c r="G160" s="414" t="s">
        <v>1280</v>
      </c>
      <c r="H160" s="415" t="str">
        <f>ADMINISTRATIVAS!J66</f>
        <v>http://galatea.contaduria.gov.co/svn/TIC_Gestion_TICs/trunk/SEG (Seguridad)/SGS (Sistema Gestion Seguridad)/POL (Politicas)/2024
Logs en Fortianalizer
Logs en filesystem del servidor Discovery</v>
      </c>
      <c r="J160" s="514">
        <f>IF(ADMINISTRATIVAS!L66&lt;=20,0,IF(ADMINISTRATIVAS!L66=100,1,IF(ADMINISTRATIVAS!L66&lt;100,2, IF(ADMINISTRATIVAS!L66&gt;20,2,3))))</f>
        <v>1</v>
      </c>
      <c r="K160" s="514" t="str">
        <f>ADMINISTRATIVAS!F66</f>
        <v>A.18.1.3</v>
      </c>
      <c r="L160" s="514" t="str">
        <f>IF(K160=C160,"si","no")</f>
        <v>si</v>
      </c>
      <c r="M160" s="502"/>
    </row>
    <row r="161" spans="1:13" ht="47.25" customHeight="1" x14ac:dyDescent="0.25">
      <c r="A161" s="430"/>
      <c r="B161" s="399">
        <v>110</v>
      </c>
      <c r="C161" s="431" t="s">
        <v>471</v>
      </c>
      <c r="D161" s="432" t="s">
        <v>1842</v>
      </c>
      <c r="E161" s="418" t="str">
        <f>ADMINISTRATIVAS!G67</f>
        <v>La CGN cuenta con el documento PI24-POL01 Política de privacidad y protección de datos personales que se encuentra publicada en la pagina Web</v>
      </c>
      <c r="F161" s="407" t="s">
        <v>1279</v>
      </c>
      <c r="G161" s="402" t="s">
        <v>1280</v>
      </c>
      <c r="H161" s="415" t="str">
        <f>ADMINISTRATIVAS!J67</f>
        <v xml:space="preserve">https://www.contaduria.gov.co/web/guest/politica-de-privacidad-y-proteccion-de-datos </v>
      </c>
      <c r="J161" s="514">
        <f>IF(ADMINISTRATIVAS!L67&lt;=20,0,IF(ADMINISTRATIVAS!L67=100,1,IF(ADMINISTRATIVAS!L67&lt;100,2, IF(ADMINISTRATIVAS!L67&gt;20,2,3))))</f>
        <v>1</v>
      </c>
      <c r="K161" s="514" t="str">
        <f>ADMINISTRATIVAS!F67</f>
        <v>A.18.1.4</v>
      </c>
      <c r="L161" s="514" t="str">
        <f>IF(K161=C161,"si","no")</f>
        <v>si</v>
      </c>
      <c r="M161" s="502"/>
    </row>
    <row r="162" spans="1:13" ht="47.25" customHeight="1" x14ac:dyDescent="0.25">
      <c r="A162" s="430"/>
      <c r="B162" s="399">
        <v>111</v>
      </c>
      <c r="C162" s="431" t="s">
        <v>477</v>
      </c>
      <c r="D162" s="433" t="s">
        <v>476</v>
      </c>
      <c r="E162" s="418" t="str">
        <f>ADMINISTRATIVAS!G68</f>
        <v>La infraestructura de comunicaciones cuenta con certificados SSL. Algunos funcionarios cuentan con firma digital en razónde su responsabilidad.  
Autenticación de los usuarios para conexion del sistema de información SIIF a traves de dispositivos (Token)</v>
      </c>
      <c r="F162" s="408" t="s">
        <v>1279</v>
      </c>
      <c r="G162" s="414" t="s">
        <v>1280</v>
      </c>
      <c r="H162" s="415" t="str">
        <f>ADMINISTRATIVAS!J68</f>
        <v>Evidencia del certificado SSL se encuentra instalada para la pagina del CHIP</v>
      </c>
      <c r="J162" s="514">
        <f>IF(ADMINISTRATIVAS!L68&lt;=20,0,IF(ADMINISTRATIVAS!L68=100,1,IF(ADMINISTRATIVAS!L68&lt;100,2, IF(ADMINISTRATIVAS!L68&gt;20,2,3))))</f>
        <v>1</v>
      </c>
      <c r="K162" s="514" t="str">
        <f>ADMINISTRATIVAS!F68</f>
        <v>A.18.1.5</v>
      </c>
      <c r="L162" s="514" t="str">
        <f>IF(K162=C162,"si","no")</f>
        <v>si</v>
      </c>
      <c r="M162" s="502"/>
    </row>
    <row r="163" spans="1:13" ht="33.75" customHeight="1" x14ac:dyDescent="0.25">
      <c r="A163" s="397"/>
      <c r="B163" s="445"/>
      <c r="C163" s="445" t="s">
        <v>1947</v>
      </c>
      <c r="D163" s="446" t="s">
        <v>157</v>
      </c>
      <c r="E163" s="446"/>
      <c r="F163" s="445"/>
      <c r="G163" s="445"/>
      <c r="H163" s="447"/>
      <c r="J163" s="514"/>
      <c r="K163" s="514"/>
      <c r="L163" s="514"/>
      <c r="M163" s="502"/>
    </row>
    <row r="164" spans="1:13" ht="47.25" customHeight="1" x14ac:dyDescent="0.25">
      <c r="A164" s="430"/>
      <c r="B164" s="399">
        <v>112</v>
      </c>
      <c r="C164" s="431" t="s">
        <v>480</v>
      </c>
      <c r="D164" s="433" t="s">
        <v>1852</v>
      </c>
      <c r="E164" s="418" t="str">
        <f>ADMINISTRATIVAS!G70</f>
        <v>Se realiza revisión periódica de los documentos. Se actualiza Manual del SGSI y Manual de Políticas. Se realizan auditorías internas de SGSI y auditorías de control interno.</v>
      </c>
      <c r="F164" s="408" t="s">
        <v>1279</v>
      </c>
      <c r="G164" s="414" t="s">
        <v>1280</v>
      </c>
      <c r="H164" s="415" t="str">
        <f>ADMINISTRATIVAS!J70</f>
        <v xml:space="preserve">http://galatea.contaduria.gov.co/svn/TIC_Gestion_TICs/trunk/GES (Gestion)/AUD (Auditorias)
http://galatea.contaduria.gov.co/svn/TIC_Gestion_TICs/trunk/GES (Gestion)/PLA (Planes y Programas)
http://galatea.contaduria.gov.co/svn/TIC_Gestion_TICs/trunk/GES (Gestion)/PLM (Planes Mejoram)
</v>
      </c>
      <c r="J164" s="514">
        <f>IF(ADMINISTRATIVAS!L70&lt;=20,0,IF(ADMINISTRATIVAS!L70=100,1,IF(ADMINISTRATIVAS!L70&lt;100,2, IF(ADMINISTRATIVAS!L70&gt;20,2,3))))</f>
        <v>1</v>
      </c>
      <c r="K164" s="514" t="str">
        <f>ADMINISTRATIVAS!F70</f>
        <v>A.18.2.1</v>
      </c>
      <c r="L164" s="514" t="str">
        <f>IF(K164=C164,"si","no")</f>
        <v>si</v>
      </c>
      <c r="M164" s="502"/>
    </row>
    <row r="165" spans="1:13" ht="47.25" customHeight="1" x14ac:dyDescent="0.25">
      <c r="A165" s="430"/>
      <c r="B165" s="399">
        <v>113</v>
      </c>
      <c r="C165" s="431" t="s">
        <v>483</v>
      </c>
      <c r="D165" s="433" t="s">
        <v>159</v>
      </c>
      <c r="E165" s="418" t="str">
        <f>ADMINISTRATIVAS!G71</f>
        <v xml:space="preserve">Definido en el documento Políticas de Seguridad de la Información y Seguridad Digital para la política de monitoreo y evaluación del cumplimiento.
Se presenta la gestión en el ejercicio de Revisión por la Dirección.
</v>
      </c>
      <c r="F165" s="408" t="s">
        <v>1279</v>
      </c>
      <c r="G165" s="414" t="s">
        <v>1280</v>
      </c>
      <c r="H165" s="415" t="str">
        <f>ADMINISTRATIVAS!J71</f>
        <v>http://galatea.contaduria.gov.co/svn/TIC_Gestion_TICs/trunk/SEG (Seguridad)/SGS (Sistema Gestion Seguridad)/POL (Politicas)/2024
https://www.contaduria.gov.co/productos/-/document_library/SNUXvXyrbcKS/view_file/6187577</v>
      </c>
      <c r="J165" s="514">
        <f>IF(ADMINISTRATIVAS!L71&lt;=20,0,IF(ADMINISTRATIVAS!L71=100,1,IF(ADMINISTRATIVAS!L71&lt;100,2, IF(ADMINISTRATIVAS!L71&gt;20,2,3))))</f>
        <v>1</v>
      </c>
      <c r="K165" s="514" t="str">
        <f>ADMINISTRATIVAS!F71</f>
        <v>A.18.2.2</v>
      </c>
      <c r="L165" s="514" t="str">
        <f>IF(K165=C165,"si","no")</f>
        <v>si</v>
      </c>
      <c r="M165" s="502"/>
    </row>
    <row r="166" spans="1:13" ht="47.25" customHeight="1" x14ac:dyDescent="0.25">
      <c r="A166" s="430"/>
      <c r="B166" s="399">
        <v>114</v>
      </c>
      <c r="C166" s="431" t="s">
        <v>489</v>
      </c>
      <c r="D166" s="433" t="s">
        <v>1860</v>
      </c>
      <c r="E166" s="418" t="str">
        <f>ADMINISTRATIVAS!G72</f>
        <v>Se realiza seguimiento y control mediante las herramientas de monitoreo (Zabbix, Firewall, Antivirus, Test de vulnerabilidades, entre otras).
Se realizan auditorías internas del SGSI que incluye la auditoría a los controles registrados en la Declaración de Aplicabilidad</v>
      </c>
      <c r="F166" s="408" t="s">
        <v>1279</v>
      </c>
      <c r="G166" s="414" t="s">
        <v>1280</v>
      </c>
      <c r="H166" s="415" t="str">
        <f>ADMINISTRATIVAS!J72</f>
        <v xml:space="preserve">Manual de Seguridad de la Información -  Revisión de la Política y el Manual de seguridad de la información y digital
Plan de adquisición del GIT Apoyo Informático con aprobacion 
Seguimiento y control con la herramientas de monitoreo para la plataforma tecnológica (Zabbix, Firewall, Antivirus, Test de vulnerabilidades, Etc)
Logs del UTM en Fortianalizer
</v>
      </c>
      <c r="J166" s="514">
        <f>IF(ADMINISTRATIVAS!L72&lt;=20,0,IF(ADMINISTRATIVAS!L72=100,1,IF(ADMINISTRATIVAS!L72&lt;100,2, IF(ADMINISTRATIVAS!L72&gt;20,2,3))))</f>
        <v>1</v>
      </c>
      <c r="K166" s="514" t="str">
        <f>ADMINISTRATIVAS!F72</f>
        <v>A.18.2.3</v>
      </c>
      <c r="L166" s="514" t="str">
        <f>IF(K166=C166,"si","no")</f>
        <v>si</v>
      </c>
      <c r="M166" s="502"/>
    </row>
    <row r="167" spans="1:13" ht="18.75" customHeight="1" x14ac:dyDescent="0.25">
      <c r="A167" s="430"/>
      <c r="B167" s="452"/>
      <c r="C167" s="453"/>
      <c r="D167" s="454"/>
      <c r="E167" s="454"/>
      <c r="F167" s="455"/>
      <c r="G167" s="456"/>
      <c r="H167" s="457"/>
      <c r="J167" s="502"/>
      <c r="K167" s="502"/>
      <c r="L167" s="502"/>
      <c r="M167" s="502"/>
    </row>
  </sheetData>
  <sheetProtection formatCells="0" formatColumns="0" formatRows="0" insertColumns="0" insertRows="0" insertHyperlinks="0" deleteColumns="0" deleteRows="0" sort="0" autoFilter="0" pivotTables="0"/>
  <autoFilter ref="B3:K166" xr:uid="{272E9828-D136-4493-9FE3-27F01FAB8E6C}"/>
  <mergeCells count="4">
    <mergeCell ref="B1:H1"/>
    <mergeCell ref="B2:H2"/>
    <mergeCell ref="H134:H136"/>
    <mergeCell ref="H138:H139"/>
  </mergeCells>
  <phoneticPr fontId="39" type="noConversion"/>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E476-B751-4AF1-BA18-8BF74EB00C46}">
  <sheetPr>
    <tabColor theme="7"/>
  </sheetPr>
  <dimension ref="B3:E14"/>
  <sheetViews>
    <sheetView workbookViewId="0">
      <selection activeCell="I26" sqref="I26"/>
    </sheetView>
  </sheetViews>
  <sheetFormatPr baseColWidth="10" defaultRowHeight="15" x14ac:dyDescent="0.25"/>
  <sheetData>
    <row r="3" spans="2:5" x14ac:dyDescent="0.25">
      <c r="B3" s="990" t="s">
        <v>2262</v>
      </c>
      <c r="C3" s="990"/>
      <c r="D3" s="509"/>
      <c r="E3" s="510"/>
    </row>
    <row r="4" spans="2:5" x14ac:dyDescent="0.25">
      <c r="B4" s="505" t="s">
        <v>1886</v>
      </c>
      <c r="C4" s="505" t="s">
        <v>1885</v>
      </c>
      <c r="D4" s="509"/>
      <c r="E4" s="510"/>
    </row>
    <row r="5" spans="2:5" x14ac:dyDescent="0.25">
      <c r="B5" s="506" t="s">
        <v>1948</v>
      </c>
      <c r="C5" s="511">
        <f>COUNTIF('DECL APLICAB'!J6:J166,"0")</f>
        <v>0</v>
      </c>
      <c r="D5" s="509"/>
      <c r="E5" s="510"/>
    </row>
    <row r="6" spans="2:5" x14ac:dyDescent="0.25">
      <c r="B6" s="506" t="s">
        <v>1887</v>
      </c>
      <c r="C6" s="511">
        <f>COUNTIF('DECL APLICAB'!J6:J166,"1")</f>
        <v>101</v>
      </c>
      <c r="D6" s="509"/>
      <c r="E6" s="510"/>
    </row>
    <row r="7" spans="2:5" x14ac:dyDescent="0.25">
      <c r="B7" s="509" t="s">
        <v>1949</v>
      </c>
      <c r="C7" s="511">
        <f>COUNTIF('DECL APLICAB'!J6:J166,"2")</f>
        <v>13</v>
      </c>
      <c r="D7" s="509"/>
      <c r="E7" s="510"/>
    </row>
    <row r="8" spans="2:5" x14ac:dyDescent="0.25">
      <c r="B8" s="507" t="s">
        <v>1884</v>
      </c>
      <c r="C8" s="508">
        <v>114</v>
      </c>
    </row>
    <row r="14" spans="2:5" x14ac:dyDescent="0.25">
      <c r="B14" s="398"/>
    </row>
  </sheetData>
  <mergeCells count="1">
    <mergeCell ref="B3:C3"/>
  </mergeCells>
  <conditionalFormatting sqref="C8">
    <cfRule type="cellIs" dxfId="3" priority="13" operator="equal">
      <formula>"Low"</formula>
    </cfRule>
    <cfRule type="cellIs" dxfId="2" priority="14" operator="equal">
      <formula>"Medium"</formula>
    </cfRule>
    <cfRule type="cellIs" dxfId="1" priority="15" operator="equal">
      <formula>"Critical"</formula>
    </cfRule>
    <cfRule type="cellIs" dxfId="0" priority="16" operator="equal">
      <formula>"High"</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E99D9-19CB-4519-AF8D-EC3694A7F66F}">
  <sheetPr>
    <tabColor rgb="FF00B0F0"/>
  </sheetPr>
  <dimension ref="A2:B12"/>
  <sheetViews>
    <sheetView workbookViewId="0">
      <selection activeCell="A4" sqref="A4:B4"/>
    </sheetView>
  </sheetViews>
  <sheetFormatPr baseColWidth="10" defaultRowHeight="15" x14ac:dyDescent="0.25"/>
  <cols>
    <col min="1" max="1" width="9" customWidth="1"/>
    <col min="2" max="2" width="63" customWidth="1"/>
  </cols>
  <sheetData>
    <row r="2" spans="1:2" ht="42.6" customHeight="1" x14ac:dyDescent="0.25">
      <c r="A2" s="991" t="s">
        <v>1868</v>
      </c>
      <c r="B2" s="991"/>
    </row>
    <row r="3" spans="1:2" ht="69" customHeight="1" x14ac:dyDescent="0.25">
      <c r="A3" s="992" t="s">
        <v>1869</v>
      </c>
      <c r="B3" s="992"/>
    </row>
    <row r="4" spans="1:2" ht="122.25" customHeight="1" x14ac:dyDescent="0.25">
      <c r="A4" s="992" t="s">
        <v>1870</v>
      </c>
      <c r="B4" s="992"/>
    </row>
    <row r="5" spans="1:2" x14ac:dyDescent="0.25">
      <c r="A5" s="48">
        <v>1</v>
      </c>
      <c r="B5" s="438" t="s">
        <v>1875</v>
      </c>
    </row>
    <row r="6" spans="1:2" ht="28.5" x14ac:dyDescent="0.25">
      <c r="A6" s="48">
        <v>2</v>
      </c>
      <c r="B6" s="438" t="s">
        <v>1874</v>
      </c>
    </row>
    <row r="7" spans="1:2" ht="57" x14ac:dyDescent="0.25">
      <c r="A7" s="48">
        <v>3</v>
      </c>
      <c r="B7" s="438" t="s">
        <v>1873</v>
      </c>
    </row>
    <row r="8" spans="1:2" ht="57" x14ac:dyDescent="0.25">
      <c r="A8" s="48">
        <v>4</v>
      </c>
      <c r="B8" s="438" t="s">
        <v>1872</v>
      </c>
    </row>
    <row r="9" spans="1:2" ht="57" x14ac:dyDescent="0.25">
      <c r="A9" s="48">
        <v>5</v>
      </c>
      <c r="B9" s="438" t="s">
        <v>1871</v>
      </c>
    </row>
    <row r="10" spans="1:2" ht="42.75" x14ac:dyDescent="0.25">
      <c r="A10" s="48">
        <v>6</v>
      </c>
      <c r="B10" s="438" t="s">
        <v>1876</v>
      </c>
    </row>
    <row r="11" spans="1:2" x14ac:dyDescent="0.25">
      <c r="A11" s="48">
        <v>7</v>
      </c>
      <c r="B11" s="438" t="s">
        <v>1877</v>
      </c>
    </row>
    <row r="12" spans="1:2" x14ac:dyDescent="0.25">
      <c r="A12" s="48">
        <v>8</v>
      </c>
      <c r="B12" s="438" t="s">
        <v>1883</v>
      </c>
    </row>
  </sheetData>
  <mergeCells count="3">
    <mergeCell ref="A2:B2"/>
    <mergeCell ref="A3:B3"/>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37709-CB3D-4DE7-B1F9-470E3B38A921}">
  <dimension ref="A1:Q99"/>
  <sheetViews>
    <sheetView tabSelected="1" zoomScale="70" zoomScaleNormal="70" workbookViewId="0">
      <selection activeCell="R11" sqref="R11"/>
    </sheetView>
  </sheetViews>
  <sheetFormatPr baseColWidth="10" defaultRowHeight="15" x14ac:dyDescent="0.25"/>
  <cols>
    <col min="2" max="2" width="17" customWidth="1"/>
    <col min="3" max="3" width="22" customWidth="1"/>
    <col min="4" max="4" width="15.7109375" customWidth="1"/>
    <col min="5" max="5" width="16.85546875" customWidth="1"/>
    <col min="6" max="6" width="13.5703125" bestFit="1" customWidth="1"/>
    <col min="8" max="8" width="16.42578125" customWidth="1"/>
    <col min="14" max="14" width="18" customWidth="1"/>
    <col min="15" max="15" width="16.85546875" customWidth="1"/>
  </cols>
  <sheetData>
    <row r="1" spans="2:15" ht="15.75" thickBot="1" x14ac:dyDescent="0.3">
      <c r="C1" s="1"/>
    </row>
    <row r="2" spans="2:15" x14ac:dyDescent="0.25">
      <c r="B2" s="747"/>
      <c r="C2" s="753"/>
      <c r="D2" s="740" t="s">
        <v>2275</v>
      </c>
      <c r="E2" s="740"/>
      <c r="F2" s="740"/>
      <c r="G2" s="740"/>
      <c r="H2" s="740"/>
      <c r="I2" s="740"/>
      <c r="J2" s="740"/>
      <c r="K2" s="740"/>
      <c r="L2" s="740"/>
      <c r="M2" s="741"/>
      <c r="N2" s="747"/>
      <c r="O2" s="748"/>
    </row>
    <row r="3" spans="2:15" x14ac:dyDescent="0.25">
      <c r="B3" s="749"/>
      <c r="C3" s="754"/>
      <c r="D3" s="742"/>
      <c r="E3" s="742"/>
      <c r="F3" s="742"/>
      <c r="G3" s="742"/>
      <c r="H3" s="742"/>
      <c r="I3" s="742"/>
      <c r="J3" s="742"/>
      <c r="K3" s="742"/>
      <c r="L3" s="742"/>
      <c r="M3" s="743"/>
      <c r="N3" s="749"/>
      <c r="O3" s="750"/>
    </row>
    <row r="4" spans="2:15" x14ac:dyDescent="0.25">
      <c r="B4" s="749"/>
      <c r="C4" s="754"/>
      <c r="D4" s="742"/>
      <c r="E4" s="742"/>
      <c r="F4" s="742"/>
      <c r="G4" s="742"/>
      <c r="H4" s="742"/>
      <c r="I4" s="742"/>
      <c r="J4" s="742"/>
      <c r="K4" s="742"/>
      <c r="L4" s="742"/>
      <c r="M4" s="743"/>
      <c r="N4" s="749"/>
      <c r="O4" s="750"/>
    </row>
    <row r="5" spans="2:15" x14ac:dyDescent="0.25">
      <c r="B5" s="749"/>
      <c r="C5" s="754"/>
      <c r="D5" s="742"/>
      <c r="E5" s="742"/>
      <c r="F5" s="742"/>
      <c r="G5" s="742"/>
      <c r="H5" s="742"/>
      <c r="I5" s="742"/>
      <c r="J5" s="742"/>
      <c r="K5" s="742"/>
      <c r="L5" s="742"/>
      <c r="M5" s="743"/>
      <c r="N5" s="749"/>
      <c r="O5" s="750"/>
    </row>
    <row r="6" spans="2:15" x14ac:dyDescent="0.25">
      <c r="B6" s="749"/>
      <c r="C6" s="754"/>
      <c r="D6" s="742"/>
      <c r="E6" s="742"/>
      <c r="F6" s="742"/>
      <c r="G6" s="742"/>
      <c r="H6" s="742"/>
      <c r="I6" s="742"/>
      <c r="J6" s="742"/>
      <c r="K6" s="742"/>
      <c r="L6" s="742"/>
      <c r="M6" s="743"/>
      <c r="N6" s="749"/>
      <c r="O6" s="750"/>
    </row>
    <row r="7" spans="2:15" x14ac:dyDescent="0.25">
      <c r="B7" s="749"/>
      <c r="C7" s="754"/>
      <c r="D7" s="742"/>
      <c r="E7" s="742"/>
      <c r="F7" s="742"/>
      <c r="G7" s="742"/>
      <c r="H7" s="742"/>
      <c r="I7" s="742"/>
      <c r="J7" s="742"/>
      <c r="K7" s="742"/>
      <c r="L7" s="742"/>
      <c r="M7" s="743"/>
      <c r="N7" s="749"/>
      <c r="O7" s="750"/>
    </row>
    <row r="8" spans="2:15" x14ac:dyDescent="0.25">
      <c r="B8" s="749"/>
      <c r="C8" s="754"/>
      <c r="D8" s="742"/>
      <c r="E8" s="742"/>
      <c r="F8" s="742"/>
      <c r="G8" s="742"/>
      <c r="H8" s="742"/>
      <c r="I8" s="742"/>
      <c r="J8" s="742"/>
      <c r="K8" s="742"/>
      <c r="L8" s="742"/>
      <c r="M8" s="743"/>
      <c r="N8" s="749"/>
      <c r="O8" s="750"/>
    </row>
    <row r="9" spans="2:15" x14ac:dyDescent="0.25">
      <c r="B9" s="751"/>
      <c r="C9" s="755"/>
      <c r="D9" s="742"/>
      <c r="E9" s="742"/>
      <c r="F9" s="742"/>
      <c r="G9" s="742"/>
      <c r="H9" s="742"/>
      <c r="I9" s="742"/>
      <c r="J9" s="742"/>
      <c r="K9" s="742"/>
      <c r="L9" s="742"/>
      <c r="M9" s="743"/>
      <c r="N9" s="751"/>
      <c r="O9" s="752"/>
    </row>
    <row r="10" spans="2:15" ht="18.75" x14ac:dyDescent="0.25">
      <c r="B10" s="717" t="s">
        <v>0</v>
      </c>
      <c r="C10" s="718"/>
      <c r="D10" s="744" t="s">
        <v>1212</v>
      </c>
      <c r="E10" s="744"/>
      <c r="F10" s="744"/>
      <c r="G10" s="744"/>
      <c r="H10" s="744"/>
      <c r="I10" s="744"/>
      <c r="J10" s="744"/>
      <c r="K10" s="744"/>
      <c r="L10" s="744"/>
      <c r="M10" s="744"/>
      <c r="N10" s="744"/>
      <c r="O10" s="745"/>
    </row>
    <row r="11" spans="2:15" ht="18.75" x14ac:dyDescent="0.25">
      <c r="B11" s="717" t="s">
        <v>1</v>
      </c>
      <c r="C11" s="718"/>
      <c r="D11" s="746">
        <v>45595</v>
      </c>
      <c r="E11" s="720"/>
      <c r="F11" s="720"/>
      <c r="G11" s="720"/>
      <c r="H11" s="720"/>
      <c r="I11" s="720"/>
      <c r="J11" s="720"/>
      <c r="K11" s="720"/>
      <c r="L11" s="720"/>
      <c r="M11" s="720"/>
      <c r="N11" s="720"/>
      <c r="O11" s="721"/>
    </row>
    <row r="12" spans="2:15" ht="18.75" customHeight="1" x14ac:dyDescent="0.25">
      <c r="B12" s="717" t="s">
        <v>2</v>
      </c>
      <c r="C12" s="718"/>
      <c r="D12" s="719" t="s">
        <v>1867</v>
      </c>
      <c r="E12" s="720"/>
      <c r="F12" s="720"/>
      <c r="G12" s="720"/>
      <c r="H12" s="720"/>
      <c r="I12" s="720"/>
      <c r="J12" s="720"/>
      <c r="K12" s="720"/>
      <c r="L12" s="720"/>
      <c r="M12" s="720"/>
      <c r="N12" s="720"/>
      <c r="O12" s="721"/>
    </row>
    <row r="13" spans="2:15" ht="19.5" thickBot="1" x14ac:dyDescent="0.3">
      <c r="B13" s="726" t="s">
        <v>3</v>
      </c>
      <c r="C13" s="727"/>
      <c r="D13" s="728" t="s">
        <v>2005</v>
      </c>
      <c r="E13" s="729"/>
      <c r="F13" s="729"/>
      <c r="G13" s="729"/>
      <c r="H13" s="729"/>
      <c r="I13" s="729"/>
      <c r="J13" s="729"/>
      <c r="K13" s="729"/>
      <c r="L13" s="729"/>
      <c r="M13" s="729"/>
      <c r="N13" s="729"/>
      <c r="O13" s="730"/>
    </row>
    <row r="14" spans="2:15" ht="15.75" thickBot="1" x14ac:dyDescent="0.3"/>
    <row r="15" spans="2:15" ht="21.75" thickBot="1" x14ac:dyDescent="0.4">
      <c r="B15" s="731" t="s">
        <v>4</v>
      </c>
      <c r="C15" s="732"/>
      <c r="D15" s="732"/>
      <c r="E15" s="732"/>
      <c r="F15" s="732"/>
      <c r="G15" s="732"/>
      <c r="H15" s="732"/>
      <c r="I15" s="732"/>
      <c r="J15" s="732"/>
      <c r="K15" s="732"/>
      <c r="L15" s="732"/>
      <c r="M15" s="732"/>
      <c r="N15" s="732"/>
      <c r="O15" s="733"/>
    </row>
    <row r="16" spans="2:15" ht="15.75" thickBot="1" x14ac:dyDescent="0.3"/>
    <row r="17" spans="2:8" ht="15.75" x14ac:dyDescent="0.25">
      <c r="B17" s="734" t="s">
        <v>5</v>
      </c>
      <c r="C17" s="736" t="s">
        <v>6</v>
      </c>
      <c r="D17" s="736"/>
      <c r="E17" s="736"/>
      <c r="F17" s="736"/>
      <c r="G17" s="737"/>
    </row>
    <row r="18" spans="2:8" ht="38.25" x14ac:dyDescent="0.25">
      <c r="B18" s="735"/>
      <c r="C18" s="739" t="s">
        <v>7</v>
      </c>
      <c r="D18" s="739"/>
      <c r="E18" s="739"/>
      <c r="F18" s="2" t="s">
        <v>8</v>
      </c>
      <c r="G18" s="3" t="s">
        <v>9</v>
      </c>
      <c r="H18" s="2" t="s">
        <v>10</v>
      </c>
    </row>
    <row r="19" spans="2:8" x14ac:dyDescent="0.25">
      <c r="B19" s="4" t="s">
        <v>11</v>
      </c>
      <c r="C19" s="738" t="str">
        <f>ADMINISTRATIVAS!D13</f>
        <v>POLITICAS DE SEGURIDAD DE LA INFORMACIÓN</v>
      </c>
      <c r="D19" s="738"/>
      <c r="E19" s="738"/>
      <c r="F19" s="5">
        <f>VLOOKUP(B19,ADMINISTRATIVAS!$F$12:$L$76,7,FALSE)</f>
        <v>100</v>
      </c>
      <c r="G19" s="6">
        <v>100</v>
      </c>
      <c r="H19" s="7" t="str">
        <f t="shared" ref="H19:H33" si="0">IF(F19&lt;=1,"INEXISTENTE",IF(F19&lt;=20,"INICIAL",IF(F19&lt;=40,"REPETIBLE",IF(F19&lt;=60,"EFECTIVO",IF(F19&lt;=80,"GESTIONADO","OPTIMIZADO")))))</f>
        <v>OPTIMIZADO</v>
      </c>
    </row>
    <row r="20" spans="2:8" x14ac:dyDescent="0.25">
      <c r="B20" s="4" t="s">
        <v>12</v>
      </c>
      <c r="C20" s="738" t="str">
        <f>ADMINISTRATIVAS!D17</f>
        <v>ORGANIZACIÓN DE LA SEGURIDAD DE LA INFORMACIÓN</v>
      </c>
      <c r="D20" s="738"/>
      <c r="E20" s="738"/>
      <c r="F20" s="5">
        <f>VLOOKUP(B20,ADMINISTRATIVAS!$F$12:$L$76,7,FALSE)</f>
        <v>96</v>
      </c>
      <c r="G20" s="6">
        <v>100</v>
      </c>
      <c r="H20" s="7" t="str">
        <f t="shared" si="0"/>
        <v>OPTIMIZADO</v>
      </c>
    </row>
    <row r="21" spans="2:8" x14ac:dyDescent="0.25">
      <c r="B21" s="4" t="s">
        <v>13</v>
      </c>
      <c r="C21" s="738" t="str">
        <f>ADMINISTRATIVAS!D28</f>
        <v>SEGURIDAD DE LOS RECURSOS HUMANOS</v>
      </c>
      <c r="D21" s="738"/>
      <c r="E21" s="738"/>
      <c r="F21" s="5">
        <f>VLOOKUP(B21,ADMINISTRATIVAS!$F$12:$L$76,7,FALSE)</f>
        <v>100</v>
      </c>
      <c r="G21" s="6">
        <v>100</v>
      </c>
      <c r="H21" s="7" t="str">
        <f t="shared" si="0"/>
        <v>OPTIMIZADO</v>
      </c>
    </row>
    <row r="22" spans="2:8" x14ac:dyDescent="0.25">
      <c r="B22" s="4" t="s">
        <v>14</v>
      </c>
      <c r="C22" s="738" t="str">
        <f>ADMINISTRATIVAS!D39</f>
        <v>GESTIÓN DE ACTIVOS</v>
      </c>
      <c r="D22" s="738"/>
      <c r="E22" s="738"/>
      <c r="F22" s="5">
        <f>VLOOKUP(B22,ADMINISTRATIVAS!$F$12:$L$76,7,FALSE)</f>
        <v>91</v>
      </c>
      <c r="G22" s="6">
        <v>100</v>
      </c>
      <c r="H22" s="7" t="str">
        <f t="shared" si="0"/>
        <v>OPTIMIZADO</v>
      </c>
    </row>
    <row r="23" spans="2:8" x14ac:dyDescent="0.25">
      <c r="B23" s="4" t="s">
        <v>15</v>
      </c>
      <c r="C23" s="738" t="s">
        <v>16</v>
      </c>
      <c r="D23" s="738"/>
      <c r="E23" s="738"/>
      <c r="F23" s="5">
        <f>VLOOKUP(B23,TECNICAS!E12:K117,7,FALSE)</f>
        <v>97</v>
      </c>
      <c r="G23" s="6">
        <v>100</v>
      </c>
      <c r="H23" s="7" t="str">
        <f t="shared" si="0"/>
        <v>OPTIMIZADO</v>
      </c>
    </row>
    <row r="24" spans="2:8" x14ac:dyDescent="0.25">
      <c r="B24" s="4" t="s">
        <v>17</v>
      </c>
      <c r="C24" s="738" t="s">
        <v>18</v>
      </c>
      <c r="D24" s="738"/>
      <c r="E24" s="738"/>
      <c r="F24" s="5">
        <f>VLOOKUP(B24,TECNICAS!$E$12:$K$117,7,FALSE)</f>
        <v>100</v>
      </c>
      <c r="G24" s="6">
        <v>100</v>
      </c>
      <c r="H24" s="7" t="str">
        <f t="shared" si="0"/>
        <v>OPTIMIZADO</v>
      </c>
    </row>
    <row r="25" spans="2:8" x14ac:dyDescent="0.25">
      <c r="B25" s="4" t="s">
        <v>19</v>
      </c>
      <c r="C25" s="738" t="s">
        <v>20</v>
      </c>
      <c r="D25" s="738"/>
      <c r="E25" s="738"/>
      <c r="F25" s="5">
        <f>VLOOKUP(B25,TECNICAS!$E$12:$K$117,7,FALSE)</f>
        <v>100</v>
      </c>
      <c r="G25" s="6">
        <v>100</v>
      </c>
      <c r="H25" s="7" t="str">
        <f t="shared" si="0"/>
        <v>OPTIMIZADO</v>
      </c>
    </row>
    <row r="26" spans="2:8" x14ac:dyDescent="0.25">
      <c r="B26" s="4" t="s">
        <v>21</v>
      </c>
      <c r="C26" s="738" t="s">
        <v>22</v>
      </c>
      <c r="D26" s="738"/>
      <c r="E26" s="738"/>
      <c r="F26" s="5">
        <f>VLOOKUP(B26,TECNICAS!$E$12:$K$117,7,FALSE)</f>
        <v>99</v>
      </c>
      <c r="G26" s="6">
        <v>100</v>
      </c>
      <c r="H26" s="7" t="str">
        <f t="shared" si="0"/>
        <v>OPTIMIZADO</v>
      </c>
    </row>
    <row r="27" spans="2:8" x14ac:dyDescent="0.25">
      <c r="B27" s="4" t="s">
        <v>23</v>
      </c>
      <c r="C27" s="738" t="s">
        <v>24</v>
      </c>
      <c r="D27" s="738"/>
      <c r="E27" s="738"/>
      <c r="F27" s="5">
        <f>VLOOKUP(B27,TECNICAS!$E$12:$K$117,7,FALSE)</f>
        <v>100</v>
      </c>
      <c r="G27" s="6">
        <v>100</v>
      </c>
      <c r="H27" s="7" t="str">
        <f t="shared" si="0"/>
        <v>OPTIMIZADO</v>
      </c>
    </row>
    <row r="28" spans="2:8" x14ac:dyDescent="0.25">
      <c r="B28" s="4" t="s">
        <v>25</v>
      </c>
      <c r="C28" s="738" t="s">
        <v>26</v>
      </c>
      <c r="D28" s="738"/>
      <c r="E28" s="738"/>
      <c r="F28" s="5">
        <f>VLOOKUP(B28,TECNICAS!$E$12:$K$117,7,FALSE)</f>
        <v>99</v>
      </c>
      <c r="G28" s="6">
        <v>100</v>
      </c>
      <c r="H28" s="7" t="str">
        <f t="shared" si="0"/>
        <v>OPTIMIZADO</v>
      </c>
    </row>
    <row r="29" spans="2:8" x14ac:dyDescent="0.25">
      <c r="B29" s="4" t="s">
        <v>27</v>
      </c>
      <c r="C29" s="761" t="s">
        <v>28</v>
      </c>
      <c r="D29" s="762"/>
      <c r="E29" s="763"/>
      <c r="F29" s="5">
        <f>VLOOKUP(B29,ADMINISTRATIVAS!$F$12:$L$76,7,FALSE)</f>
        <v>100</v>
      </c>
      <c r="G29" s="6">
        <v>100</v>
      </c>
      <c r="H29" s="7" t="str">
        <f t="shared" si="0"/>
        <v>OPTIMIZADO</v>
      </c>
    </row>
    <row r="30" spans="2:8" x14ac:dyDescent="0.25">
      <c r="B30" s="4" t="s">
        <v>29</v>
      </c>
      <c r="C30" s="738" t="s">
        <v>30</v>
      </c>
      <c r="D30" s="738"/>
      <c r="E30" s="738"/>
      <c r="F30" s="5">
        <f>VLOOKUP(B30,TECNICAS!$E$12:$K$117,7,FALSE)</f>
        <v>100</v>
      </c>
      <c r="G30" s="6">
        <v>100</v>
      </c>
      <c r="H30" s="7" t="str">
        <f t="shared" si="0"/>
        <v>OPTIMIZADO</v>
      </c>
    </row>
    <row r="31" spans="2:8" ht="27.75" customHeight="1" x14ac:dyDescent="0.25">
      <c r="B31" s="4" t="s">
        <v>31</v>
      </c>
      <c r="C31" s="764" t="str">
        <f>ADMINISTRATIVAS!D54</f>
        <v>ASPECTOS DE SEGURIDAD DE LA INFORMACIÓN DE LA GESTIÓN DE LA CONTINUIDAD DEL NEGOCIO</v>
      </c>
      <c r="D31" s="764"/>
      <c r="E31" s="764"/>
      <c r="F31" s="8">
        <f>VLOOKUP(B31,ADMINISTRATIVAS!$F$12:$L$76,7,FALSE)</f>
        <v>87</v>
      </c>
      <c r="G31" s="6">
        <v>100</v>
      </c>
      <c r="H31" s="7" t="str">
        <f t="shared" si="0"/>
        <v>OPTIMIZADO</v>
      </c>
    </row>
    <row r="32" spans="2:8" ht="15.75" thickBot="1" x14ac:dyDescent="0.3">
      <c r="B32" s="173" t="s">
        <v>32</v>
      </c>
      <c r="C32" s="765" t="str">
        <f>ADMINISTRATIVAS!D62</f>
        <v>CUMPLIMIENTO</v>
      </c>
      <c r="D32" s="765"/>
      <c r="E32" s="765"/>
      <c r="F32" s="174">
        <f>VLOOKUP(B32,ADMINISTRATIVAS!$F$12:$L$76,7,FALSE)</f>
        <v>100</v>
      </c>
      <c r="G32" s="6">
        <v>100</v>
      </c>
      <c r="H32" s="7" t="str">
        <f t="shared" si="0"/>
        <v>OPTIMIZADO</v>
      </c>
    </row>
    <row r="33" spans="2:15" ht="15.75" thickBot="1" x14ac:dyDescent="0.3">
      <c r="B33" s="766" t="s">
        <v>33</v>
      </c>
      <c r="C33" s="767"/>
      <c r="D33" s="767"/>
      <c r="E33" s="767"/>
      <c r="F33" s="584">
        <f>AVERAGE(F19:F32)</f>
        <v>97.785714285714292</v>
      </c>
      <c r="G33" s="175">
        <f>AVERAGE(G19:G32)</f>
        <v>100</v>
      </c>
      <c r="H33" s="7" t="str">
        <f t="shared" si="0"/>
        <v>OPTIMIZADO</v>
      </c>
    </row>
    <row r="34" spans="2:15" ht="15.75" thickBot="1" x14ac:dyDescent="0.3"/>
    <row r="35" spans="2:15" ht="21.75" thickBot="1" x14ac:dyDescent="0.3">
      <c r="B35" s="768" t="s">
        <v>34</v>
      </c>
      <c r="C35" s="769"/>
      <c r="D35" s="769"/>
      <c r="E35" s="769"/>
      <c r="F35" s="769"/>
      <c r="G35" s="769"/>
      <c r="H35" s="769"/>
      <c r="I35" s="769"/>
      <c r="J35" s="769"/>
      <c r="K35" s="769"/>
      <c r="L35" s="769"/>
      <c r="M35" s="769"/>
      <c r="N35" s="769"/>
      <c r="O35" s="770"/>
    </row>
    <row r="36" spans="2:15" ht="15.75" thickBot="1" x14ac:dyDescent="0.3">
      <c r="H36" s="9"/>
    </row>
    <row r="37" spans="2:15" ht="21" x14ac:dyDescent="0.25">
      <c r="B37" s="771" t="s">
        <v>35</v>
      </c>
      <c r="C37" s="773" t="s">
        <v>36</v>
      </c>
      <c r="D37" s="774"/>
      <c r="E37" s="774"/>
      <c r="F37" s="774"/>
      <c r="G37" s="775"/>
      <c r="H37" s="10"/>
    </row>
    <row r="38" spans="2:15" ht="84" x14ac:dyDescent="0.25">
      <c r="B38" s="772"/>
      <c r="C38" s="776" t="s">
        <v>37</v>
      </c>
      <c r="D38" s="777"/>
      <c r="E38" s="11" t="s">
        <v>38</v>
      </c>
      <c r="F38" s="722" t="s">
        <v>39</v>
      </c>
      <c r="G38" s="723"/>
      <c r="H38" s="9"/>
    </row>
    <row r="39" spans="2:15" ht="18.75" x14ac:dyDescent="0.3">
      <c r="B39" s="758">
        <v>2024</v>
      </c>
      <c r="C39" s="756" t="s">
        <v>40</v>
      </c>
      <c r="D39" s="757"/>
      <c r="E39" s="183">
        <f>IF(PHVA!L26&gt;=40,40,PHVA!L26)/100</f>
        <v>0.39111111111111108</v>
      </c>
      <c r="F39" s="724">
        <v>0.4</v>
      </c>
      <c r="G39" s="725"/>
    </row>
    <row r="40" spans="2:15" ht="18.75" x14ac:dyDescent="0.3">
      <c r="B40" s="759"/>
      <c r="C40" s="756" t="s">
        <v>41</v>
      </c>
      <c r="D40" s="757"/>
      <c r="E40" s="183">
        <f>IF(PHVA!L31&gt;=40,40,PHVA!L31)/100</f>
        <v>0.19889285714285712</v>
      </c>
      <c r="F40" s="724">
        <v>0.2</v>
      </c>
      <c r="G40" s="725"/>
    </row>
    <row r="41" spans="2:15" ht="18.75" x14ac:dyDescent="0.3">
      <c r="B41" s="759"/>
      <c r="C41" s="756" t="s">
        <v>42</v>
      </c>
      <c r="D41" s="757"/>
      <c r="E41" s="183">
        <f>IF(PHVA!L35&gt;=40,40,PHVA!L35)/100</f>
        <v>0.18666666666666665</v>
      </c>
      <c r="F41" s="724">
        <v>0.2</v>
      </c>
      <c r="G41" s="725"/>
      <c r="H41" s="9"/>
    </row>
    <row r="42" spans="2:15" ht="18.75" x14ac:dyDescent="0.3">
      <c r="B42" s="760"/>
      <c r="C42" s="756" t="s">
        <v>43</v>
      </c>
      <c r="D42" s="757"/>
      <c r="E42" s="183">
        <f>IF(PHVA!L38&gt;=40,40,PHVA!L38)/100</f>
        <v>0.2</v>
      </c>
      <c r="F42" s="724">
        <v>0.2</v>
      </c>
      <c r="G42" s="725"/>
      <c r="H42" s="9"/>
    </row>
    <row r="43" spans="2:15" ht="21.75" thickBot="1" x14ac:dyDescent="0.3">
      <c r="B43" s="792" t="s">
        <v>44</v>
      </c>
      <c r="C43" s="793"/>
      <c r="D43" s="793"/>
      <c r="E43" s="639">
        <f>SUM(E39:E42)</f>
        <v>0.97667063492063488</v>
      </c>
      <c r="F43" s="794">
        <f>SUM(F39:G42)</f>
        <v>1</v>
      </c>
      <c r="G43" s="795"/>
    </row>
    <row r="45" spans="2:15" ht="21.75" thickBot="1" x14ac:dyDescent="0.3">
      <c r="B45" s="800" t="s">
        <v>2006</v>
      </c>
      <c r="C45" s="801"/>
      <c r="D45" s="801"/>
      <c r="E45" s="503">
        <v>0.83</v>
      </c>
    </row>
    <row r="52" spans="2:16" ht="15.75" thickBot="1" x14ac:dyDescent="0.3"/>
    <row r="53" spans="2:16" ht="21.75" thickBot="1" x14ac:dyDescent="0.3">
      <c r="B53" s="768" t="s">
        <v>45</v>
      </c>
      <c r="C53" s="769"/>
      <c r="D53" s="769"/>
      <c r="E53" s="769"/>
      <c r="F53" s="769"/>
      <c r="G53" s="769"/>
      <c r="H53" s="769"/>
      <c r="I53" s="769"/>
      <c r="J53" s="769"/>
      <c r="K53" s="769"/>
      <c r="L53" s="769"/>
      <c r="M53" s="769"/>
      <c r="N53" s="769"/>
      <c r="O53" s="770"/>
    </row>
    <row r="54" spans="2:16" ht="21" x14ac:dyDescent="0.35">
      <c r="C54" s="12"/>
      <c r="D54" s="13"/>
      <c r="E54" s="13"/>
      <c r="F54" s="13"/>
      <c r="G54" s="13"/>
      <c r="H54" s="13"/>
      <c r="I54" s="13"/>
      <c r="J54" s="13"/>
      <c r="K54" s="13"/>
      <c r="L54" s="13"/>
      <c r="M54" s="13"/>
      <c r="N54" s="13"/>
      <c r="O54" s="13"/>
    </row>
    <row r="55" spans="2:16" ht="21" x14ac:dyDescent="0.35">
      <c r="D55" s="14"/>
      <c r="E55" s="796" t="s">
        <v>46</v>
      </c>
      <c r="F55" s="797" t="s">
        <v>47</v>
      </c>
      <c r="G55" s="797" t="s">
        <v>48</v>
      </c>
      <c r="K55" s="13"/>
      <c r="L55" s="13"/>
      <c r="O55" s="798" t="s">
        <v>49</v>
      </c>
      <c r="P55" s="798"/>
    </row>
    <row r="56" spans="2:16" ht="21" x14ac:dyDescent="0.35">
      <c r="D56" s="14"/>
      <c r="E56" s="796"/>
      <c r="F56" s="797"/>
      <c r="G56" s="797"/>
      <c r="K56" s="13"/>
      <c r="L56" s="13"/>
      <c r="O56" s="799"/>
      <c r="P56" s="799"/>
    </row>
    <row r="57" spans="2:16" ht="21" x14ac:dyDescent="0.35">
      <c r="C57" s="786" t="s">
        <v>50</v>
      </c>
      <c r="D57" s="787" t="s">
        <v>51</v>
      </c>
      <c r="E57" s="781" t="str">
        <f>IF(F57&lt;3,"SUFICIENTE",IF(F57&lt;7,"INTERMEDIO","CRITICO"))</f>
        <v>SUFICIENTE</v>
      </c>
      <c r="F57" s="782">
        <f>COUNTIF(MADUREZ!H12:H21,"MENOR")</f>
        <v>0</v>
      </c>
      <c r="G57" s="783">
        <v>10</v>
      </c>
      <c r="K57" s="13"/>
      <c r="L57" s="13"/>
      <c r="O57" s="15" t="s">
        <v>52</v>
      </c>
      <c r="P57" s="15" t="s">
        <v>53</v>
      </c>
    </row>
    <row r="58" spans="2:16" ht="21" x14ac:dyDescent="0.35">
      <c r="C58" s="786"/>
      <c r="D58" s="787"/>
      <c r="E58" s="781"/>
      <c r="F58" s="782"/>
      <c r="G58" s="783"/>
      <c r="K58" s="13"/>
      <c r="L58" s="13"/>
      <c r="O58" s="15" t="s">
        <v>54</v>
      </c>
      <c r="P58" s="16" t="s">
        <v>55</v>
      </c>
    </row>
    <row r="59" spans="2:16" ht="21" x14ac:dyDescent="0.35">
      <c r="C59" s="786"/>
      <c r="D59" s="788" t="s">
        <v>56</v>
      </c>
      <c r="E59" s="781" t="str">
        <f>IF(F59&lt;7,"SUFICIENTE",IF(F59&lt;15,"INTERMEDIO","CRÍTICO"))</f>
        <v>SUFICIENTE</v>
      </c>
      <c r="F59" s="782">
        <f>COUNTIF(MADUREZ!J12:J33,"MENOR")</f>
        <v>1</v>
      </c>
      <c r="G59" s="783">
        <v>21</v>
      </c>
      <c r="K59" s="13"/>
      <c r="L59" s="13"/>
      <c r="O59" s="15" t="s">
        <v>57</v>
      </c>
      <c r="P59" s="15" t="s">
        <v>58</v>
      </c>
    </row>
    <row r="60" spans="2:16" ht="21" x14ac:dyDescent="0.35">
      <c r="C60" s="786"/>
      <c r="D60" s="789"/>
      <c r="E60" s="781"/>
      <c r="F60" s="782"/>
      <c r="G60" s="783"/>
      <c r="K60" s="13"/>
      <c r="L60" s="13"/>
      <c r="M60" s="13"/>
      <c r="N60" s="13"/>
      <c r="O60" s="13"/>
    </row>
    <row r="61" spans="2:16" ht="21" x14ac:dyDescent="0.35">
      <c r="C61" s="786"/>
      <c r="D61" s="790" t="s">
        <v>59</v>
      </c>
      <c r="E61" s="781" t="str">
        <f>IF(F61&lt;14,"SUFICIENTE",IF(F61&lt;30,"INTERMEDIO","CRÍTICO"))</f>
        <v>SUFICIENTE</v>
      </c>
      <c r="F61" s="782">
        <f>COUNTIF(MADUREZ!L12:L55,"MENOR")</f>
        <v>2</v>
      </c>
      <c r="G61" s="783">
        <v>42</v>
      </c>
      <c r="K61" s="13"/>
      <c r="L61" s="13"/>
      <c r="M61" s="13"/>
      <c r="N61" s="13"/>
      <c r="O61" s="13"/>
    </row>
    <row r="62" spans="2:16" ht="21" x14ac:dyDescent="0.35">
      <c r="C62" s="786"/>
      <c r="D62" s="791"/>
      <c r="E62" s="781"/>
      <c r="F62" s="782"/>
      <c r="G62" s="783"/>
      <c r="K62" s="13"/>
      <c r="L62" s="13"/>
      <c r="M62" s="13"/>
      <c r="N62" s="13"/>
      <c r="O62" s="13"/>
    </row>
    <row r="63" spans="2:16" ht="21" x14ac:dyDescent="0.35">
      <c r="C63" s="786"/>
      <c r="D63" s="779" t="s">
        <v>60</v>
      </c>
      <c r="E63" s="781" t="str">
        <f>IF(F63&lt;20,"SUFICIENTE",IF(F63&lt;40,"INTERMEDIO","CRÍTICO"))</f>
        <v>SUFICIENTE</v>
      </c>
      <c r="F63" s="782">
        <f>COUNTIF(MADUREZ!N12:N73,"MENOR")</f>
        <v>2</v>
      </c>
      <c r="G63" s="783">
        <v>59</v>
      </c>
      <c r="K63" s="13"/>
      <c r="L63" s="13"/>
      <c r="M63" s="13"/>
      <c r="N63" s="13"/>
      <c r="O63" s="13"/>
    </row>
    <row r="64" spans="2:16" ht="21" x14ac:dyDescent="0.35">
      <c r="C64" s="786"/>
      <c r="D64" s="780"/>
      <c r="E64" s="781"/>
      <c r="F64" s="782"/>
      <c r="G64" s="783"/>
      <c r="K64" s="13"/>
      <c r="L64" s="13"/>
      <c r="M64" s="13"/>
      <c r="N64" s="13"/>
      <c r="O64" s="13"/>
    </row>
    <row r="65" spans="2:17" ht="21" x14ac:dyDescent="0.35">
      <c r="C65" s="786"/>
      <c r="D65" s="784" t="s">
        <v>61</v>
      </c>
      <c r="E65" s="781" t="str">
        <f>IF(F65&lt;20,"SUFICIENTE",IF(F65&lt;20,"INTERMEDIO","CRÍTICO"))</f>
        <v>SUFICIENTE</v>
      </c>
      <c r="F65" s="782">
        <f>COUNTIF(MADUREZ!P12:P75,"MENOR")</f>
        <v>13</v>
      </c>
      <c r="G65" s="783">
        <v>60</v>
      </c>
      <c r="K65" s="13"/>
      <c r="L65" s="13"/>
      <c r="M65" s="13"/>
      <c r="N65" s="13"/>
      <c r="O65" s="13"/>
    </row>
    <row r="66" spans="2:17" ht="21" x14ac:dyDescent="0.35">
      <c r="C66" s="786"/>
      <c r="D66" s="785"/>
      <c r="E66" s="781"/>
      <c r="F66" s="782"/>
      <c r="G66" s="783"/>
      <c r="K66" s="13"/>
      <c r="L66" s="13"/>
      <c r="M66" s="13"/>
      <c r="N66" s="13"/>
      <c r="O66" s="13"/>
    </row>
    <row r="67" spans="2:17" ht="21" x14ac:dyDescent="0.35">
      <c r="C67" s="12"/>
      <c r="D67" s="13"/>
      <c r="E67" s="13"/>
      <c r="F67" s="13"/>
      <c r="G67" s="13"/>
      <c r="H67" s="13"/>
      <c r="I67" s="13"/>
      <c r="J67" s="13"/>
      <c r="K67" s="13"/>
      <c r="L67" s="13"/>
      <c r="M67" s="13"/>
      <c r="N67" s="13"/>
      <c r="O67" s="13"/>
    </row>
    <row r="68" spans="2:17" ht="15.75" thickBot="1" x14ac:dyDescent="0.3"/>
    <row r="69" spans="2:17" ht="21.75" thickBot="1" x14ac:dyDescent="0.3">
      <c r="B69" s="768" t="s">
        <v>62</v>
      </c>
      <c r="C69" s="769"/>
      <c r="D69" s="769"/>
      <c r="E69" s="769"/>
      <c r="F69" s="769"/>
      <c r="G69" s="769"/>
      <c r="H69" s="769"/>
      <c r="I69" s="769"/>
      <c r="J69" s="769"/>
      <c r="K69" s="769"/>
      <c r="L69" s="769"/>
      <c r="M69" s="769"/>
      <c r="N69" s="769"/>
      <c r="O69" s="770"/>
    </row>
    <row r="71" spans="2:17" ht="15.75" hidden="1" thickBot="1" x14ac:dyDescent="0.3">
      <c r="B71" s="185" t="s">
        <v>63</v>
      </c>
      <c r="D71" s="26" t="s">
        <v>64</v>
      </c>
      <c r="E71" s="27"/>
      <c r="F71" s="27"/>
      <c r="G71" s="27"/>
      <c r="H71" s="27"/>
      <c r="I71" s="27"/>
      <c r="J71" s="27"/>
      <c r="K71" s="27"/>
      <c r="L71" s="27"/>
      <c r="M71" s="27"/>
      <c r="N71" s="27"/>
      <c r="O71" s="27"/>
      <c r="P71" s="27"/>
      <c r="Q71" s="27"/>
    </row>
    <row r="72" spans="2:17" hidden="1" x14ac:dyDescent="0.25">
      <c r="B72" s="186" t="s">
        <v>65</v>
      </c>
      <c r="D72" s="17">
        <v>60</v>
      </c>
    </row>
    <row r="73" spans="2:17" hidden="1" x14ac:dyDescent="0.25">
      <c r="B73" s="184" t="s">
        <v>66</v>
      </c>
      <c r="D73" s="17">
        <v>60</v>
      </c>
    </row>
    <row r="74" spans="2:17" hidden="1" x14ac:dyDescent="0.25">
      <c r="B74" s="184" t="s">
        <v>67</v>
      </c>
      <c r="D74" s="17">
        <v>60</v>
      </c>
    </row>
    <row r="75" spans="2:17" hidden="1" x14ac:dyDescent="0.25">
      <c r="B75" s="184" t="s">
        <v>68</v>
      </c>
      <c r="D75" s="17">
        <v>60</v>
      </c>
    </row>
    <row r="76" spans="2:17" ht="15.75" hidden="1" thickBot="1" x14ac:dyDescent="0.3">
      <c r="B76" s="187" t="s">
        <v>69</v>
      </c>
      <c r="D76" s="17">
        <v>60</v>
      </c>
    </row>
    <row r="77" spans="2:17" ht="15.75" hidden="1" thickBot="1" x14ac:dyDescent="0.3">
      <c r="B77" s="188" t="s">
        <v>70</v>
      </c>
      <c r="D77" s="18"/>
    </row>
    <row r="78" spans="2:17" x14ac:dyDescent="0.25">
      <c r="B78" s="19"/>
      <c r="C78" s="20"/>
    </row>
    <row r="79" spans="2:17" x14ac:dyDescent="0.25">
      <c r="B79" s="19"/>
      <c r="C79" s="20"/>
    </row>
    <row r="80" spans="2:17" x14ac:dyDescent="0.25">
      <c r="B80" s="19"/>
      <c r="C80" s="20"/>
    </row>
    <row r="81" spans="1:17" x14ac:dyDescent="0.25">
      <c r="B81" s="19"/>
      <c r="C81" s="20"/>
    </row>
    <row r="82" spans="1:17" x14ac:dyDescent="0.25">
      <c r="B82" s="19"/>
      <c r="C82" s="20"/>
    </row>
    <row r="83" spans="1:17" x14ac:dyDescent="0.25">
      <c r="B83" s="19"/>
      <c r="C83" s="20"/>
    </row>
    <row r="84" spans="1:17" x14ac:dyDescent="0.25">
      <c r="B84" s="19"/>
      <c r="C84" s="20"/>
    </row>
    <row r="85" spans="1:17" x14ac:dyDescent="0.25">
      <c r="B85" s="19"/>
      <c r="C85" s="20"/>
    </row>
    <row r="86" spans="1:17" x14ac:dyDescent="0.25">
      <c r="B86" s="19"/>
      <c r="C86" s="20"/>
    </row>
    <row r="87" spans="1:17" x14ac:dyDescent="0.25">
      <c r="B87" s="19"/>
      <c r="C87" s="20"/>
    </row>
    <row r="88" spans="1:17" x14ac:dyDescent="0.25">
      <c r="B88" s="19"/>
      <c r="C88" s="20"/>
    </row>
    <row r="89" spans="1:17" x14ac:dyDescent="0.25">
      <c r="B89" s="19"/>
      <c r="C89" s="20"/>
    </row>
    <row r="90" spans="1:17" x14ac:dyDescent="0.25">
      <c r="A90" s="21"/>
      <c r="B90" s="21"/>
      <c r="C90" s="21"/>
      <c r="D90" s="21"/>
      <c r="E90" s="21"/>
      <c r="F90" s="21"/>
      <c r="G90" s="21"/>
      <c r="H90" s="21"/>
      <c r="I90" s="21"/>
      <c r="J90" s="21"/>
      <c r="K90" s="21"/>
      <c r="L90" s="21"/>
      <c r="M90" s="21"/>
      <c r="N90" s="21"/>
      <c r="O90" s="21"/>
      <c r="P90" s="21"/>
      <c r="Q90" s="21"/>
    </row>
    <row r="93" spans="1:17" x14ac:dyDescent="0.25">
      <c r="B93" s="778" t="s">
        <v>71</v>
      </c>
      <c r="C93" s="778"/>
      <c r="D93" s="778"/>
      <c r="K93" s="22"/>
      <c r="L93" s="23"/>
      <c r="M93" s="23"/>
    </row>
    <row r="94" spans="1:17" x14ac:dyDescent="0.25">
      <c r="B94" s="437" t="s">
        <v>72</v>
      </c>
      <c r="C94" t="s">
        <v>73</v>
      </c>
      <c r="D94" s="182" t="s">
        <v>74</v>
      </c>
      <c r="E94" s="27"/>
      <c r="F94" s="27"/>
      <c r="G94" s="27"/>
      <c r="H94" s="27"/>
      <c r="I94" s="27"/>
      <c r="J94" s="27"/>
      <c r="K94" s="28"/>
      <c r="L94" s="29"/>
      <c r="M94" s="29"/>
      <c r="N94" s="27"/>
      <c r="O94" s="27"/>
      <c r="P94" s="27"/>
      <c r="Q94" s="27"/>
    </row>
    <row r="95" spans="1:17" x14ac:dyDescent="0.25">
      <c r="B95" s="24" t="s">
        <v>66</v>
      </c>
      <c r="C95" s="25">
        <v>0</v>
      </c>
      <c r="D95" s="25">
        <v>100</v>
      </c>
      <c r="K95" s="22"/>
      <c r="L95" s="23"/>
      <c r="M95" s="23"/>
    </row>
    <row r="96" spans="1:17" x14ac:dyDescent="0.25">
      <c r="B96" s="24" t="s">
        <v>65</v>
      </c>
      <c r="C96" s="25">
        <v>0</v>
      </c>
      <c r="D96" s="25">
        <v>100</v>
      </c>
      <c r="K96" s="22"/>
      <c r="L96" s="23"/>
      <c r="M96" s="23"/>
    </row>
    <row r="97" spans="2:13" x14ac:dyDescent="0.25">
      <c r="B97" s="24" t="s">
        <v>69</v>
      </c>
      <c r="C97" s="25">
        <v>0</v>
      </c>
      <c r="D97" s="25">
        <v>100</v>
      </c>
      <c r="K97" s="22"/>
      <c r="L97" s="23"/>
      <c r="M97" s="23"/>
    </row>
    <row r="98" spans="2:13" x14ac:dyDescent="0.25">
      <c r="B98" s="24" t="s">
        <v>68</v>
      </c>
      <c r="C98" s="25">
        <v>0</v>
      </c>
      <c r="D98" s="25">
        <v>100</v>
      </c>
      <c r="K98" s="22"/>
      <c r="L98" s="23"/>
      <c r="M98" s="23"/>
    </row>
    <row r="99" spans="2:13" x14ac:dyDescent="0.25">
      <c r="B99" s="24" t="s">
        <v>75</v>
      </c>
      <c r="C99" s="25">
        <v>0</v>
      </c>
      <c r="D99" s="25">
        <v>100</v>
      </c>
    </row>
  </sheetData>
  <mergeCells count="75">
    <mergeCell ref="B69:O69"/>
    <mergeCell ref="B43:D43"/>
    <mergeCell ref="F43:G43"/>
    <mergeCell ref="B53:O53"/>
    <mergeCell ref="F65:F66"/>
    <mergeCell ref="E61:E62"/>
    <mergeCell ref="F61:F62"/>
    <mergeCell ref="G61:G62"/>
    <mergeCell ref="E55:E56"/>
    <mergeCell ref="F55:F56"/>
    <mergeCell ref="O55:P56"/>
    <mergeCell ref="G55:G56"/>
    <mergeCell ref="F59:F60"/>
    <mergeCell ref="G59:G60"/>
    <mergeCell ref="B45:D45"/>
    <mergeCell ref="B93:D93"/>
    <mergeCell ref="D63:D64"/>
    <mergeCell ref="E63:E64"/>
    <mergeCell ref="F63:F64"/>
    <mergeCell ref="G63:G64"/>
    <mergeCell ref="D65:D66"/>
    <mergeCell ref="E65:E66"/>
    <mergeCell ref="C57:C66"/>
    <mergeCell ref="D57:D58"/>
    <mergeCell ref="E57:E58"/>
    <mergeCell ref="F57:F58"/>
    <mergeCell ref="G57:G58"/>
    <mergeCell ref="D59:D60"/>
    <mergeCell ref="D61:D62"/>
    <mergeCell ref="G65:G66"/>
    <mergeCell ref="E59:E60"/>
    <mergeCell ref="C39:D39"/>
    <mergeCell ref="C40:D40"/>
    <mergeCell ref="B39:B42"/>
    <mergeCell ref="C28:E28"/>
    <mergeCell ref="C29:E29"/>
    <mergeCell ref="C31:E31"/>
    <mergeCell ref="C32:E32"/>
    <mergeCell ref="B33:E33"/>
    <mergeCell ref="B35:O35"/>
    <mergeCell ref="B37:B38"/>
    <mergeCell ref="C37:G37"/>
    <mergeCell ref="C38:D38"/>
    <mergeCell ref="C41:D41"/>
    <mergeCell ref="C42:D42"/>
    <mergeCell ref="F41:G41"/>
    <mergeCell ref="F42:G42"/>
    <mergeCell ref="D2:M9"/>
    <mergeCell ref="B10:C10"/>
    <mergeCell ref="D10:O10"/>
    <mergeCell ref="B11:C11"/>
    <mergeCell ref="D11:O11"/>
    <mergeCell ref="N2:O9"/>
    <mergeCell ref="B2:C9"/>
    <mergeCell ref="C22:E22"/>
    <mergeCell ref="C24:E24"/>
    <mergeCell ref="C25:E25"/>
    <mergeCell ref="C26:E26"/>
    <mergeCell ref="C27:E27"/>
    <mergeCell ref="B12:C12"/>
    <mergeCell ref="D12:O12"/>
    <mergeCell ref="F38:G38"/>
    <mergeCell ref="F39:G39"/>
    <mergeCell ref="F40:G40"/>
    <mergeCell ref="B13:C13"/>
    <mergeCell ref="D13:O13"/>
    <mergeCell ref="B15:O15"/>
    <mergeCell ref="B17:B18"/>
    <mergeCell ref="C17:G17"/>
    <mergeCell ref="C23:E23"/>
    <mergeCell ref="C18:E18"/>
    <mergeCell ref="C30:E30"/>
    <mergeCell ref="C19:E19"/>
    <mergeCell ref="C20:E20"/>
    <mergeCell ref="C21:E21"/>
  </mergeCells>
  <pageMargins left="0.7" right="0.7" top="0.75" bottom="0.75" header="0.3" footer="0.3"/>
  <ignoredErrors>
    <ignoredError sqref="F29"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topLeftCell="A8" zoomScaleNormal="100" workbookViewId="0">
      <selection activeCell="D10" sqref="D10"/>
    </sheetView>
  </sheetViews>
  <sheetFormatPr baseColWidth="10" defaultRowHeight="15" x14ac:dyDescent="0.25"/>
  <cols>
    <col min="2" max="2" width="24" style="50" customWidth="1"/>
    <col min="3" max="3" width="19.140625" style="50" customWidth="1"/>
    <col min="4" max="4" width="30.7109375" style="50" customWidth="1"/>
  </cols>
  <sheetData>
    <row r="1" spans="1:5" ht="15.75" thickBot="1" x14ac:dyDescent="0.3">
      <c r="A1" s="30"/>
      <c r="B1" s="171"/>
      <c r="C1" s="171"/>
      <c r="D1" s="171"/>
      <c r="E1" s="30"/>
    </row>
    <row r="2" spans="1:5" ht="15.75" thickBot="1" x14ac:dyDescent="0.3">
      <c r="A2" s="30"/>
      <c r="B2" s="802" t="s">
        <v>76</v>
      </c>
      <c r="C2" s="803"/>
      <c r="D2" s="804"/>
      <c r="E2" s="30"/>
    </row>
    <row r="3" spans="1:5" ht="15.75" thickBot="1" x14ac:dyDescent="0.3">
      <c r="A3" s="30"/>
      <c r="B3" s="31" t="s">
        <v>77</v>
      </c>
      <c r="C3" s="32" t="s">
        <v>78</v>
      </c>
      <c r="D3" s="33" t="s">
        <v>79</v>
      </c>
      <c r="E3" s="30"/>
    </row>
    <row r="4" spans="1:5" ht="15.75" thickBot="1" x14ac:dyDescent="0.3">
      <c r="A4" s="30"/>
      <c r="B4" s="34" t="s">
        <v>80</v>
      </c>
      <c r="C4" s="35" t="s">
        <v>81</v>
      </c>
      <c r="D4" s="36" t="s">
        <v>82</v>
      </c>
      <c r="E4" s="30"/>
    </row>
    <row r="5" spans="1:5" ht="64.5" thickBot="1" x14ac:dyDescent="0.3">
      <c r="A5" s="30"/>
      <c r="B5" s="34" t="s">
        <v>83</v>
      </c>
      <c r="C5" s="37">
        <v>0</v>
      </c>
      <c r="D5" s="36" t="s">
        <v>2236</v>
      </c>
      <c r="E5" s="30"/>
    </row>
    <row r="6" spans="1:5" ht="141" thickBot="1" x14ac:dyDescent="0.3">
      <c r="A6" s="30"/>
      <c r="B6" s="34" t="s">
        <v>51</v>
      </c>
      <c r="C6" s="37">
        <v>20</v>
      </c>
      <c r="D6" s="36" t="s">
        <v>2237</v>
      </c>
      <c r="E6" s="30"/>
    </row>
    <row r="7" spans="1:5" ht="141" thickBot="1" x14ac:dyDescent="0.3">
      <c r="A7" s="30"/>
      <c r="B7" s="34" t="s">
        <v>56</v>
      </c>
      <c r="C7" s="37">
        <v>40</v>
      </c>
      <c r="D7" s="36" t="s">
        <v>2238</v>
      </c>
      <c r="E7" s="30"/>
    </row>
    <row r="8" spans="1:5" ht="102.75" thickBot="1" x14ac:dyDescent="0.3">
      <c r="A8" s="30"/>
      <c r="B8" s="34" t="s">
        <v>84</v>
      </c>
      <c r="C8" s="37">
        <v>60</v>
      </c>
      <c r="D8" s="36" t="s">
        <v>2239</v>
      </c>
      <c r="E8" s="30"/>
    </row>
    <row r="9" spans="1:5" ht="77.25" thickBot="1" x14ac:dyDescent="0.3">
      <c r="A9" s="30"/>
      <c r="B9" s="38" t="s">
        <v>85</v>
      </c>
      <c r="C9" s="39">
        <v>80</v>
      </c>
      <c r="D9" s="40" t="s">
        <v>2240</v>
      </c>
      <c r="E9" s="30"/>
    </row>
    <row r="10" spans="1:5" ht="63.75" x14ac:dyDescent="0.25">
      <c r="A10" s="30"/>
      <c r="B10" s="38" t="s">
        <v>61</v>
      </c>
      <c r="C10" s="39">
        <v>100</v>
      </c>
      <c r="D10" s="40" t="s">
        <v>2241</v>
      </c>
      <c r="E10" s="30"/>
    </row>
    <row r="11" spans="1:5" x14ac:dyDescent="0.25">
      <c r="A11" s="30"/>
      <c r="B11" s="171"/>
      <c r="C11" s="171"/>
      <c r="D11" s="171"/>
      <c r="E11" s="30"/>
    </row>
  </sheetData>
  <mergeCells count="1">
    <mergeCell ref="B2:D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1"/>
  <sheetViews>
    <sheetView topLeftCell="A64" zoomScale="70" zoomScaleNormal="70" workbookViewId="0">
      <selection activeCell="Q9" sqref="Q9"/>
    </sheetView>
  </sheetViews>
  <sheetFormatPr baseColWidth="10" defaultRowHeight="15" x14ac:dyDescent="0.25"/>
  <cols>
    <col min="1" max="1" width="5.28515625" customWidth="1"/>
    <col min="3" max="3" width="16.42578125" customWidth="1"/>
    <col min="8" max="8" width="7.7109375" customWidth="1"/>
    <col min="9" max="9" width="8.42578125" customWidth="1"/>
    <col min="10" max="10" width="10.140625" customWidth="1"/>
    <col min="12" max="12" width="7.140625" customWidth="1"/>
    <col min="13" max="13" width="8.28515625" customWidth="1"/>
    <col min="14" max="14" width="9.42578125" customWidth="1"/>
    <col min="15" max="15" width="58.42578125" customWidth="1"/>
    <col min="16" max="16" width="32.42578125" customWidth="1"/>
    <col min="17" max="17" width="26.85546875" customWidth="1"/>
  </cols>
  <sheetData>
    <row r="1" spans="2:17" ht="15.75" thickBot="1" x14ac:dyDescent="0.3">
      <c r="B1" s="1"/>
    </row>
    <row r="2" spans="2:17" x14ac:dyDescent="0.25">
      <c r="B2" s="807" t="s">
        <v>0</v>
      </c>
      <c r="C2" s="808"/>
      <c r="D2" s="814" t="s">
        <v>86</v>
      </c>
      <c r="E2" s="815"/>
      <c r="F2" s="815"/>
      <c r="G2" s="815"/>
      <c r="H2" s="815"/>
      <c r="I2" s="815"/>
      <c r="J2" s="815"/>
      <c r="K2" s="815"/>
      <c r="L2" s="815"/>
      <c r="M2" s="815"/>
      <c r="N2" s="815"/>
      <c r="O2" s="807" t="s">
        <v>87</v>
      </c>
      <c r="P2" s="818"/>
    </row>
    <row r="3" spans="2:17" x14ac:dyDescent="0.25">
      <c r="B3" s="809"/>
      <c r="C3" s="810"/>
      <c r="D3" s="816"/>
      <c r="E3" s="817"/>
      <c r="F3" s="817"/>
      <c r="G3" s="817"/>
      <c r="H3" s="817"/>
      <c r="I3" s="817"/>
      <c r="J3" s="817"/>
      <c r="K3" s="817"/>
      <c r="L3" s="817"/>
      <c r="M3" s="817"/>
      <c r="N3" s="817"/>
      <c r="O3" s="809"/>
      <c r="P3" s="819"/>
    </row>
    <row r="4" spans="2:17" x14ac:dyDescent="0.25">
      <c r="B4" s="809"/>
      <c r="C4" s="810"/>
      <c r="D4" s="816"/>
      <c r="E4" s="817"/>
      <c r="F4" s="817"/>
      <c r="G4" s="817"/>
      <c r="H4" s="817"/>
      <c r="I4" s="817"/>
      <c r="J4" s="817"/>
      <c r="K4" s="817"/>
      <c r="L4" s="817"/>
      <c r="M4" s="817"/>
      <c r="N4" s="817"/>
      <c r="O4" s="809"/>
      <c r="P4" s="819"/>
    </row>
    <row r="5" spans="2:17" ht="15.75" thickBot="1" x14ac:dyDescent="0.3">
      <c r="B5" s="809"/>
      <c r="C5" s="810"/>
      <c r="D5" s="816"/>
      <c r="E5" s="817"/>
      <c r="F5" s="817"/>
      <c r="G5" s="817"/>
      <c r="H5" s="817"/>
      <c r="I5" s="817"/>
      <c r="J5" s="817"/>
      <c r="K5" s="817"/>
      <c r="L5" s="817"/>
      <c r="M5" s="817"/>
      <c r="N5" s="817"/>
      <c r="O5" s="809"/>
      <c r="P5" s="819"/>
    </row>
    <row r="6" spans="2:17" x14ac:dyDescent="0.25">
      <c r="B6" s="809"/>
      <c r="C6" s="811"/>
      <c r="D6" s="821" t="str">
        <f>PORTADA!$D$10</f>
        <v>Contaduría General de la Nación</v>
      </c>
      <c r="E6" s="822"/>
      <c r="F6" s="822"/>
      <c r="G6" s="822"/>
      <c r="H6" s="822"/>
      <c r="I6" s="822"/>
      <c r="J6" s="822"/>
      <c r="K6" s="822"/>
      <c r="L6" s="822"/>
      <c r="M6" s="822"/>
      <c r="N6" s="822"/>
      <c r="O6" s="809"/>
      <c r="P6" s="819"/>
      <c r="Q6" s="46"/>
    </row>
    <row r="7" spans="2:17" x14ac:dyDescent="0.25">
      <c r="B7" s="809"/>
      <c r="C7" s="811"/>
      <c r="D7" s="823"/>
      <c r="E7" s="824"/>
      <c r="F7" s="824"/>
      <c r="G7" s="824"/>
      <c r="H7" s="824"/>
      <c r="I7" s="824"/>
      <c r="J7" s="824"/>
      <c r="K7" s="824"/>
      <c r="L7" s="824"/>
      <c r="M7" s="824"/>
      <c r="N7" s="824"/>
      <c r="O7" s="809"/>
      <c r="P7" s="819"/>
      <c r="Q7" s="46"/>
    </row>
    <row r="8" spans="2:17" x14ac:dyDescent="0.25">
      <c r="B8" s="809"/>
      <c r="C8" s="811"/>
      <c r="D8" s="823"/>
      <c r="E8" s="824"/>
      <c r="F8" s="824"/>
      <c r="G8" s="824"/>
      <c r="H8" s="824"/>
      <c r="I8" s="824"/>
      <c r="J8" s="824"/>
      <c r="K8" s="824"/>
      <c r="L8" s="824"/>
      <c r="M8" s="824"/>
      <c r="N8" s="824"/>
      <c r="O8" s="809"/>
      <c r="P8" s="819"/>
      <c r="Q8" s="46"/>
    </row>
    <row r="9" spans="2:17" ht="15.75" thickBot="1" x14ac:dyDescent="0.3">
      <c r="B9" s="812"/>
      <c r="C9" s="813"/>
      <c r="D9" s="825"/>
      <c r="E9" s="826"/>
      <c r="F9" s="826"/>
      <c r="G9" s="826"/>
      <c r="H9" s="826"/>
      <c r="I9" s="826"/>
      <c r="J9" s="826"/>
      <c r="K9" s="826"/>
      <c r="L9" s="826"/>
      <c r="M9" s="826"/>
      <c r="N9" s="826"/>
      <c r="O9" s="812"/>
      <c r="P9" s="820"/>
      <c r="Q9" s="46"/>
    </row>
    <row r="10" spans="2:17" x14ac:dyDescent="0.25">
      <c r="P10" s="46"/>
      <c r="Q10" s="46"/>
    </row>
    <row r="11" spans="2:17" x14ac:dyDescent="0.25">
      <c r="B11" s="827" t="s">
        <v>88</v>
      </c>
      <c r="C11" s="828"/>
      <c r="D11" s="828"/>
      <c r="E11" s="828"/>
      <c r="F11" s="828"/>
      <c r="G11" s="828"/>
      <c r="H11" s="828"/>
      <c r="I11" s="828"/>
      <c r="J11" s="828"/>
      <c r="K11" s="828"/>
      <c r="L11" s="828"/>
      <c r="M11" s="828"/>
      <c r="N11" s="828"/>
      <c r="O11" s="828"/>
      <c r="P11" s="828"/>
      <c r="Q11" s="46"/>
    </row>
    <row r="12" spans="2:17" x14ac:dyDescent="0.25">
      <c r="B12" s="805" t="s">
        <v>89</v>
      </c>
      <c r="C12" s="805"/>
      <c r="D12" s="806" t="s">
        <v>90</v>
      </c>
      <c r="E12" s="806"/>
      <c r="F12" s="806"/>
      <c r="G12" s="806"/>
      <c r="H12" s="806"/>
      <c r="I12" s="806"/>
      <c r="J12" s="806"/>
      <c r="K12" s="806"/>
      <c r="L12" s="806"/>
      <c r="M12" s="806"/>
      <c r="N12" s="806"/>
      <c r="O12" s="806"/>
      <c r="P12" s="806"/>
      <c r="Q12" s="46"/>
    </row>
    <row r="13" spans="2:17" ht="38.450000000000003" customHeight="1" x14ac:dyDescent="0.25">
      <c r="B13" s="805" t="s">
        <v>91</v>
      </c>
      <c r="C13" s="805"/>
      <c r="D13" s="834" t="s">
        <v>2009</v>
      </c>
      <c r="E13" s="720"/>
      <c r="F13" s="720"/>
      <c r="G13" s="720"/>
      <c r="H13" s="720"/>
      <c r="I13" s="720"/>
      <c r="J13" s="720"/>
      <c r="K13" s="720"/>
      <c r="L13" s="720"/>
      <c r="M13" s="720"/>
      <c r="N13" s="720"/>
      <c r="O13" s="720"/>
      <c r="P13" s="833"/>
    </row>
    <row r="14" spans="2:17" ht="72" customHeight="1" x14ac:dyDescent="0.25">
      <c r="B14" s="835" t="s">
        <v>92</v>
      </c>
      <c r="C14" s="836"/>
      <c r="D14" s="837" t="s">
        <v>2010</v>
      </c>
      <c r="E14" s="720"/>
      <c r="F14" s="720"/>
      <c r="G14" s="720"/>
      <c r="H14" s="720"/>
      <c r="I14" s="720"/>
      <c r="J14" s="720"/>
      <c r="K14" s="720"/>
      <c r="L14" s="720"/>
      <c r="M14" s="720"/>
      <c r="N14" s="720"/>
      <c r="O14" s="720"/>
      <c r="P14" s="833"/>
    </row>
    <row r="15" spans="2:17" ht="180.6" customHeight="1" x14ac:dyDescent="0.25">
      <c r="B15" s="805" t="s">
        <v>93</v>
      </c>
      <c r="C15" s="805"/>
      <c r="D15" s="838"/>
      <c r="E15" s="806"/>
      <c r="F15" s="806"/>
      <c r="G15" s="806"/>
      <c r="H15" s="806"/>
      <c r="I15" s="806"/>
      <c r="J15" s="806"/>
      <c r="K15" s="806"/>
      <c r="L15" s="806"/>
      <c r="M15" s="806"/>
      <c r="N15" s="806"/>
      <c r="O15" s="806"/>
      <c r="P15" s="806"/>
    </row>
    <row r="16" spans="2:17" ht="241.9" customHeight="1" x14ac:dyDescent="0.25">
      <c r="B16" s="805" t="s">
        <v>94</v>
      </c>
      <c r="C16" s="805"/>
      <c r="D16" s="838"/>
      <c r="E16" s="806"/>
      <c r="F16" s="806"/>
      <c r="G16" s="806"/>
      <c r="H16" s="806"/>
      <c r="I16" s="806"/>
      <c r="J16" s="806"/>
      <c r="K16" s="806"/>
      <c r="L16" s="806"/>
      <c r="M16" s="806"/>
      <c r="N16" s="806"/>
      <c r="O16" s="806"/>
      <c r="P16" s="806"/>
    </row>
    <row r="17" spans="1:26" x14ac:dyDescent="0.25">
      <c r="B17" s="47"/>
      <c r="C17" s="47"/>
      <c r="D17" s="48"/>
      <c r="E17" s="48"/>
      <c r="F17" s="48"/>
      <c r="G17" s="48"/>
      <c r="H17" s="48"/>
      <c r="I17" s="48"/>
      <c r="J17" s="48"/>
      <c r="K17" s="48"/>
      <c r="L17" s="48"/>
      <c r="M17" s="48"/>
      <c r="N17" s="48"/>
    </row>
    <row r="18" spans="1:26" x14ac:dyDescent="0.25">
      <c r="B18" s="827" t="s">
        <v>95</v>
      </c>
      <c r="C18" s="828"/>
      <c r="D18" s="828"/>
      <c r="E18" s="828"/>
      <c r="F18" s="828"/>
      <c r="G18" s="828"/>
      <c r="H18" s="828"/>
      <c r="I18" s="828"/>
      <c r="J18" s="828"/>
      <c r="K18" s="828"/>
      <c r="L18" s="828"/>
      <c r="M18" s="828"/>
      <c r="N18" s="828"/>
      <c r="O18" s="828"/>
      <c r="P18" s="828"/>
    </row>
    <row r="19" spans="1:26" ht="15.75" x14ac:dyDescent="0.25">
      <c r="A19" s="49"/>
      <c r="B19" s="829" t="s">
        <v>96</v>
      </c>
      <c r="C19" s="830"/>
      <c r="D19" s="830"/>
      <c r="E19" s="830"/>
      <c r="F19" s="831"/>
      <c r="G19" s="839" t="s">
        <v>1213</v>
      </c>
      <c r="H19" s="720"/>
      <c r="I19" s="720"/>
      <c r="J19" s="720"/>
      <c r="K19" s="720"/>
      <c r="L19" s="720"/>
      <c r="M19" s="720"/>
      <c r="N19" s="720"/>
      <c r="O19" s="720"/>
      <c r="P19" s="833"/>
      <c r="Q19" s="49"/>
    </row>
    <row r="20" spans="1:26" ht="18.75" x14ac:dyDescent="0.25">
      <c r="A20" s="49"/>
      <c r="B20" s="829" t="s">
        <v>97</v>
      </c>
      <c r="C20" s="830"/>
      <c r="D20" s="830"/>
      <c r="E20" s="830"/>
      <c r="F20" s="831"/>
      <c r="G20" s="832" t="s">
        <v>60</v>
      </c>
      <c r="H20" s="720"/>
      <c r="I20" s="720"/>
      <c r="J20" s="720"/>
      <c r="K20" s="720"/>
      <c r="L20" s="720"/>
      <c r="M20" s="720"/>
      <c r="N20" s="720"/>
      <c r="O20" s="720"/>
      <c r="P20" s="833"/>
      <c r="Q20" s="49"/>
    </row>
    <row r="21" spans="1:26" ht="18.75" x14ac:dyDescent="0.25">
      <c r="A21" s="49"/>
      <c r="B21" s="829" t="s">
        <v>98</v>
      </c>
      <c r="C21" s="830"/>
      <c r="D21" s="830"/>
      <c r="E21" s="830"/>
      <c r="F21" s="831"/>
      <c r="G21" s="832" t="s">
        <v>43</v>
      </c>
      <c r="H21" s="720"/>
      <c r="I21" s="720"/>
      <c r="J21" s="720"/>
      <c r="K21" s="720"/>
      <c r="L21" s="720"/>
      <c r="M21" s="720"/>
      <c r="N21" s="720"/>
      <c r="O21" s="720"/>
      <c r="P21" s="833"/>
      <c r="Q21" s="49"/>
    </row>
    <row r="22" spans="1:26" ht="15.75" thickBot="1" x14ac:dyDescent="0.3"/>
    <row r="23" spans="1:26" x14ac:dyDescent="0.25">
      <c r="A23" s="49"/>
      <c r="B23" s="841" t="s">
        <v>99</v>
      </c>
      <c r="C23" s="843" t="s">
        <v>100</v>
      </c>
      <c r="D23" s="843"/>
      <c r="E23" s="843"/>
      <c r="F23" s="843"/>
      <c r="G23" s="843"/>
      <c r="H23" s="843"/>
      <c r="I23" s="843"/>
      <c r="J23" s="843"/>
      <c r="K23" s="843"/>
      <c r="L23" s="843"/>
      <c r="M23" s="843"/>
      <c r="N23" s="843"/>
      <c r="O23" s="844" t="s">
        <v>101</v>
      </c>
      <c r="P23" s="846" t="s">
        <v>102</v>
      </c>
      <c r="Q23" s="49"/>
    </row>
    <row r="24" spans="1:26" x14ac:dyDescent="0.25">
      <c r="A24" s="49"/>
      <c r="B24" s="842"/>
      <c r="C24" s="805" t="s">
        <v>103</v>
      </c>
      <c r="D24" s="805"/>
      <c r="E24" s="805"/>
      <c r="F24" s="805"/>
      <c r="G24" s="805"/>
      <c r="H24" s="805"/>
      <c r="I24" s="805"/>
      <c r="J24" s="805"/>
      <c r="K24" s="805"/>
      <c r="L24" s="805"/>
      <c r="M24" s="805"/>
      <c r="N24" s="805"/>
      <c r="O24" s="845"/>
      <c r="P24" s="847"/>
      <c r="Q24" s="49"/>
    </row>
    <row r="25" spans="1:26" ht="36" customHeight="1" x14ac:dyDescent="0.25">
      <c r="A25" s="50"/>
      <c r="B25" s="24">
        <v>1</v>
      </c>
      <c r="C25" s="840" t="s">
        <v>104</v>
      </c>
      <c r="D25" s="840"/>
      <c r="E25" s="840"/>
      <c r="F25" s="840"/>
      <c r="G25" s="840"/>
      <c r="H25" s="840"/>
      <c r="I25" s="840"/>
      <c r="J25" s="840"/>
      <c r="K25" s="840"/>
      <c r="L25" s="840"/>
      <c r="M25" s="840"/>
      <c r="N25" s="840"/>
      <c r="O25" s="24" t="s">
        <v>1214</v>
      </c>
      <c r="P25" s="51" t="s">
        <v>105</v>
      </c>
      <c r="Q25" s="50"/>
    </row>
    <row r="26" spans="1:26" ht="120" x14ac:dyDescent="0.25">
      <c r="A26" s="50"/>
      <c r="B26" s="24">
        <v>2</v>
      </c>
      <c r="C26" s="840" t="s">
        <v>91</v>
      </c>
      <c r="D26" s="840"/>
      <c r="E26" s="840"/>
      <c r="F26" s="840"/>
      <c r="G26" s="840"/>
      <c r="H26" s="840"/>
      <c r="I26" s="840"/>
      <c r="J26" s="840"/>
      <c r="K26" s="840"/>
      <c r="L26" s="840"/>
      <c r="M26" s="840"/>
      <c r="N26" s="840"/>
      <c r="O26" s="525" t="s">
        <v>1215</v>
      </c>
      <c r="P26" s="526"/>
      <c r="Q26" s="50"/>
    </row>
    <row r="27" spans="1:26" ht="150" x14ac:dyDescent="0.25">
      <c r="A27" s="50"/>
      <c r="B27" s="24">
        <v>3</v>
      </c>
      <c r="C27" s="840" t="s">
        <v>106</v>
      </c>
      <c r="D27" s="840"/>
      <c r="E27" s="840"/>
      <c r="F27" s="840"/>
      <c r="G27" s="840"/>
      <c r="H27" s="840"/>
      <c r="I27" s="840"/>
      <c r="J27" s="840"/>
      <c r="K27" s="840"/>
      <c r="L27" s="840"/>
      <c r="M27" s="840"/>
      <c r="N27" s="840"/>
      <c r="O27" s="525" t="s">
        <v>1216</v>
      </c>
      <c r="P27" s="526" t="s">
        <v>1217</v>
      </c>
      <c r="Q27" s="50"/>
    </row>
    <row r="28" spans="1:26" x14ac:dyDescent="0.25">
      <c r="A28" s="50"/>
      <c r="B28" s="24">
        <v>4</v>
      </c>
      <c r="C28" s="840" t="s">
        <v>93</v>
      </c>
      <c r="D28" s="840"/>
      <c r="E28" s="840"/>
      <c r="F28" s="840"/>
      <c r="G28" s="840"/>
      <c r="H28" s="840"/>
      <c r="I28" s="840"/>
      <c r="J28" s="840"/>
      <c r="K28" s="840"/>
      <c r="L28" s="840"/>
      <c r="M28" s="840"/>
      <c r="N28" s="840"/>
      <c r="O28" s="527" t="s">
        <v>1218</v>
      </c>
      <c r="P28" s="526"/>
      <c r="Q28" s="50"/>
    </row>
    <row r="29" spans="1:26" ht="135" x14ac:dyDescent="0.25">
      <c r="A29" s="50"/>
      <c r="B29" s="24">
        <v>5</v>
      </c>
      <c r="C29" s="840" t="s">
        <v>107</v>
      </c>
      <c r="D29" s="840"/>
      <c r="E29" s="840"/>
      <c r="F29" s="840"/>
      <c r="G29" s="840"/>
      <c r="H29" s="840"/>
      <c r="I29" s="840"/>
      <c r="J29" s="840"/>
      <c r="K29" s="840"/>
      <c r="L29" s="840"/>
      <c r="M29" s="840"/>
      <c r="N29" s="840"/>
      <c r="O29" s="525" t="s">
        <v>1246</v>
      </c>
      <c r="P29" s="528"/>
      <c r="Q29" s="50"/>
    </row>
    <row r="30" spans="1:26" ht="75" x14ac:dyDescent="0.25">
      <c r="A30" s="50"/>
      <c r="B30" s="24">
        <v>6</v>
      </c>
      <c r="C30" s="840" t="s">
        <v>108</v>
      </c>
      <c r="D30" s="840"/>
      <c r="E30" s="840"/>
      <c r="F30" s="840"/>
      <c r="G30" s="840"/>
      <c r="H30" s="840"/>
      <c r="I30" s="840"/>
      <c r="J30" s="840"/>
      <c r="K30" s="840"/>
      <c r="L30" s="840"/>
      <c r="M30" s="840"/>
      <c r="N30" s="840"/>
      <c r="O30" s="527" t="s">
        <v>1244</v>
      </c>
      <c r="P30" s="526"/>
      <c r="Q30" s="50"/>
    </row>
    <row r="31" spans="1:26" ht="60" x14ac:dyDescent="0.25">
      <c r="A31" s="50"/>
      <c r="B31" s="24">
        <v>7</v>
      </c>
      <c r="C31" s="840" t="s">
        <v>109</v>
      </c>
      <c r="D31" s="840"/>
      <c r="E31" s="840"/>
      <c r="F31" s="840"/>
      <c r="G31" s="840"/>
      <c r="H31" s="840"/>
      <c r="I31" s="840"/>
      <c r="J31" s="840"/>
      <c r="K31" s="840"/>
      <c r="L31" s="840"/>
      <c r="M31" s="840"/>
      <c r="N31" s="840"/>
      <c r="O31" s="527" t="s">
        <v>1247</v>
      </c>
      <c r="P31" s="529"/>
      <c r="Q31" s="210"/>
      <c r="R31" s="210"/>
      <c r="S31" s="210"/>
      <c r="T31" s="210"/>
      <c r="U31" s="210"/>
      <c r="V31" s="210"/>
      <c r="W31" s="210"/>
      <c r="X31" s="210"/>
      <c r="Y31" s="210"/>
      <c r="Z31" s="211"/>
    </row>
    <row r="32" spans="1:26" ht="135" x14ac:dyDescent="0.25">
      <c r="A32" s="50"/>
      <c r="B32" s="24">
        <v>8</v>
      </c>
      <c r="C32" s="840" t="s">
        <v>110</v>
      </c>
      <c r="D32" s="840"/>
      <c r="E32" s="840"/>
      <c r="F32" s="840"/>
      <c r="G32" s="840"/>
      <c r="H32" s="840"/>
      <c r="I32" s="840"/>
      <c r="J32" s="840"/>
      <c r="K32" s="840"/>
      <c r="L32" s="840"/>
      <c r="M32" s="840"/>
      <c r="N32" s="840"/>
      <c r="O32" s="530" t="s">
        <v>1225</v>
      </c>
      <c r="P32" s="526"/>
      <c r="Q32" s="50"/>
    </row>
    <row r="33" spans="1:17" ht="60" x14ac:dyDescent="0.25">
      <c r="A33" s="50"/>
      <c r="B33" s="24">
        <v>9</v>
      </c>
      <c r="C33" s="840" t="s">
        <v>111</v>
      </c>
      <c r="D33" s="840"/>
      <c r="E33" s="840"/>
      <c r="F33" s="840"/>
      <c r="G33" s="840"/>
      <c r="H33" s="840"/>
      <c r="I33" s="840"/>
      <c r="J33" s="840"/>
      <c r="K33" s="840"/>
      <c r="L33" s="840"/>
      <c r="M33" s="840"/>
      <c r="N33" s="840"/>
      <c r="O33" s="531" t="s">
        <v>2011</v>
      </c>
      <c r="P33" s="532"/>
      <c r="Q33" s="50"/>
    </row>
    <row r="34" spans="1:17" x14ac:dyDescent="0.25">
      <c r="A34" s="50"/>
      <c r="B34" s="24">
        <v>10</v>
      </c>
      <c r="C34" s="848" t="s">
        <v>112</v>
      </c>
      <c r="D34" s="848"/>
      <c r="E34" s="848"/>
      <c r="F34" s="848"/>
      <c r="G34" s="848"/>
      <c r="H34" s="848"/>
      <c r="I34" s="848"/>
      <c r="J34" s="848"/>
      <c r="K34" s="848"/>
      <c r="L34" s="848"/>
      <c r="M34" s="848"/>
      <c r="N34" s="848"/>
      <c r="O34" s="533"/>
      <c r="P34" s="533"/>
      <c r="Q34" s="50"/>
    </row>
    <row r="35" spans="1:17" ht="45" x14ac:dyDescent="0.25">
      <c r="A35" s="50"/>
      <c r="B35" s="24">
        <v>11</v>
      </c>
      <c r="C35" s="840" t="s">
        <v>113</v>
      </c>
      <c r="D35" s="840"/>
      <c r="E35" s="840"/>
      <c r="F35" s="840"/>
      <c r="G35" s="840"/>
      <c r="H35" s="840"/>
      <c r="I35" s="840"/>
      <c r="J35" s="840"/>
      <c r="K35" s="840"/>
      <c r="L35" s="840"/>
      <c r="M35" s="840"/>
      <c r="N35" s="840"/>
      <c r="O35" s="525" t="s">
        <v>2012</v>
      </c>
      <c r="P35" s="526"/>
      <c r="Q35" s="50"/>
    </row>
    <row r="36" spans="1:17" ht="30" x14ac:dyDescent="0.25">
      <c r="A36" s="50"/>
      <c r="B36" s="24">
        <v>12</v>
      </c>
      <c r="C36" s="840" t="s">
        <v>114</v>
      </c>
      <c r="D36" s="840"/>
      <c r="E36" s="840"/>
      <c r="F36" s="840"/>
      <c r="G36" s="840"/>
      <c r="H36" s="840"/>
      <c r="I36" s="840"/>
      <c r="J36" s="840"/>
      <c r="K36" s="840"/>
      <c r="L36" s="840"/>
      <c r="M36" s="840"/>
      <c r="N36" s="840"/>
      <c r="O36" s="527" t="s">
        <v>1221</v>
      </c>
      <c r="P36" s="526"/>
      <c r="Q36" s="50"/>
    </row>
    <row r="37" spans="1:17" x14ac:dyDescent="0.25">
      <c r="A37" s="50"/>
      <c r="B37" s="24">
        <v>13</v>
      </c>
      <c r="C37" s="840" t="s">
        <v>115</v>
      </c>
      <c r="D37" s="840"/>
      <c r="E37" s="840"/>
      <c r="F37" s="840"/>
      <c r="G37" s="840"/>
      <c r="H37" s="840"/>
      <c r="I37" s="840"/>
      <c r="J37" s="840"/>
      <c r="K37" s="840"/>
      <c r="L37" s="840"/>
      <c r="M37" s="840"/>
      <c r="N37" s="840"/>
      <c r="O37" s="534" t="s">
        <v>1220</v>
      </c>
      <c r="P37" s="526"/>
      <c r="Q37" s="50"/>
    </row>
    <row r="38" spans="1:17" ht="45" x14ac:dyDescent="0.25">
      <c r="A38" s="50"/>
      <c r="B38" s="24">
        <v>14</v>
      </c>
      <c r="C38" s="840" t="s">
        <v>116</v>
      </c>
      <c r="D38" s="840"/>
      <c r="E38" s="840"/>
      <c r="F38" s="840"/>
      <c r="G38" s="840"/>
      <c r="H38" s="840"/>
      <c r="I38" s="840"/>
      <c r="J38" s="840"/>
      <c r="K38" s="840"/>
      <c r="L38" s="840"/>
      <c r="M38" s="840"/>
      <c r="N38" s="840"/>
      <c r="O38" s="535" t="s">
        <v>2013</v>
      </c>
      <c r="P38" s="526"/>
      <c r="Q38" s="50"/>
    </row>
    <row r="39" spans="1:17" ht="30" x14ac:dyDescent="0.25">
      <c r="A39" s="50"/>
      <c r="B39" s="24">
        <v>15</v>
      </c>
      <c r="C39" s="840" t="s">
        <v>117</v>
      </c>
      <c r="D39" s="840"/>
      <c r="E39" s="840"/>
      <c r="F39" s="840"/>
      <c r="G39" s="840"/>
      <c r="H39" s="840"/>
      <c r="I39" s="840"/>
      <c r="J39" s="840"/>
      <c r="K39" s="840"/>
      <c r="L39" s="840"/>
      <c r="M39" s="840"/>
      <c r="N39" s="840"/>
      <c r="O39" s="536" t="s">
        <v>2014</v>
      </c>
      <c r="P39" s="537"/>
      <c r="Q39" s="50"/>
    </row>
    <row r="40" spans="1:17" ht="135" x14ac:dyDescent="0.25">
      <c r="A40" s="50"/>
      <c r="B40" s="24">
        <v>16</v>
      </c>
      <c r="C40" s="840" t="s">
        <v>118</v>
      </c>
      <c r="D40" s="840"/>
      <c r="E40" s="840"/>
      <c r="F40" s="840"/>
      <c r="G40" s="840"/>
      <c r="H40" s="840"/>
      <c r="I40" s="840"/>
      <c r="J40" s="840"/>
      <c r="K40" s="840"/>
      <c r="L40" s="840"/>
      <c r="M40" s="840"/>
      <c r="N40" s="840"/>
      <c r="O40" s="525" t="s">
        <v>2015</v>
      </c>
      <c r="P40" s="533"/>
      <c r="Q40" s="50"/>
    </row>
    <row r="41" spans="1:17" ht="45" x14ac:dyDescent="0.25">
      <c r="A41" s="50"/>
      <c r="B41" s="24">
        <v>17</v>
      </c>
      <c r="C41" s="840" t="s">
        <v>119</v>
      </c>
      <c r="D41" s="840"/>
      <c r="E41" s="840"/>
      <c r="F41" s="840"/>
      <c r="G41" s="840"/>
      <c r="H41" s="840"/>
      <c r="I41" s="840"/>
      <c r="J41" s="840"/>
      <c r="K41" s="840"/>
      <c r="L41" s="840"/>
      <c r="M41" s="840"/>
      <c r="N41" s="840"/>
      <c r="O41" s="525" t="s">
        <v>1219</v>
      </c>
      <c r="P41" s="537"/>
      <c r="Q41" s="50"/>
    </row>
    <row r="42" spans="1:17" ht="60" x14ac:dyDescent="0.25">
      <c r="A42" s="50"/>
      <c r="B42" s="24">
        <v>18</v>
      </c>
      <c r="C42" s="840" t="s">
        <v>120</v>
      </c>
      <c r="D42" s="840"/>
      <c r="E42" s="840"/>
      <c r="F42" s="840"/>
      <c r="G42" s="840"/>
      <c r="H42" s="840"/>
      <c r="I42" s="840"/>
      <c r="J42" s="840"/>
      <c r="K42" s="840"/>
      <c r="L42" s="840"/>
      <c r="M42" s="840"/>
      <c r="N42" s="840"/>
      <c r="O42" s="538" t="s">
        <v>2016</v>
      </c>
      <c r="P42" s="526"/>
      <c r="Q42" s="50"/>
    </row>
    <row r="43" spans="1:17" ht="75" x14ac:dyDescent="0.25">
      <c r="A43" s="50"/>
      <c r="B43" s="24">
        <v>19</v>
      </c>
      <c r="C43" s="840" t="s">
        <v>121</v>
      </c>
      <c r="D43" s="840"/>
      <c r="E43" s="840"/>
      <c r="F43" s="840"/>
      <c r="G43" s="840"/>
      <c r="H43" s="840"/>
      <c r="I43" s="840"/>
      <c r="J43" s="840"/>
      <c r="K43" s="840"/>
      <c r="L43" s="840"/>
      <c r="M43" s="840"/>
      <c r="N43" s="840"/>
      <c r="O43" s="525" t="s">
        <v>2017</v>
      </c>
      <c r="P43" s="526"/>
      <c r="Q43" s="50"/>
    </row>
    <row r="44" spans="1:17" ht="45" x14ac:dyDescent="0.25">
      <c r="A44" s="50"/>
      <c r="B44" s="24">
        <v>20</v>
      </c>
      <c r="C44" s="840" t="s">
        <v>122</v>
      </c>
      <c r="D44" s="840"/>
      <c r="E44" s="840"/>
      <c r="F44" s="840"/>
      <c r="G44" s="840"/>
      <c r="H44" s="840"/>
      <c r="I44" s="840"/>
      <c r="J44" s="840"/>
      <c r="K44" s="840"/>
      <c r="L44" s="840"/>
      <c r="M44" s="840"/>
      <c r="N44" s="840"/>
      <c r="O44" s="525" t="s">
        <v>2018</v>
      </c>
      <c r="P44" s="525"/>
      <c r="Q44" s="50"/>
    </row>
    <row r="45" spans="1:17" ht="60" x14ac:dyDescent="0.25">
      <c r="A45" s="50"/>
      <c r="B45" s="24">
        <v>21</v>
      </c>
      <c r="C45" s="840" t="s">
        <v>123</v>
      </c>
      <c r="D45" s="840"/>
      <c r="E45" s="840"/>
      <c r="F45" s="840"/>
      <c r="G45" s="840"/>
      <c r="H45" s="840"/>
      <c r="I45" s="840"/>
      <c r="J45" s="840"/>
      <c r="K45" s="840"/>
      <c r="L45" s="840"/>
      <c r="M45" s="840"/>
      <c r="N45" s="840"/>
      <c r="O45" s="525" t="s">
        <v>2019</v>
      </c>
      <c r="P45" s="525"/>
      <c r="Q45" s="50"/>
    </row>
    <row r="46" spans="1:17" ht="30" x14ac:dyDescent="0.25">
      <c r="A46" s="50"/>
      <c r="B46" s="24">
        <v>22</v>
      </c>
      <c r="C46" s="840" t="s">
        <v>124</v>
      </c>
      <c r="D46" s="840"/>
      <c r="E46" s="840"/>
      <c r="F46" s="840"/>
      <c r="G46" s="840"/>
      <c r="H46" s="840"/>
      <c r="I46" s="840"/>
      <c r="J46" s="840"/>
      <c r="K46" s="840"/>
      <c r="L46" s="840"/>
      <c r="M46" s="840"/>
      <c r="N46" s="840"/>
      <c r="O46" s="527" t="s">
        <v>1226</v>
      </c>
      <c r="P46" s="537"/>
      <c r="Q46" s="50"/>
    </row>
    <row r="47" spans="1:17" ht="45" x14ac:dyDescent="0.25">
      <c r="A47" s="50"/>
      <c r="B47" s="24">
        <v>23</v>
      </c>
      <c r="C47" s="840" t="s">
        <v>1210</v>
      </c>
      <c r="D47" s="840"/>
      <c r="E47" s="840"/>
      <c r="F47" s="840"/>
      <c r="G47" s="840"/>
      <c r="H47" s="840"/>
      <c r="I47" s="840"/>
      <c r="J47" s="840"/>
      <c r="K47" s="840"/>
      <c r="L47" s="840"/>
      <c r="M47" s="840"/>
      <c r="N47" s="840"/>
      <c r="O47" s="538" t="s">
        <v>2020</v>
      </c>
      <c r="P47" s="537"/>
      <c r="Q47" s="50"/>
    </row>
    <row r="48" spans="1:17" ht="60" x14ac:dyDescent="0.25">
      <c r="A48" s="50"/>
      <c r="B48" s="24">
        <v>24</v>
      </c>
      <c r="C48" s="840" t="s">
        <v>125</v>
      </c>
      <c r="D48" s="840"/>
      <c r="E48" s="840"/>
      <c r="F48" s="840"/>
      <c r="G48" s="840"/>
      <c r="H48" s="840"/>
      <c r="I48" s="840"/>
      <c r="J48" s="840"/>
      <c r="K48" s="840"/>
      <c r="L48" s="840"/>
      <c r="M48" s="840"/>
      <c r="N48" s="840"/>
      <c r="O48" s="525" t="s">
        <v>1227</v>
      </c>
      <c r="P48" s="526"/>
      <c r="Q48" s="50"/>
    </row>
    <row r="49" spans="1:17" ht="45" x14ac:dyDescent="0.25">
      <c r="A49" s="50"/>
      <c r="B49" s="24">
        <v>25</v>
      </c>
      <c r="C49" s="840" t="s">
        <v>126</v>
      </c>
      <c r="D49" s="840"/>
      <c r="E49" s="840"/>
      <c r="F49" s="840"/>
      <c r="G49" s="840"/>
      <c r="H49" s="840"/>
      <c r="I49" s="840"/>
      <c r="J49" s="840"/>
      <c r="K49" s="840"/>
      <c r="L49" s="840"/>
      <c r="M49" s="840"/>
      <c r="N49" s="840"/>
      <c r="O49" s="539" t="s">
        <v>1222</v>
      </c>
      <c r="P49" s="537"/>
      <c r="Q49" s="50"/>
    </row>
    <row r="50" spans="1:17" ht="30" x14ac:dyDescent="0.25">
      <c r="A50" s="50"/>
      <c r="B50" s="24">
        <v>26</v>
      </c>
      <c r="C50" s="840" t="s">
        <v>127</v>
      </c>
      <c r="D50" s="840"/>
      <c r="E50" s="840"/>
      <c r="F50" s="840"/>
      <c r="G50" s="840"/>
      <c r="H50" s="840"/>
      <c r="I50" s="840"/>
      <c r="J50" s="840"/>
      <c r="K50" s="840"/>
      <c r="L50" s="840"/>
      <c r="M50" s="840"/>
      <c r="N50" s="840"/>
      <c r="O50" s="525" t="s">
        <v>2021</v>
      </c>
      <c r="P50" s="526"/>
      <c r="Q50" s="50"/>
    </row>
    <row r="51" spans="1:17" ht="75" x14ac:dyDescent="0.25">
      <c r="A51" s="50"/>
      <c r="B51" s="24">
        <v>27</v>
      </c>
      <c r="C51" s="840" t="s">
        <v>1211</v>
      </c>
      <c r="D51" s="840"/>
      <c r="E51" s="840"/>
      <c r="F51" s="840"/>
      <c r="G51" s="840"/>
      <c r="H51" s="840"/>
      <c r="I51" s="840"/>
      <c r="J51" s="840"/>
      <c r="K51" s="840"/>
      <c r="L51" s="840"/>
      <c r="M51" s="840"/>
      <c r="N51" s="840"/>
      <c r="O51" s="525" t="s">
        <v>2022</v>
      </c>
      <c r="P51" s="527" t="s">
        <v>1228</v>
      </c>
      <c r="Q51" s="50"/>
    </row>
    <row r="52" spans="1:17" ht="30" x14ac:dyDescent="0.25">
      <c r="A52" s="50"/>
      <c r="B52" s="24">
        <v>28</v>
      </c>
      <c r="C52" s="840" t="s">
        <v>128</v>
      </c>
      <c r="D52" s="840"/>
      <c r="E52" s="840"/>
      <c r="F52" s="840"/>
      <c r="G52" s="840"/>
      <c r="H52" s="840"/>
      <c r="I52" s="840"/>
      <c r="J52" s="840"/>
      <c r="K52" s="840"/>
      <c r="L52" s="840"/>
      <c r="M52" s="840"/>
      <c r="N52" s="840"/>
      <c r="O52" s="536" t="s">
        <v>1223</v>
      </c>
      <c r="P52" s="539"/>
      <c r="Q52" s="50"/>
    </row>
    <row r="53" spans="1:17" ht="150" x14ac:dyDescent="0.25">
      <c r="A53" s="50"/>
      <c r="B53" s="24">
        <v>29</v>
      </c>
      <c r="C53" s="840" t="s">
        <v>129</v>
      </c>
      <c r="D53" s="840"/>
      <c r="E53" s="840"/>
      <c r="F53" s="840"/>
      <c r="G53" s="840"/>
      <c r="H53" s="840"/>
      <c r="I53" s="840"/>
      <c r="J53" s="840"/>
      <c r="K53" s="840"/>
      <c r="L53" s="840"/>
      <c r="M53" s="840"/>
      <c r="N53" s="840"/>
      <c r="O53" s="540" t="s">
        <v>2023</v>
      </c>
      <c r="P53" s="541"/>
      <c r="Q53" s="50"/>
    </row>
    <row r="54" spans="1:17" ht="75" x14ac:dyDescent="0.25">
      <c r="A54" s="50"/>
      <c r="B54" s="24">
        <v>30</v>
      </c>
      <c r="C54" s="840" t="s">
        <v>130</v>
      </c>
      <c r="D54" s="840"/>
      <c r="E54" s="840"/>
      <c r="F54" s="840"/>
      <c r="G54" s="840"/>
      <c r="H54" s="840"/>
      <c r="I54" s="840"/>
      <c r="J54" s="840"/>
      <c r="K54" s="840"/>
      <c r="L54" s="840"/>
      <c r="M54" s="840"/>
      <c r="N54" s="840"/>
      <c r="O54" s="538" t="s">
        <v>2024</v>
      </c>
      <c r="P54" s="539"/>
      <c r="Q54" s="50"/>
    </row>
    <row r="55" spans="1:17" ht="135" x14ac:dyDescent="0.25">
      <c r="A55" s="50"/>
      <c r="B55" s="24">
        <v>31</v>
      </c>
      <c r="C55" s="840" t="s">
        <v>131</v>
      </c>
      <c r="D55" s="840"/>
      <c r="E55" s="840"/>
      <c r="F55" s="840"/>
      <c r="G55" s="840"/>
      <c r="H55" s="840"/>
      <c r="I55" s="840"/>
      <c r="J55" s="840"/>
      <c r="K55" s="840"/>
      <c r="L55" s="840"/>
      <c r="M55" s="840"/>
      <c r="N55" s="840"/>
      <c r="O55" s="539" t="s">
        <v>1224</v>
      </c>
      <c r="P55" s="525" t="s">
        <v>1229</v>
      </c>
      <c r="Q55" s="50"/>
    </row>
    <row r="56" spans="1:17" ht="180" x14ac:dyDescent="0.25">
      <c r="A56" s="50"/>
      <c r="B56" s="24">
        <v>32</v>
      </c>
      <c r="C56" s="840" t="s">
        <v>132</v>
      </c>
      <c r="D56" s="840"/>
      <c r="E56" s="840"/>
      <c r="F56" s="840"/>
      <c r="G56" s="840"/>
      <c r="H56" s="840"/>
      <c r="I56" s="840"/>
      <c r="J56" s="840"/>
      <c r="K56" s="840"/>
      <c r="L56" s="840"/>
      <c r="M56" s="840"/>
      <c r="N56" s="840"/>
      <c r="O56" s="525" t="s">
        <v>1248</v>
      </c>
      <c r="P56" s="526"/>
      <c r="Q56" s="50"/>
    </row>
    <row r="57" spans="1:17" ht="45" x14ac:dyDescent="0.25">
      <c r="A57" s="50"/>
      <c r="B57" s="24">
        <v>33</v>
      </c>
      <c r="C57" s="840" t="s">
        <v>133</v>
      </c>
      <c r="D57" s="840"/>
      <c r="E57" s="840"/>
      <c r="F57" s="840"/>
      <c r="G57" s="840"/>
      <c r="H57" s="840"/>
      <c r="I57" s="840"/>
      <c r="J57" s="840"/>
      <c r="K57" s="840"/>
      <c r="L57" s="840"/>
      <c r="M57" s="840"/>
      <c r="N57" s="840"/>
      <c r="O57" s="525" t="s">
        <v>2025</v>
      </c>
      <c r="P57" s="526"/>
      <c r="Q57" s="50"/>
    </row>
    <row r="58" spans="1:17" ht="90" x14ac:dyDescent="0.25">
      <c r="A58" s="50"/>
      <c r="B58" s="24">
        <v>34</v>
      </c>
      <c r="C58" s="849" t="s">
        <v>134</v>
      </c>
      <c r="D58" s="849"/>
      <c r="E58" s="849"/>
      <c r="F58" s="849"/>
      <c r="G58" s="849"/>
      <c r="H58" s="849"/>
      <c r="I58" s="849"/>
      <c r="J58" s="849"/>
      <c r="K58" s="849"/>
      <c r="L58" s="849"/>
      <c r="M58" s="849"/>
      <c r="N58" s="849"/>
      <c r="O58" s="536" t="s">
        <v>2026</v>
      </c>
      <c r="P58" s="526"/>
      <c r="Q58" s="50"/>
    </row>
    <row r="59" spans="1:17" x14ac:dyDescent="0.25">
      <c r="A59" s="50"/>
      <c r="B59" s="24"/>
      <c r="C59" s="850" t="s">
        <v>135</v>
      </c>
      <c r="D59" s="850"/>
      <c r="E59" s="850"/>
      <c r="F59" s="850"/>
      <c r="G59" s="850"/>
      <c r="H59" s="850"/>
      <c r="I59" s="850"/>
      <c r="J59" s="850"/>
      <c r="K59" s="850"/>
      <c r="L59" s="850"/>
      <c r="M59" s="850"/>
      <c r="N59" s="850"/>
      <c r="O59" s="534"/>
      <c r="P59" s="526"/>
      <c r="Q59" s="50"/>
    </row>
    <row r="60" spans="1:17" ht="45" x14ac:dyDescent="0.25">
      <c r="A60" s="50"/>
      <c r="B60" s="24">
        <v>35</v>
      </c>
      <c r="C60" s="840" t="s">
        <v>136</v>
      </c>
      <c r="D60" s="840"/>
      <c r="E60" s="840"/>
      <c r="F60" s="840"/>
      <c r="G60" s="840"/>
      <c r="H60" s="840"/>
      <c r="I60" s="840"/>
      <c r="J60" s="840"/>
      <c r="K60" s="840"/>
      <c r="L60" s="840"/>
      <c r="M60" s="840"/>
      <c r="N60" s="840"/>
      <c r="O60" s="540" t="s">
        <v>2027</v>
      </c>
      <c r="P60" s="542"/>
      <c r="Q60" s="50"/>
    </row>
    <row r="61" spans="1:17" ht="30" x14ac:dyDescent="0.25">
      <c r="A61" s="50"/>
      <c r="B61" s="24">
        <v>36</v>
      </c>
      <c r="C61" s="840" t="s">
        <v>137</v>
      </c>
      <c r="D61" s="840"/>
      <c r="E61" s="840"/>
      <c r="F61" s="840"/>
      <c r="G61" s="840"/>
      <c r="H61" s="840"/>
      <c r="I61" s="840"/>
      <c r="J61" s="840"/>
      <c r="K61" s="840"/>
      <c r="L61" s="840"/>
      <c r="M61" s="840"/>
      <c r="N61" s="840"/>
      <c r="O61" s="536" t="s">
        <v>2014</v>
      </c>
      <c r="P61" s="526"/>
      <c r="Q61" s="50"/>
    </row>
    <row r="62" spans="1:17" ht="45" x14ac:dyDescent="0.25">
      <c r="A62" s="50"/>
      <c r="B62" s="24">
        <v>37</v>
      </c>
      <c r="C62" s="840" t="s">
        <v>138</v>
      </c>
      <c r="D62" s="840"/>
      <c r="E62" s="840"/>
      <c r="F62" s="840"/>
      <c r="G62" s="840"/>
      <c r="H62" s="840"/>
      <c r="I62" s="840"/>
      <c r="J62" s="840"/>
      <c r="K62" s="840"/>
      <c r="L62" s="840"/>
      <c r="M62" s="840"/>
      <c r="N62" s="840"/>
      <c r="O62" s="536" t="s">
        <v>1249</v>
      </c>
      <c r="P62" s="526"/>
      <c r="Q62" s="50"/>
    </row>
    <row r="63" spans="1:17" x14ac:dyDescent="0.25">
      <c r="A63" s="50"/>
      <c r="B63" s="24"/>
      <c r="C63" s="854" t="s">
        <v>139</v>
      </c>
      <c r="D63" s="854"/>
      <c r="E63" s="854"/>
      <c r="F63" s="854"/>
      <c r="G63" s="854"/>
      <c r="H63" s="854"/>
      <c r="I63" s="854"/>
      <c r="J63" s="854"/>
      <c r="K63" s="854"/>
      <c r="L63" s="854"/>
      <c r="M63" s="854"/>
      <c r="N63" s="854"/>
      <c r="O63" s="525"/>
      <c r="P63" s="526"/>
      <c r="Q63" s="50"/>
    </row>
    <row r="64" spans="1:17" ht="135" x14ac:dyDescent="0.25">
      <c r="A64" s="50"/>
      <c r="B64" s="24">
        <v>38</v>
      </c>
      <c r="C64" s="840" t="s">
        <v>140</v>
      </c>
      <c r="D64" s="840" t="s">
        <v>141</v>
      </c>
      <c r="E64" s="840" t="s">
        <v>141</v>
      </c>
      <c r="F64" s="840" t="s">
        <v>141</v>
      </c>
      <c r="G64" s="840" t="s">
        <v>141</v>
      </c>
      <c r="H64" s="840" t="s">
        <v>141</v>
      </c>
      <c r="I64" s="840" t="s">
        <v>141</v>
      </c>
      <c r="J64" s="840" t="s">
        <v>141</v>
      </c>
      <c r="K64" s="840" t="s">
        <v>141</v>
      </c>
      <c r="L64" s="840" t="s">
        <v>141</v>
      </c>
      <c r="M64" s="840" t="s">
        <v>141</v>
      </c>
      <c r="N64" s="840" t="s">
        <v>141</v>
      </c>
      <c r="O64" s="540" t="s">
        <v>2028</v>
      </c>
      <c r="P64" s="526"/>
      <c r="Q64" s="50"/>
    </row>
    <row r="65" spans="1:17" ht="75" x14ac:dyDescent="0.25">
      <c r="A65" s="50"/>
      <c r="B65" s="24">
        <v>39</v>
      </c>
      <c r="C65" s="840" t="s">
        <v>142</v>
      </c>
      <c r="D65" s="840" t="s">
        <v>142</v>
      </c>
      <c r="E65" s="840" t="s">
        <v>142</v>
      </c>
      <c r="F65" s="840" t="s">
        <v>142</v>
      </c>
      <c r="G65" s="840" t="s">
        <v>142</v>
      </c>
      <c r="H65" s="840" t="s">
        <v>142</v>
      </c>
      <c r="I65" s="840" t="s">
        <v>142</v>
      </c>
      <c r="J65" s="840" t="s">
        <v>142</v>
      </c>
      <c r="K65" s="840" t="s">
        <v>142</v>
      </c>
      <c r="L65" s="840" t="s">
        <v>142</v>
      </c>
      <c r="M65" s="840" t="s">
        <v>142</v>
      </c>
      <c r="N65" s="840" t="s">
        <v>142</v>
      </c>
      <c r="O65" s="543" t="s">
        <v>2029</v>
      </c>
      <c r="P65" s="526"/>
      <c r="Q65" s="50"/>
    </row>
    <row r="66" spans="1:17" x14ac:dyDescent="0.25">
      <c r="A66" s="50"/>
      <c r="B66" s="24">
        <v>40</v>
      </c>
      <c r="C66" s="840" t="s">
        <v>143</v>
      </c>
      <c r="D66" s="840" t="s">
        <v>143</v>
      </c>
      <c r="E66" s="840" t="s">
        <v>143</v>
      </c>
      <c r="F66" s="840" t="s">
        <v>143</v>
      </c>
      <c r="G66" s="840" t="s">
        <v>143</v>
      </c>
      <c r="H66" s="840" t="s">
        <v>143</v>
      </c>
      <c r="I66" s="840" t="s">
        <v>143</v>
      </c>
      <c r="J66" s="840" t="s">
        <v>143</v>
      </c>
      <c r="K66" s="840" t="s">
        <v>143</v>
      </c>
      <c r="L66" s="840" t="s">
        <v>143</v>
      </c>
      <c r="M66" s="840" t="s">
        <v>143</v>
      </c>
      <c r="N66" s="840" t="s">
        <v>143</v>
      </c>
      <c r="O66" s="539" t="s">
        <v>2030</v>
      </c>
      <c r="P66" s="526"/>
      <c r="Q66" s="50"/>
    </row>
    <row r="67" spans="1:17" x14ac:dyDescent="0.25">
      <c r="A67" s="50"/>
      <c r="B67" s="24"/>
      <c r="C67" s="850" t="s">
        <v>144</v>
      </c>
      <c r="D67" s="850"/>
      <c r="E67" s="850"/>
      <c r="F67" s="850"/>
      <c r="G67" s="850"/>
      <c r="H67" s="850"/>
      <c r="I67" s="850"/>
      <c r="J67" s="850"/>
      <c r="K67" s="850"/>
      <c r="L67" s="850"/>
      <c r="M67" s="850"/>
      <c r="N67" s="850"/>
      <c r="O67" s="525"/>
      <c r="P67" s="526"/>
      <c r="Q67" s="50"/>
    </row>
    <row r="68" spans="1:17" ht="30" x14ac:dyDescent="0.25">
      <c r="A68" s="50"/>
      <c r="B68" s="24">
        <v>41</v>
      </c>
      <c r="C68" s="840" t="s">
        <v>145</v>
      </c>
      <c r="D68" s="840"/>
      <c r="E68" s="840"/>
      <c r="F68" s="840"/>
      <c r="G68" s="840"/>
      <c r="H68" s="840"/>
      <c r="I68" s="840"/>
      <c r="J68" s="840"/>
      <c r="K68" s="840"/>
      <c r="L68" s="840"/>
      <c r="M68" s="840"/>
      <c r="N68" s="840"/>
      <c r="O68" s="540" t="s">
        <v>2031</v>
      </c>
      <c r="P68" s="526"/>
      <c r="Q68" s="50"/>
    </row>
    <row r="69" spans="1:17" ht="30" x14ac:dyDescent="0.25">
      <c r="A69" s="50"/>
      <c r="B69" s="24">
        <v>42</v>
      </c>
      <c r="C69" s="840" t="s">
        <v>146</v>
      </c>
      <c r="D69" s="840"/>
      <c r="E69" s="840"/>
      <c r="F69" s="840"/>
      <c r="G69" s="840"/>
      <c r="H69" s="840"/>
      <c r="I69" s="840"/>
      <c r="J69" s="840"/>
      <c r="K69" s="840"/>
      <c r="L69" s="840"/>
      <c r="M69" s="840"/>
      <c r="N69" s="840"/>
      <c r="O69" s="540" t="s">
        <v>2031</v>
      </c>
      <c r="P69" s="526"/>
      <c r="Q69" s="50"/>
    </row>
    <row r="70" spans="1:17" ht="60" x14ac:dyDescent="0.25">
      <c r="C70" s="855" t="s">
        <v>147</v>
      </c>
      <c r="D70" s="855"/>
      <c r="E70" s="855"/>
      <c r="F70" s="855"/>
      <c r="G70" s="855"/>
      <c r="H70" s="855"/>
      <c r="I70" s="855" t="s">
        <v>148</v>
      </c>
      <c r="J70" s="855"/>
      <c r="K70" s="855" t="s">
        <v>149</v>
      </c>
      <c r="L70" s="855"/>
      <c r="M70" s="855"/>
      <c r="N70" s="53" t="s">
        <v>150</v>
      </c>
    </row>
    <row r="71" spans="1:17" ht="60" x14ac:dyDescent="0.25">
      <c r="B71" s="24">
        <v>43</v>
      </c>
      <c r="C71" s="851" t="s">
        <v>151</v>
      </c>
      <c r="D71" s="852"/>
      <c r="E71" s="852"/>
      <c r="F71" s="852"/>
      <c r="G71" s="852"/>
      <c r="H71" s="853"/>
      <c r="I71" s="806">
        <v>11</v>
      </c>
      <c r="J71" s="806"/>
      <c r="K71" s="806">
        <v>4</v>
      </c>
      <c r="L71" s="806"/>
      <c r="M71" s="806"/>
      <c r="N71" s="54">
        <f>K71/I71</f>
        <v>0.36363636363636365</v>
      </c>
      <c r="O71" s="193" t="s">
        <v>2003</v>
      </c>
    </row>
  </sheetData>
  <mergeCells count="78">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 ref="C58:N58"/>
    <mergeCell ref="C59:N59"/>
    <mergeCell ref="C60:N60"/>
    <mergeCell ref="C61:N61"/>
    <mergeCell ref="C52:N52"/>
    <mergeCell ref="C53:N53"/>
    <mergeCell ref="C54:N54"/>
    <mergeCell ref="C55:N55"/>
    <mergeCell ref="C56:N56"/>
    <mergeCell ref="C57:N57"/>
    <mergeCell ref="C42:N42"/>
    <mergeCell ref="C43:N43"/>
    <mergeCell ref="C44:N44"/>
    <mergeCell ref="C45:N45"/>
    <mergeCell ref="C46:N46"/>
    <mergeCell ref="C47:N47"/>
    <mergeCell ref="C48:N48"/>
    <mergeCell ref="C49:N49"/>
    <mergeCell ref="C50:N50"/>
    <mergeCell ref="C51:N51"/>
    <mergeCell ref="C41:N41"/>
    <mergeCell ref="C31:N31"/>
    <mergeCell ref="C32:N32"/>
    <mergeCell ref="C33:N33"/>
    <mergeCell ref="C34:N34"/>
    <mergeCell ref="C35:N35"/>
    <mergeCell ref="C36:N36"/>
    <mergeCell ref="C37:N37"/>
    <mergeCell ref="C38:N38"/>
    <mergeCell ref="C39:N39"/>
    <mergeCell ref="C40:N40"/>
    <mergeCell ref="C30:N30"/>
    <mergeCell ref="B21:F21"/>
    <mergeCell ref="G21:P21"/>
    <mergeCell ref="B23:B24"/>
    <mergeCell ref="C23:N23"/>
    <mergeCell ref="O23:O24"/>
    <mergeCell ref="P23:P24"/>
    <mergeCell ref="C24:N24"/>
    <mergeCell ref="C25:N25"/>
    <mergeCell ref="C26:N26"/>
    <mergeCell ref="C27:N27"/>
    <mergeCell ref="C28:N28"/>
    <mergeCell ref="C29:N29"/>
    <mergeCell ref="B20:F20"/>
    <mergeCell ref="G20:P20"/>
    <mergeCell ref="B13:C13"/>
    <mergeCell ref="D13:P13"/>
    <mergeCell ref="B14:C14"/>
    <mergeCell ref="D14:P14"/>
    <mergeCell ref="B15:C15"/>
    <mergeCell ref="D15:P15"/>
    <mergeCell ref="B16:C16"/>
    <mergeCell ref="D16:P16"/>
    <mergeCell ref="B18:P18"/>
    <mergeCell ref="B19:F19"/>
    <mergeCell ref="G19:P19"/>
    <mergeCell ref="B12:C12"/>
    <mergeCell ref="D12:P12"/>
    <mergeCell ref="B2:C9"/>
    <mergeCell ref="D2:N5"/>
    <mergeCell ref="O2:P9"/>
    <mergeCell ref="D6:N9"/>
    <mergeCell ref="B11:P11"/>
  </mergeCells>
  <dataValidations count="1">
    <dataValidation type="list" allowBlank="1" showInputMessage="1" showErrorMessage="1" sqref="D12:P12" xr:uid="{00000000-0002-0000-0200-000000000000}">
      <formula1>$R$4:$R$6</formula1>
    </dataValidation>
  </dataValidations>
  <hyperlinks>
    <hyperlink ref="O28" r:id="rId1" xr:uid="{2AFED044-E2C7-4903-B61D-DE7D677ACCB1}"/>
    <hyperlink ref="O30" r:id="rId2" xr:uid="{190E7893-A240-41E2-A636-2B47F34FEAC4}"/>
    <hyperlink ref="O31" r:id="rId3" xr:uid="{032D99FC-BCAF-4574-90D3-CAB552F0646F}"/>
    <hyperlink ref="O32" r:id="rId4" xr:uid="{D63B0140-C028-4BAB-8E98-F26C9A3C6AF1}"/>
    <hyperlink ref="O36" r:id="rId5" xr:uid="{9C012F48-F162-43B4-811A-124A7A877F75}"/>
    <hyperlink ref="O38" r:id="rId6" xr:uid="{905266A4-B6BA-4A13-B5BD-1585942F45FD}"/>
    <hyperlink ref="O39" r:id="rId7" xr:uid="{F518ECC6-072F-4218-A16A-C79581CFE5B2}"/>
    <hyperlink ref="O46" r:id="rId8" xr:uid="{1E905A8C-0F0A-4F80-A61B-BA2F32495D1C}"/>
    <hyperlink ref="P51" r:id="rId9" xr:uid="{56255D6C-5751-4AA7-939E-28D8B35D32F2}"/>
    <hyperlink ref="O52" r:id="rId10" xr:uid="{023713F3-3FD3-4987-B3AD-A50ADC453C1E}"/>
    <hyperlink ref="O53" r:id="rId11" xr:uid="{150DD435-4EA1-48F2-9405-91FAE690B98C}"/>
    <hyperlink ref="O54" r:id="rId12" xr:uid="{92FC8071-A3E7-4360-AE65-278882B512BA}"/>
    <hyperlink ref="O58" r:id="rId13" xr:uid="{1F30E2CD-7B1D-4B8A-9DBE-1CEC0657BDD9}"/>
    <hyperlink ref="O60" r:id="rId14" xr:uid="{A78C31B5-9AAD-4B69-8A80-310B67E54B4D}"/>
    <hyperlink ref="O61" r:id="rId15" xr:uid="{B94761CC-0EBA-4F1C-A9D6-771D8F7C1C36}"/>
    <hyperlink ref="O62" r:id="rId16" xr:uid="{4059C3C2-5CC1-4701-867B-423BAFE41ACD}"/>
    <hyperlink ref="O64" r:id="rId17" xr:uid="{CE6B5506-256B-4A11-BC2A-7038A410EAF1}"/>
    <hyperlink ref="O65" r:id="rId18" xr:uid="{8FF98B37-B083-4FAC-AABC-4428CB3EF3D8}"/>
    <hyperlink ref="O68" r:id="rId19" xr:uid="{29714269-7A82-4296-A96C-0D13969FA9A8}"/>
    <hyperlink ref="O69" r:id="rId20" xr:uid="{E11D0AA9-F728-4963-925C-F5818143F8BB}"/>
  </hyperlinks>
  <pageMargins left="0.7" right="0.7" top="0.75" bottom="0.75" header="0.3" footer="0.3"/>
  <pageSetup orientation="portrait"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8"/>
  <sheetViews>
    <sheetView topLeftCell="B4" workbookViewId="0">
      <selection activeCell="I6" sqref="I6"/>
    </sheetView>
  </sheetViews>
  <sheetFormatPr baseColWidth="10" defaultRowHeight="15" x14ac:dyDescent="0.25"/>
  <cols>
    <col min="2" max="2" width="28.28515625" customWidth="1"/>
    <col min="3" max="3" width="42.7109375" style="48" customWidth="1"/>
    <col min="4" max="4" width="35.42578125" customWidth="1"/>
  </cols>
  <sheetData>
    <row r="1" spans="1:7" ht="15.75" thickBot="1" x14ac:dyDescent="0.3">
      <c r="B1" s="47"/>
      <c r="C1" s="47"/>
    </row>
    <row r="2" spans="1:7" x14ac:dyDescent="0.25">
      <c r="B2" s="860" t="s">
        <v>0</v>
      </c>
      <c r="C2" s="814" t="s">
        <v>152</v>
      </c>
      <c r="D2" s="815"/>
      <c r="E2" s="41"/>
      <c r="F2" s="42"/>
      <c r="G2" s="43"/>
    </row>
    <row r="3" spans="1:7" x14ac:dyDescent="0.25">
      <c r="B3" s="861"/>
      <c r="C3" s="816"/>
      <c r="D3" s="817"/>
      <c r="E3" s="44"/>
      <c r="G3" s="45"/>
    </row>
    <row r="4" spans="1:7" x14ac:dyDescent="0.25">
      <c r="B4" s="861"/>
      <c r="C4" s="816"/>
      <c r="D4" s="817"/>
      <c r="E4" s="44"/>
      <c r="G4" s="45"/>
    </row>
    <row r="5" spans="1:7" x14ac:dyDescent="0.25">
      <c r="B5" s="861"/>
      <c r="C5" s="863"/>
      <c r="D5" s="864"/>
      <c r="E5" s="44"/>
      <c r="G5" s="45"/>
    </row>
    <row r="6" spans="1:7" x14ac:dyDescent="0.25">
      <c r="B6" s="861"/>
      <c r="C6" s="865" t="str">
        <f>PORTADA!$D$10</f>
        <v>Contaduría General de la Nación</v>
      </c>
      <c r="D6" s="866"/>
      <c r="E6" s="44"/>
      <c r="G6" s="45"/>
    </row>
    <row r="7" spans="1:7" x14ac:dyDescent="0.25">
      <c r="B7" s="861"/>
      <c r="C7" s="867"/>
      <c r="D7" s="868"/>
      <c r="E7" s="44"/>
      <c r="G7" s="45"/>
    </row>
    <row r="8" spans="1:7" x14ac:dyDescent="0.25">
      <c r="B8" s="861"/>
      <c r="C8" s="867"/>
      <c r="D8" s="868"/>
      <c r="E8" s="44"/>
      <c r="G8" s="45"/>
    </row>
    <row r="9" spans="1:7" ht="15.75" thickBot="1" x14ac:dyDescent="0.3">
      <c r="B9" s="862"/>
      <c r="C9" s="869"/>
      <c r="D9" s="870"/>
      <c r="E9" s="56"/>
      <c r="F9" s="57"/>
      <c r="G9" s="58"/>
    </row>
    <row r="10" spans="1:7" ht="15.75" thickBot="1" x14ac:dyDescent="0.3">
      <c r="B10" s="47"/>
      <c r="C10" s="47"/>
    </row>
    <row r="11" spans="1:7" ht="15.75" thickBot="1" x14ac:dyDescent="0.3">
      <c r="B11" s="59" t="s">
        <v>153</v>
      </c>
      <c r="C11" s="60" t="s">
        <v>154</v>
      </c>
      <c r="D11" s="61" t="s">
        <v>155</v>
      </c>
    </row>
    <row r="12" spans="1:7" ht="15.75" x14ac:dyDescent="0.25">
      <c r="A12" s="62"/>
      <c r="B12" s="871" t="s">
        <v>156</v>
      </c>
      <c r="C12" s="65" t="s">
        <v>157</v>
      </c>
      <c r="D12" s="873" t="s">
        <v>1993</v>
      </c>
      <c r="E12" s="62"/>
      <c r="F12" s="62"/>
      <c r="G12" s="62"/>
    </row>
    <row r="13" spans="1:7" ht="31.5" x14ac:dyDescent="0.25">
      <c r="A13" s="62"/>
      <c r="B13" s="871"/>
      <c r="C13" s="66" t="s">
        <v>158</v>
      </c>
      <c r="D13" s="874"/>
      <c r="E13" s="62"/>
      <c r="F13" s="62"/>
      <c r="G13" s="62"/>
    </row>
    <row r="14" spans="1:7" ht="31.5" x14ac:dyDescent="0.25">
      <c r="A14" s="62"/>
      <c r="B14" s="871"/>
      <c r="C14" s="66" t="s">
        <v>159</v>
      </c>
      <c r="D14" s="874"/>
      <c r="E14" s="62"/>
      <c r="F14" s="62"/>
      <c r="G14" s="62"/>
    </row>
    <row r="15" spans="1:7" ht="15.75" x14ac:dyDescent="0.25">
      <c r="A15" s="62"/>
      <c r="B15" s="871"/>
      <c r="C15" s="65" t="s">
        <v>160</v>
      </c>
      <c r="D15" s="874"/>
      <c r="E15" s="62"/>
      <c r="F15" s="62"/>
      <c r="G15" s="62"/>
    </row>
    <row r="16" spans="1:7" ht="15.75" x14ac:dyDescent="0.25">
      <c r="A16" s="62"/>
      <c r="B16" s="871"/>
      <c r="C16" s="67" t="s">
        <v>161</v>
      </c>
      <c r="D16" s="874"/>
      <c r="E16" s="62"/>
      <c r="F16" s="62"/>
      <c r="G16" s="62"/>
    </row>
    <row r="17" spans="1:7" ht="32.25" thickBot="1" x14ac:dyDescent="0.3">
      <c r="A17" s="62"/>
      <c r="B17" s="872"/>
      <c r="C17" s="68" t="s">
        <v>162</v>
      </c>
      <c r="D17" s="875"/>
      <c r="E17" s="62"/>
      <c r="F17" s="62"/>
      <c r="G17" s="62"/>
    </row>
    <row r="18" spans="1:7" ht="16.5" customHeight="1" thickBot="1" x14ac:dyDescent="0.3">
      <c r="A18" s="62"/>
      <c r="B18" s="871" t="s">
        <v>1233</v>
      </c>
      <c r="C18" s="194" t="s">
        <v>1235</v>
      </c>
      <c r="D18" s="858" t="s">
        <v>1994</v>
      </c>
      <c r="E18" s="62"/>
      <c r="F18" s="62"/>
      <c r="G18" s="62"/>
    </row>
    <row r="19" spans="1:7" ht="126.75" thickBot="1" x14ac:dyDescent="0.3">
      <c r="A19" s="62"/>
      <c r="B19" s="871"/>
      <c r="C19" s="194" t="s">
        <v>1234</v>
      </c>
      <c r="D19" s="875"/>
      <c r="E19" s="62"/>
      <c r="F19" s="62"/>
      <c r="G19" s="62"/>
    </row>
    <row r="20" spans="1:7" ht="15.75" x14ac:dyDescent="0.25">
      <c r="A20" s="62"/>
      <c r="B20" s="856" t="s">
        <v>163</v>
      </c>
      <c r="C20" s="69" t="s">
        <v>164</v>
      </c>
      <c r="D20" s="858" t="s">
        <v>1995</v>
      </c>
      <c r="E20" s="62"/>
      <c r="F20" s="62"/>
      <c r="G20" s="62"/>
    </row>
    <row r="21" spans="1:7" ht="16.5" thickBot="1" x14ac:dyDescent="0.3">
      <c r="A21" s="62"/>
      <c r="B21" s="857"/>
      <c r="C21" s="70" t="s">
        <v>165</v>
      </c>
      <c r="D21" s="859"/>
      <c r="E21" s="62"/>
      <c r="F21" s="62"/>
      <c r="G21" s="62"/>
    </row>
    <row r="22" spans="1:7" ht="15.75" x14ac:dyDescent="0.25">
      <c r="A22" s="62"/>
      <c r="B22" s="876" t="s">
        <v>166</v>
      </c>
      <c r="C22" s="71" t="s">
        <v>1996</v>
      </c>
      <c r="D22" s="878" t="s">
        <v>1997</v>
      </c>
      <c r="E22" s="62"/>
      <c r="F22" s="62"/>
      <c r="G22" s="62"/>
    </row>
    <row r="23" spans="1:7" ht="79.5" customHeight="1" thickBot="1" x14ac:dyDescent="0.3">
      <c r="A23" s="62"/>
      <c r="B23" s="877"/>
      <c r="C23" s="70" t="s">
        <v>1230</v>
      </c>
      <c r="D23" s="875"/>
      <c r="E23" s="62"/>
      <c r="F23" s="62"/>
      <c r="G23" s="62"/>
    </row>
    <row r="24" spans="1:7" ht="31.5" x14ac:dyDescent="0.25">
      <c r="A24" s="62"/>
      <c r="B24" s="879" t="s">
        <v>167</v>
      </c>
      <c r="C24" s="71" t="s">
        <v>1998</v>
      </c>
      <c r="D24" s="878" t="s">
        <v>1999</v>
      </c>
      <c r="E24" s="62"/>
      <c r="F24" s="62"/>
      <c r="G24" s="62"/>
    </row>
    <row r="25" spans="1:7" ht="174" thickBot="1" x14ac:dyDescent="0.3">
      <c r="A25" s="62"/>
      <c r="B25" s="877"/>
      <c r="C25" s="70" t="s">
        <v>1231</v>
      </c>
      <c r="D25" s="859"/>
      <c r="E25" s="62"/>
      <c r="F25" s="62"/>
      <c r="G25" s="62"/>
    </row>
    <row r="26" spans="1:7" ht="31.5" x14ac:dyDescent="0.25">
      <c r="A26" s="62"/>
      <c r="B26" s="880" t="s">
        <v>168</v>
      </c>
      <c r="C26" s="71" t="s">
        <v>2000</v>
      </c>
      <c r="D26" s="881" t="s">
        <v>2032</v>
      </c>
      <c r="E26" s="62"/>
      <c r="F26" s="62"/>
      <c r="G26" s="62"/>
    </row>
    <row r="27" spans="1:7" ht="95.25" thickBot="1" x14ac:dyDescent="0.3">
      <c r="A27" s="62"/>
      <c r="B27" s="880"/>
      <c r="C27" s="70" t="s">
        <v>1232</v>
      </c>
      <c r="D27" s="875"/>
      <c r="E27" s="62"/>
      <c r="F27" s="62"/>
      <c r="G27" s="62"/>
    </row>
    <row r="28" spans="1:7" ht="15.75" x14ac:dyDescent="0.25">
      <c r="A28" s="62"/>
      <c r="B28" s="882" t="s">
        <v>169</v>
      </c>
      <c r="C28" s="69" t="s">
        <v>28</v>
      </c>
      <c r="D28" s="858" t="s">
        <v>1236</v>
      </c>
      <c r="E28" s="62"/>
      <c r="F28" s="62"/>
      <c r="G28" s="62"/>
    </row>
    <row r="29" spans="1:7" ht="31.5" x14ac:dyDescent="0.25">
      <c r="A29" s="62"/>
      <c r="B29" s="871"/>
      <c r="C29" s="66" t="s">
        <v>170</v>
      </c>
      <c r="D29" s="874"/>
      <c r="E29" s="62"/>
      <c r="F29" s="62"/>
      <c r="G29" s="62"/>
    </row>
    <row r="30" spans="1:7" ht="32.25" thickBot="1" x14ac:dyDescent="0.3">
      <c r="A30" s="62"/>
      <c r="B30" s="872"/>
      <c r="C30" s="63" t="s">
        <v>171</v>
      </c>
      <c r="D30" s="875"/>
      <c r="E30" s="62"/>
      <c r="F30" s="62"/>
      <c r="G30" s="62"/>
    </row>
    <row r="31" spans="1:7" ht="47.25" x14ac:dyDescent="0.25">
      <c r="A31" s="62"/>
      <c r="B31" s="882" t="s">
        <v>172</v>
      </c>
      <c r="C31" s="69" t="s">
        <v>173</v>
      </c>
      <c r="D31" s="858" t="s">
        <v>2001</v>
      </c>
      <c r="E31" s="62"/>
      <c r="F31" s="62"/>
      <c r="G31" s="62"/>
    </row>
    <row r="32" spans="1:7" ht="31.5" x14ac:dyDescent="0.25">
      <c r="A32" s="62"/>
      <c r="B32" s="871"/>
      <c r="C32" s="66" t="s">
        <v>174</v>
      </c>
      <c r="D32" s="874"/>
      <c r="E32" s="62"/>
      <c r="F32" s="62"/>
      <c r="G32" s="62"/>
    </row>
    <row r="33" spans="1:7" ht="31.5" x14ac:dyDescent="0.25">
      <c r="A33" s="62"/>
      <c r="B33" s="871"/>
      <c r="C33" s="66" t="s">
        <v>175</v>
      </c>
      <c r="D33" s="874"/>
      <c r="E33" s="62"/>
      <c r="F33" s="62"/>
      <c r="G33" s="62"/>
    </row>
    <row r="34" spans="1:7" ht="31.5" x14ac:dyDescent="0.25">
      <c r="A34" s="62"/>
      <c r="B34" s="871"/>
      <c r="C34" s="66" t="s">
        <v>176</v>
      </c>
      <c r="D34" s="874"/>
      <c r="E34" s="62"/>
      <c r="F34" s="62"/>
      <c r="G34" s="62"/>
    </row>
    <row r="35" spans="1:7" ht="47.25" x14ac:dyDescent="0.25">
      <c r="A35" s="62"/>
      <c r="B35" s="871"/>
      <c r="C35" s="66" t="s">
        <v>177</v>
      </c>
      <c r="D35" s="874"/>
      <c r="E35" s="62"/>
      <c r="F35" s="62"/>
      <c r="G35" s="62"/>
    </row>
    <row r="36" spans="1:7" ht="15.75" x14ac:dyDescent="0.25">
      <c r="A36" s="62"/>
      <c r="B36" s="871"/>
      <c r="C36" s="66" t="s">
        <v>178</v>
      </c>
      <c r="D36" s="874"/>
      <c r="E36" s="62"/>
      <c r="F36" s="62"/>
      <c r="G36" s="62"/>
    </row>
    <row r="37" spans="1:7" ht="32.25" thickBot="1" x14ac:dyDescent="0.3">
      <c r="A37" s="62"/>
      <c r="B37" s="872"/>
      <c r="C37" s="63" t="s">
        <v>179</v>
      </c>
      <c r="D37" s="875"/>
      <c r="E37" s="62"/>
      <c r="F37" s="62"/>
      <c r="G37" s="62"/>
    </row>
    <row r="38" spans="1:7" ht="15.75" x14ac:dyDescent="0.25">
      <c r="A38" s="62"/>
      <c r="B38" s="856" t="s">
        <v>180</v>
      </c>
      <c r="C38" s="69" t="s">
        <v>20</v>
      </c>
      <c r="D38" s="885" t="s">
        <v>1236</v>
      </c>
      <c r="E38" s="62"/>
      <c r="F38" s="62"/>
      <c r="G38" s="62"/>
    </row>
    <row r="39" spans="1:7" ht="15.75" x14ac:dyDescent="0.25">
      <c r="A39" s="62"/>
      <c r="B39" s="883"/>
      <c r="C39" s="66" t="s">
        <v>181</v>
      </c>
      <c r="D39" s="874"/>
      <c r="E39" s="62"/>
      <c r="F39" s="62"/>
      <c r="G39" s="62"/>
    </row>
    <row r="40" spans="1:7" ht="15.75" x14ac:dyDescent="0.25">
      <c r="A40" s="62"/>
      <c r="B40" s="883"/>
      <c r="C40" s="66" t="s">
        <v>182</v>
      </c>
      <c r="D40" s="874"/>
      <c r="E40" s="62"/>
      <c r="F40" s="62"/>
      <c r="G40" s="62"/>
    </row>
    <row r="41" spans="1:7" ht="15.75" x14ac:dyDescent="0.25">
      <c r="A41" s="62"/>
      <c r="B41" s="883"/>
      <c r="C41" s="66" t="s">
        <v>183</v>
      </c>
      <c r="D41" s="874"/>
      <c r="E41" s="62"/>
      <c r="F41" s="62"/>
      <c r="G41" s="62"/>
    </row>
    <row r="42" spans="1:7" ht="16.5" thickBot="1" x14ac:dyDescent="0.3">
      <c r="A42" s="62"/>
      <c r="B42" s="884"/>
      <c r="C42" s="63" t="s">
        <v>184</v>
      </c>
      <c r="D42" s="875"/>
      <c r="E42" s="62"/>
      <c r="F42" s="62"/>
      <c r="G42" s="62"/>
    </row>
    <row r="43" spans="1:7" ht="31.5" x14ac:dyDescent="0.25">
      <c r="A43" s="62"/>
      <c r="B43" s="882" t="s">
        <v>185</v>
      </c>
      <c r="C43" s="69" t="s">
        <v>186</v>
      </c>
      <c r="D43" s="858" t="s">
        <v>2002</v>
      </c>
      <c r="E43" s="62"/>
      <c r="F43" s="62"/>
      <c r="G43" s="62"/>
    </row>
    <row r="44" spans="1:7" ht="31.5" x14ac:dyDescent="0.25">
      <c r="A44" s="62"/>
      <c r="B44" s="871"/>
      <c r="C44" s="65" t="s">
        <v>187</v>
      </c>
      <c r="D44" s="874"/>
      <c r="E44" s="62"/>
      <c r="F44" s="62"/>
      <c r="G44" s="62"/>
    </row>
    <row r="45" spans="1:7" ht="15.75" x14ac:dyDescent="0.25">
      <c r="A45" s="62"/>
      <c r="B45" s="871"/>
      <c r="C45" s="65" t="s">
        <v>188</v>
      </c>
      <c r="D45" s="874"/>
      <c r="E45" s="62"/>
      <c r="F45" s="62"/>
      <c r="G45" s="62"/>
    </row>
    <row r="46" spans="1:7" ht="15.75" x14ac:dyDescent="0.25">
      <c r="A46" s="62"/>
      <c r="B46" s="871"/>
      <c r="C46" s="66" t="s">
        <v>189</v>
      </c>
      <c r="D46" s="874"/>
      <c r="E46" s="62"/>
      <c r="F46" s="62"/>
      <c r="G46" s="62"/>
    </row>
    <row r="47" spans="1:7" ht="15.75" x14ac:dyDescent="0.25">
      <c r="A47" s="62"/>
      <c r="B47" s="871"/>
      <c r="C47" s="66" t="s">
        <v>190</v>
      </c>
      <c r="D47" s="874"/>
      <c r="E47" s="62"/>
      <c r="F47" s="62"/>
      <c r="G47" s="62"/>
    </row>
    <row r="48" spans="1:7" ht="15.75" x14ac:dyDescent="0.25">
      <c r="A48" s="62"/>
      <c r="B48" s="871"/>
      <c r="C48" s="66" t="s">
        <v>191</v>
      </c>
      <c r="D48" s="874"/>
      <c r="E48" s="62"/>
      <c r="F48" s="62"/>
      <c r="G48" s="62"/>
    </row>
    <row r="49" spans="1:7" ht="15.75" x14ac:dyDescent="0.25">
      <c r="A49" s="62"/>
      <c r="B49" s="871"/>
      <c r="C49" s="65" t="s">
        <v>192</v>
      </c>
      <c r="D49" s="874"/>
      <c r="E49" s="62"/>
      <c r="F49" s="62"/>
      <c r="G49" s="62"/>
    </row>
    <row r="50" spans="1:7" ht="15.75" x14ac:dyDescent="0.25">
      <c r="A50" s="62"/>
      <c r="B50" s="871"/>
      <c r="C50" s="65" t="s">
        <v>160</v>
      </c>
      <c r="D50" s="874"/>
      <c r="E50" s="62"/>
      <c r="F50" s="62"/>
      <c r="G50" s="62"/>
    </row>
    <row r="51" spans="1:7" ht="31.5" x14ac:dyDescent="0.25">
      <c r="A51" s="62"/>
      <c r="B51" s="871"/>
      <c r="C51" s="66" t="s">
        <v>193</v>
      </c>
      <c r="D51" s="874"/>
      <c r="E51" s="62"/>
      <c r="F51" s="62"/>
      <c r="G51" s="62"/>
    </row>
    <row r="52" spans="1:7" ht="15.75" x14ac:dyDescent="0.25">
      <c r="A52" s="62"/>
      <c r="B52" s="871"/>
      <c r="C52" s="65" t="s">
        <v>16</v>
      </c>
      <c r="D52" s="874"/>
      <c r="E52" s="62"/>
      <c r="F52" s="62"/>
      <c r="G52" s="62"/>
    </row>
    <row r="53" spans="1:7" ht="15.75" x14ac:dyDescent="0.25">
      <c r="A53" s="62"/>
      <c r="B53" s="871"/>
      <c r="C53" s="65" t="s">
        <v>18</v>
      </c>
      <c r="D53" s="874"/>
      <c r="E53" s="62"/>
      <c r="F53" s="62"/>
      <c r="G53" s="62"/>
    </row>
    <row r="54" spans="1:7" ht="15.75" x14ac:dyDescent="0.25">
      <c r="A54" s="62"/>
      <c r="B54" s="871"/>
      <c r="C54" s="65" t="s">
        <v>20</v>
      </c>
      <c r="D54" s="874"/>
      <c r="E54" s="62"/>
      <c r="F54" s="62"/>
      <c r="G54" s="62"/>
    </row>
    <row r="55" spans="1:7" ht="15.75" x14ac:dyDescent="0.25">
      <c r="A55" s="62"/>
      <c r="B55" s="871"/>
      <c r="C55" s="65" t="s">
        <v>22</v>
      </c>
      <c r="D55" s="874"/>
      <c r="E55" s="62"/>
      <c r="F55" s="62"/>
      <c r="G55" s="62"/>
    </row>
    <row r="56" spans="1:7" ht="31.5" x14ac:dyDescent="0.25">
      <c r="A56" s="62"/>
      <c r="B56" s="871"/>
      <c r="C56" s="66" t="s">
        <v>194</v>
      </c>
      <c r="D56" s="874"/>
      <c r="E56" s="62"/>
      <c r="F56" s="62"/>
      <c r="G56" s="62"/>
    </row>
    <row r="57" spans="1:7" ht="31.5" x14ac:dyDescent="0.25">
      <c r="A57" s="62"/>
      <c r="B57" s="871"/>
      <c r="C57" s="66" t="s">
        <v>195</v>
      </c>
      <c r="D57" s="874"/>
      <c r="E57" s="62"/>
      <c r="F57" s="62"/>
      <c r="G57" s="62"/>
    </row>
    <row r="58" spans="1:7" ht="15.75" x14ac:dyDescent="0.25">
      <c r="A58" s="62"/>
      <c r="B58" s="871"/>
      <c r="C58" s="66" t="s">
        <v>196</v>
      </c>
      <c r="D58" s="874"/>
      <c r="E58" s="62"/>
      <c r="F58" s="62"/>
      <c r="G58" s="62"/>
    </row>
    <row r="59" spans="1:7" ht="15.75" x14ac:dyDescent="0.25">
      <c r="A59" s="62"/>
      <c r="B59" s="871"/>
      <c r="C59" s="66" t="s">
        <v>197</v>
      </c>
      <c r="D59" s="874"/>
      <c r="E59" s="62"/>
      <c r="F59" s="62"/>
      <c r="G59" s="62"/>
    </row>
    <row r="60" spans="1:7" ht="31.5" x14ac:dyDescent="0.25">
      <c r="A60" s="62"/>
      <c r="B60" s="871"/>
      <c r="C60" s="66" t="s">
        <v>198</v>
      </c>
      <c r="D60" s="874"/>
      <c r="E60" s="62"/>
      <c r="F60" s="62"/>
      <c r="G60" s="62"/>
    </row>
    <row r="61" spans="1:7" ht="31.5" x14ac:dyDescent="0.25">
      <c r="A61" s="62"/>
      <c r="B61" s="871"/>
      <c r="C61" s="66" t="s">
        <v>199</v>
      </c>
      <c r="D61" s="874"/>
      <c r="E61" s="62"/>
      <c r="F61" s="62"/>
      <c r="G61" s="62"/>
    </row>
    <row r="62" spans="1:7" ht="15.75" x14ac:dyDescent="0.25">
      <c r="A62" s="62"/>
      <c r="B62" s="871"/>
      <c r="C62" s="66" t="s">
        <v>200</v>
      </c>
      <c r="D62" s="874"/>
      <c r="E62" s="62"/>
      <c r="F62" s="62"/>
      <c r="G62" s="62"/>
    </row>
    <row r="63" spans="1:7" ht="15.75" x14ac:dyDescent="0.25">
      <c r="A63" s="62"/>
      <c r="B63" s="871"/>
      <c r="C63" s="66" t="s">
        <v>201</v>
      </c>
      <c r="D63" s="874"/>
      <c r="E63" s="62"/>
      <c r="F63" s="62"/>
      <c r="G63" s="62"/>
    </row>
    <row r="64" spans="1:7" ht="15.75" x14ac:dyDescent="0.25">
      <c r="A64" s="62"/>
      <c r="B64" s="871"/>
      <c r="C64" s="66" t="s">
        <v>202</v>
      </c>
      <c r="D64" s="874"/>
      <c r="E64" s="62"/>
      <c r="F64" s="62"/>
      <c r="G64" s="62"/>
    </row>
    <row r="65" spans="1:7" ht="15.75" x14ac:dyDescent="0.25">
      <c r="A65" s="62"/>
      <c r="B65" s="871"/>
      <c r="C65" s="66" t="s">
        <v>203</v>
      </c>
      <c r="D65" s="874"/>
      <c r="E65" s="62"/>
      <c r="F65" s="62"/>
      <c r="G65" s="62"/>
    </row>
    <row r="66" spans="1:7" ht="15.75" x14ac:dyDescent="0.25">
      <c r="A66" s="62"/>
      <c r="B66" s="871"/>
      <c r="C66" s="66" t="s">
        <v>204</v>
      </c>
      <c r="D66" s="874"/>
      <c r="E66" s="62"/>
      <c r="F66" s="62"/>
      <c r="G66" s="62"/>
    </row>
    <row r="67" spans="1:7" ht="15.75" x14ac:dyDescent="0.25">
      <c r="A67" s="62"/>
      <c r="B67" s="871"/>
      <c r="C67" s="66" t="s">
        <v>205</v>
      </c>
      <c r="D67" s="874"/>
      <c r="E67" s="62"/>
      <c r="F67" s="62"/>
      <c r="G67" s="62"/>
    </row>
    <row r="68" spans="1:7" ht="15.75" x14ac:dyDescent="0.25">
      <c r="A68" s="62"/>
      <c r="B68" s="871"/>
      <c r="C68" s="66" t="s">
        <v>206</v>
      </c>
      <c r="D68" s="874"/>
      <c r="E68" s="62"/>
      <c r="F68" s="62"/>
      <c r="G68" s="62"/>
    </row>
    <row r="69" spans="1:7" ht="31.5" x14ac:dyDescent="0.25">
      <c r="A69" s="62"/>
      <c r="B69" s="871"/>
      <c r="C69" s="66" t="s">
        <v>207</v>
      </c>
      <c r="D69" s="874"/>
      <c r="E69" s="62"/>
      <c r="F69" s="62"/>
      <c r="G69" s="62"/>
    </row>
    <row r="70" spans="1:7" ht="15.75" x14ac:dyDescent="0.25">
      <c r="A70" s="62"/>
      <c r="B70" s="871"/>
      <c r="C70" s="66" t="s">
        <v>208</v>
      </c>
      <c r="D70" s="874"/>
      <c r="E70" s="62"/>
      <c r="F70" s="62"/>
      <c r="G70" s="62"/>
    </row>
    <row r="71" spans="1:7" ht="15.75" x14ac:dyDescent="0.25">
      <c r="A71" s="62"/>
      <c r="B71" s="871"/>
      <c r="C71" s="66" t="s">
        <v>209</v>
      </c>
      <c r="D71" s="874"/>
      <c r="E71" s="62"/>
      <c r="F71" s="62"/>
      <c r="G71" s="62"/>
    </row>
    <row r="72" spans="1:7" ht="31.5" x14ac:dyDescent="0.25">
      <c r="A72" s="62"/>
      <c r="B72" s="871"/>
      <c r="C72" s="66" t="s">
        <v>210</v>
      </c>
      <c r="D72" s="874"/>
      <c r="E72" s="62"/>
      <c r="F72" s="62"/>
      <c r="G72" s="62"/>
    </row>
    <row r="73" spans="1:7" ht="31.5" x14ac:dyDescent="0.25">
      <c r="A73" s="62"/>
      <c r="B73" s="871"/>
      <c r="C73" s="66" t="s">
        <v>211</v>
      </c>
      <c r="D73" s="874"/>
      <c r="E73" s="62"/>
      <c r="F73" s="62"/>
      <c r="G73" s="62"/>
    </row>
    <row r="74" spans="1:7" ht="31.5" x14ac:dyDescent="0.25">
      <c r="A74" s="62"/>
      <c r="B74" s="871"/>
      <c r="C74" s="66" t="s">
        <v>212</v>
      </c>
      <c r="D74" s="874"/>
      <c r="E74" s="62"/>
      <c r="F74" s="62"/>
      <c r="G74" s="62"/>
    </row>
    <row r="75" spans="1:7" ht="15.75" x14ac:dyDescent="0.25">
      <c r="A75" s="62"/>
      <c r="B75" s="871"/>
      <c r="C75" s="65" t="s">
        <v>24</v>
      </c>
      <c r="D75" s="874"/>
      <c r="E75" s="62"/>
      <c r="F75" s="62"/>
      <c r="G75" s="62"/>
    </row>
    <row r="76" spans="1:7" ht="15.75" x14ac:dyDescent="0.25">
      <c r="A76" s="62"/>
      <c r="B76" s="871"/>
      <c r="C76" s="66" t="s">
        <v>213</v>
      </c>
      <c r="D76" s="874"/>
      <c r="E76" s="62"/>
      <c r="F76" s="62"/>
      <c r="G76" s="62"/>
    </row>
    <row r="77" spans="1:7" ht="15.75" x14ac:dyDescent="0.25">
      <c r="A77" s="62"/>
      <c r="B77" s="871"/>
      <c r="C77" s="66" t="s">
        <v>214</v>
      </c>
      <c r="D77" s="874"/>
      <c r="E77" s="62"/>
      <c r="F77" s="62"/>
      <c r="G77" s="62"/>
    </row>
    <row r="78" spans="1:7" ht="31.5" x14ac:dyDescent="0.25">
      <c r="A78" s="62"/>
      <c r="B78" s="871"/>
      <c r="C78" s="65" t="s">
        <v>26</v>
      </c>
      <c r="D78" s="874"/>
      <c r="E78" s="62"/>
      <c r="F78" s="62"/>
      <c r="G78" s="62"/>
    </row>
    <row r="79" spans="1:7" ht="31.5" x14ac:dyDescent="0.25">
      <c r="A79" s="62"/>
      <c r="B79" s="871"/>
      <c r="C79" s="66" t="s">
        <v>215</v>
      </c>
      <c r="D79" s="874"/>
      <c r="E79" s="62"/>
      <c r="F79" s="62"/>
      <c r="G79" s="62"/>
    </row>
    <row r="80" spans="1:7" ht="31.5" x14ac:dyDescent="0.25">
      <c r="A80" s="62"/>
      <c r="B80" s="871"/>
      <c r="C80" s="66" t="s">
        <v>216</v>
      </c>
      <c r="D80" s="874"/>
      <c r="E80" s="62"/>
      <c r="F80" s="62"/>
      <c r="G80" s="62"/>
    </row>
    <row r="81" spans="1:7" ht="15.75" x14ac:dyDescent="0.25">
      <c r="A81" s="62"/>
      <c r="B81" s="871"/>
      <c r="C81" s="66" t="s">
        <v>217</v>
      </c>
      <c r="D81" s="874"/>
      <c r="E81" s="62"/>
      <c r="F81" s="62"/>
      <c r="G81" s="62"/>
    </row>
    <row r="82" spans="1:7" ht="31.5" x14ac:dyDescent="0.25">
      <c r="A82" s="62"/>
      <c r="B82" s="871"/>
      <c r="C82" s="65" t="s">
        <v>30</v>
      </c>
      <c r="D82" s="874"/>
      <c r="E82" s="62"/>
      <c r="F82" s="62"/>
      <c r="G82" s="62"/>
    </row>
    <row r="83" spans="1:7" ht="31.5" x14ac:dyDescent="0.25">
      <c r="A83" s="62"/>
      <c r="B83" s="871"/>
      <c r="C83" s="66" t="s">
        <v>218</v>
      </c>
      <c r="D83" s="874"/>
      <c r="E83" s="62"/>
      <c r="F83" s="62"/>
      <c r="G83" s="62"/>
    </row>
    <row r="84" spans="1:7" ht="15.75" x14ac:dyDescent="0.25">
      <c r="A84" s="62"/>
      <c r="B84" s="871"/>
      <c r="C84" s="66" t="s">
        <v>219</v>
      </c>
      <c r="D84" s="874"/>
      <c r="E84" s="62"/>
      <c r="F84" s="62"/>
      <c r="G84" s="62"/>
    </row>
    <row r="85" spans="1:7" ht="31.5" x14ac:dyDescent="0.25">
      <c r="A85" s="62"/>
      <c r="B85" s="871"/>
      <c r="C85" s="66" t="s">
        <v>220</v>
      </c>
      <c r="D85" s="874"/>
      <c r="E85" s="62"/>
      <c r="F85" s="62"/>
      <c r="G85" s="62"/>
    </row>
    <row r="86" spans="1:7" ht="31.5" x14ac:dyDescent="0.25">
      <c r="A86" s="62"/>
      <c r="B86" s="871"/>
      <c r="C86" s="66" t="s">
        <v>221</v>
      </c>
      <c r="D86" s="874"/>
      <c r="E86" s="62"/>
      <c r="F86" s="62"/>
      <c r="G86" s="62"/>
    </row>
    <row r="87" spans="1:7" ht="15.75" x14ac:dyDescent="0.25">
      <c r="A87" s="62"/>
      <c r="B87" s="871"/>
      <c r="C87" s="66" t="s">
        <v>222</v>
      </c>
      <c r="D87" s="874"/>
      <c r="E87" s="62"/>
      <c r="F87" s="62"/>
      <c r="G87" s="62"/>
    </row>
    <row r="88" spans="1:7" ht="31.5" x14ac:dyDescent="0.25">
      <c r="A88" s="62"/>
      <c r="B88" s="871"/>
      <c r="C88" s="66" t="s">
        <v>223</v>
      </c>
      <c r="D88" s="874"/>
      <c r="E88" s="62"/>
      <c r="F88" s="62"/>
      <c r="G88" s="62"/>
    </row>
    <row r="89" spans="1:7" ht="15.75" x14ac:dyDescent="0.25">
      <c r="A89" s="62"/>
      <c r="B89" s="871"/>
      <c r="C89" s="66" t="s">
        <v>224</v>
      </c>
      <c r="D89" s="874"/>
      <c r="E89" s="62"/>
      <c r="F89" s="62"/>
      <c r="G89" s="62"/>
    </row>
    <row r="90" spans="1:7" ht="31.5" x14ac:dyDescent="0.25">
      <c r="A90" s="62"/>
      <c r="B90" s="871"/>
      <c r="C90" s="66" t="s">
        <v>225</v>
      </c>
      <c r="D90" s="874"/>
      <c r="E90" s="62"/>
      <c r="F90" s="62"/>
      <c r="G90" s="62"/>
    </row>
    <row r="91" spans="1:7" ht="31.5" x14ac:dyDescent="0.25">
      <c r="A91" s="62"/>
      <c r="B91" s="871"/>
      <c r="C91" s="66" t="s">
        <v>226</v>
      </c>
      <c r="D91" s="874"/>
      <c r="E91" s="62"/>
      <c r="F91" s="62"/>
      <c r="G91" s="62"/>
    </row>
    <row r="92" spans="1:7" ht="31.5" x14ac:dyDescent="0.25">
      <c r="A92" s="62"/>
      <c r="B92" s="871"/>
      <c r="C92" s="66" t="s">
        <v>225</v>
      </c>
      <c r="D92" s="874"/>
      <c r="E92" s="62"/>
      <c r="F92" s="62"/>
      <c r="G92" s="62"/>
    </row>
    <row r="93" spans="1:7" ht="78.75" x14ac:dyDescent="0.25">
      <c r="A93" s="62"/>
      <c r="B93" s="871"/>
      <c r="C93" s="72" t="s">
        <v>227</v>
      </c>
      <c r="D93" s="874"/>
      <c r="E93" s="62"/>
      <c r="F93" s="62"/>
      <c r="G93" s="62"/>
    </row>
    <row r="94" spans="1:7" ht="63" x14ac:dyDescent="0.25">
      <c r="A94" s="62"/>
      <c r="B94" s="871"/>
      <c r="C94" s="72" t="s">
        <v>228</v>
      </c>
      <c r="D94" s="874"/>
      <c r="E94" s="62"/>
      <c r="F94" s="62"/>
      <c r="G94" s="62"/>
    </row>
    <row r="95" spans="1:7" ht="63" x14ac:dyDescent="0.25">
      <c r="A95" s="62"/>
      <c r="B95" s="871"/>
      <c r="C95" s="66" t="s">
        <v>229</v>
      </c>
      <c r="D95" s="874"/>
      <c r="E95" s="62"/>
      <c r="F95" s="62"/>
      <c r="G95" s="62"/>
    </row>
    <row r="96" spans="1:7" ht="47.25" x14ac:dyDescent="0.25">
      <c r="A96" s="62"/>
      <c r="B96" s="871"/>
      <c r="C96" s="66" t="s">
        <v>230</v>
      </c>
      <c r="D96" s="874"/>
      <c r="E96" s="62"/>
      <c r="F96" s="62"/>
      <c r="G96" s="62"/>
    </row>
    <row r="97" spans="1:7" ht="31.5" x14ac:dyDescent="0.25">
      <c r="A97" s="62"/>
      <c r="B97" s="871"/>
      <c r="C97" s="66" t="s">
        <v>231</v>
      </c>
      <c r="D97" s="874"/>
      <c r="E97" s="62"/>
      <c r="F97" s="62"/>
      <c r="G97" s="62"/>
    </row>
    <row r="98" spans="1:7" ht="15.75" x14ac:dyDescent="0.25">
      <c r="A98" s="62"/>
      <c r="B98" s="871"/>
      <c r="C98" s="66" t="s">
        <v>232</v>
      </c>
      <c r="D98" s="874"/>
      <c r="E98" s="62"/>
      <c r="F98" s="62"/>
      <c r="G98" s="62"/>
    </row>
    <row r="99" spans="1:7" ht="32.25" thickBot="1" x14ac:dyDescent="0.3">
      <c r="A99" s="62"/>
      <c r="B99" s="872"/>
      <c r="C99" s="63" t="s">
        <v>233</v>
      </c>
      <c r="D99" s="875"/>
      <c r="E99" s="62"/>
      <c r="F99" s="62"/>
      <c r="G99" s="62"/>
    </row>
    <row r="100" spans="1:7" ht="15.75" x14ac:dyDescent="0.25">
      <c r="A100" s="62"/>
      <c r="B100" s="856" t="s">
        <v>234</v>
      </c>
      <c r="C100" s="69" t="s">
        <v>235</v>
      </c>
      <c r="D100" s="858" t="s">
        <v>2001</v>
      </c>
      <c r="E100" s="62"/>
      <c r="F100" s="62"/>
      <c r="G100" s="62"/>
    </row>
    <row r="101" spans="1:7" ht="15.75" x14ac:dyDescent="0.25">
      <c r="A101" s="62"/>
      <c r="B101" s="883"/>
      <c r="C101" s="66" t="s">
        <v>236</v>
      </c>
      <c r="D101" s="874"/>
      <c r="E101" s="62"/>
      <c r="F101" s="62"/>
      <c r="G101" s="62"/>
    </row>
    <row r="102" spans="1:7" ht="15.75" x14ac:dyDescent="0.25">
      <c r="A102" s="62"/>
      <c r="B102" s="883"/>
      <c r="C102" s="66" t="s">
        <v>237</v>
      </c>
      <c r="D102" s="874"/>
      <c r="E102" s="62"/>
      <c r="F102" s="62"/>
      <c r="G102" s="62"/>
    </row>
    <row r="103" spans="1:7" ht="15.75" x14ac:dyDescent="0.25">
      <c r="A103" s="62"/>
      <c r="B103" s="883"/>
      <c r="C103" s="65" t="s">
        <v>16</v>
      </c>
      <c r="D103" s="874"/>
      <c r="E103" s="62"/>
      <c r="F103" s="62"/>
      <c r="G103" s="62"/>
    </row>
    <row r="104" spans="1:7" ht="15.75" x14ac:dyDescent="0.25">
      <c r="A104" s="62"/>
      <c r="B104" s="883"/>
      <c r="C104" s="65" t="s">
        <v>22</v>
      </c>
      <c r="D104" s="874"/>
      <c r="E104" s="62"/>
      <c r="F104" s="62"/>
      <c r="G104" s="62"/>
    </row>
    <row r="105" spans="1:7" ht="31.5" x14ac:dyDescent="0.25">
      <c r="A105" s="62"/>
      <c r="B105" s="883"/>
      <c r="C105" s="66" t="s">
        <v>194</v>
      </c>
      <c r="D105" s="874"/>
      <c r="E105" s="62"/>
      <c r="F105" s="62"/>
      <c r="G105" s="62"/>
    </row>
    <row r="106" spans="1:7" ht="15.75" x14ac:dyDescent="0.25">
      <c r="A106" s="62"/>
      <c r="B106" s="883"/>
      <c r="C106" s="66" t="s">
        <v>200</v>
      </c>
      <c r="D106" s="874"/>
      <c r="E106" s="62"/>
      <c r="F106" s="62"/>
      <c r="G106" s="62"/>
    </row>
    <row r="107" spans="1:7" ht="15.75" x14ac:dyDescent="0.25">
      <c r="A107" s="62"/>
      <c r="B107" s="883"/>
      <c r="C107" s="66" t="s">
        <v>206</v>
      </c>
      <c r="D107" s="874"/>
      <c r="E107" s="62"/>
      <c r="F107" s="62"/>
      <c r="G107" s="62"/>
    </row>
    <row r="108" spans="1:7" ht="31.5" x14ac:dyDescent="0.25">
      <c r="A108" s="62"/>
      <c r="B108" s="883"/>
      <c r="C108" s="66" t="s">
        <v>211</v>
      </c>
      <c r="D108" s="874"/>
      <c r="E108" s="62"/>
      <c r="F108" s="62"/>
      <c r="G108" s="62"/>
    </row>
    <row r="109" spans="1:7" ht="15.75" x14ac:dyDescent="0.25">
      <c r="A109" s="62"/>
      <c r="B109" s="883"/>
      <c r="C109" s="65" t="s">
        <v>24</v>
      </c>
      <c r="D109" s="874"/>
      <c r="E109" s="62"/>
      <c r="F109" s="62"/>
      <c r="G109" s="62"/>
    </row>
    <row r="110" spans="1:7" ht="15.75" x14ac:dyDescent="0.25">
      <c r="A110" s="62"/>
      <c r="B110" s="883"/>
      <c r="C110" s="66" t="s">
        <v>213</v>
      </c>
      <c r="D110" s="874"/>
      <c r="E110" s="62"/>
      <c r="F110" s="62"/>
      <c r="G110" s="62"/>
    </row>
    <row r="111" spans="1:7" ht="15.75" x14ac:dyDescent="0.25">
      <c r="A111" s="62"/>
      <c r="B111" s="883"/>
      <c r="C111" s="66" t="s">
        <v>214</v>
      </c>
      <c r="D111" s="874"/>
      <c r="E111" s="62"/>
      <c r="F111" s="62"/>
      <c r="G111" s="62"/>
    </row>
    <row r="112" spans="1:7" ht="31.5" x14ac:dyDescent="0.25">
      <c r="A112" s="62"/>
      <c r="B112" s="883"/>
      <c r="C112" s="65" t="s">
        <v>26</v>
      </c>
      <c r="D112" s="874"/>
      <c r="E112" s="62"/>
      <c r="F112" s="62"/>
      <c r="G112" s="62"/>
    </row>
    <row r="113" spans="1:7" ht="31.5" x14ac:dyDescent="0.25">
      <c r="A113" s="62"/>
      <c r="B113" s="883"/>
      <c r="C113" s="65" t="s">
        <v>30</v>
      </c>
      <c r="D113" s="874"/>
      <c r="E113" s="62"/>
      <c r="F113" s="62"/>
      <c r="G113" s="62"/>
    </row>
    <row r="114" spans="1:7" ht="15.75" x14ac:dyDescent="0.25">
      <c r="A114" s="62"/>
      <c r="B114" s="883"/>
      <c r="C114" s="67" t="s">
        <v>238</v>
      </c>
      <c r="D114" s="874"/>
      <c r="E114" s="62"/>
      <c r="F114" s="62"/>
      <c r="G114" s="62"/>
    </row>
    <row r="115" spans="1:7" ht="31.5" x14ac:dyDescent="0.25">
      <c r="A115" s="62"/>
      <c r="B115" s="883"/>
      <c r="C115" s="66" t="s">
        <v>239</v>
      </c>
      <c r="D115" s="874"/>
      <c r="E115" s="62"/>
      <c r="F115" s="62"/>
      <c r="G115" s="62"/>
    </row>
    <row r="116" spans="1:7" ht="16.5" thickBot="1" x14ac:dyDescent="0.3">
      <c r="A116" s="62"/>
      <c r="B116" s="884"/>
      <c r="C116" s="63" t="s">
        <v>178</v>
      </c>
      <c r="D116" s="859"/>
      <c r="E116" s="62"/>
      <c r="F116" s="62"/>
      <c r="G116" s="62"/>
    </row>
    <row r="117" spans="1:7" ht="32.25" thickBot="1" x14ac:dyDescent="0.3">
      <c r="A117" s="62"/>
      <c r="B117" s="64" t="s">
        <v>240</v>
      </c>
      <c r="C117" s="73" t="s">
        <v>241</v>
      </c>
      <c r="D117" s="544" t="s">
        <v>2004</v>
      </c>
      <c r="E117" s="62"/>
      <c r="F117" s="62"/>
      <c r="G117" s="62"/>
    </row>
    <row r="118" spans="1:7" x14ac:dyDescent="0.25">
      <c r="B118" s="47"/>
      <c r="C118" s="47"/>
    </row>
  </sheetData>
  <mergeCells count="25">
    <mergeCell ref="B43:B99"/>
    <mergeCell ref="D43:D99"/>
    <mergeCell ref="B100:B116"/>
    <mergeCell ref="D100:D116"/>
    <mergeCell ref="B28:B30"/>
    <mergeCell ref="D28:D30"/>
    <mergeCell ref="B31:B37"/>
    <mergeCell ref="D31:D37"/>
    <mergeCell ref="B38:B42"/>
    <mergeCell ref="D38:D42"/>
    <mergeCell ref="B22:B23"/>
    <mergeCell ref="D22:D23"/>
    <mergeCell ref="B24:B25"/>
    <mergeCell ref="D24:D25"/>
    <mergeCell ref="B26:B27"/>
    <mergeCell ref="D26:D27"/>
    <mergeCell ref="B20:B21"/>
    <mergeCell ref="D20:D21"/>
    <mergeCell ref="B2:B9"/>
    <mergeCell ref="C2:D5"/>
    <mergeCell ref="C6:D9"/>
    <mergeCell ref="B12:B17"/>
    <mergeCell ref="D12:D17"/>
    <mergeCell ref="B18:B19"/>
    <mergeCell ref="D18:D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77"/>
  <sheetViews>
    <sheetView topLeftCell="A4" zoomScale="70" zoomScaleNormal="70" workbookViewId="0">
      <pane ySplit="8" topLeftCell="A71" activePane="bottomLeft" state="frozen"/>
      <selection activeCell="A4" sqref="A4"/>
      <selection pane="bottomLeft" activeCell="B54" sqref="B54"/>
    </sheetView>
  </sheetViews>
  <sheetFormatPr baseColWidth="10" defaultRowHeight="15" x14ac:dyDescent="0.25"/>
  <cols>
    <col min="1" max="1" width="4" customWidth="1"/>
    <col min="2" max="2" width="10.28515625" customWidth="1"/>
    <col min="3" max="3" width="13.85546875" customWidth="1"/>
    <col min="4" max="4" width="19" style="50" customWidth="1"/>
    <col min="5" max="5" width="25.5703125" style="50" customWidth="1"/>
    <col min="6" max="6" width="8.7109375" style="50" customWidth="1"/>
    <col min="7" max="7" width="25.85546875" style="50" customWidth="1"/>
    <col min="8" max="8" width="9.140625" style="50" customWidth="1"/>
    <col min="9" max="9" width="25" style="50" customWidth="1"/>
    <col min="10" max="10" width="17.42578125" style="50" customWidth="1"/>
    <col min="11" max="11" width="10.85546875" customWidth="1"/>
    <col min="12" max="12" width="16.7109375" style="587" customWidth="1"/>
    <col min="13" max="13" width="12.140625" customWidth="1"/>
    <col min="14" max="15" width="11.42578125" customWidth="1"/>
    <col min="16" max="16" width="11.42578125" style="49" customWidth="1"/>
  </cols>
  <sheetData>
    <row r="1" spans="2:19" ht="15.75" thickBot="1" x14ac:dyDescent="0.3">
      <c r="B1" s="1"/>
      <c r="C1" s="1"/>
      <c r="D1" s="86"/>
      <c r="F1" s="49"/>
      <c r="G1" s="86"/>
      <c r="H1" s="49"/>
      <c r="L1" s="585"/>
    </row>
    <row r="2" spans="2:19" ht="15.75" thickBot="1" x14ac:dyDescent="0.3">
      <c r="B2" s="886" t="s">
        <v>0</v>
      </c>
      <c r="C2" s="886"/>
      <c r="D2" s="887" t="s">
        <v>242</v>
      </c>
      <c r="E2" s="887"/>
      <c r="F2" s="887"/>
      <c r="G2" s="887"/>
      <c r="H2" s="887"/>
      <c r="I2" s="887"/>
      <c r="J2" s="887"/>
      <c r="K2" s="887"/>
      <c r="L2" s="888"/>
      <c r="M2" s="888"/>
    </row>
    <row r="3" spans="2:19" ht="15.75" thickBot="1" x14ac:dyDescent="0.3">
      <c r="B3" s="886"/>
      <c r="C3" s="886"/>
      <c r="D3" s="887"/>
      <c r="E3" s="887"/>
      <c r="F3" s="887"/>
      <c r="G3" s="887"/>
      <c r="H3" s="887"/>
      <c r="I3" s="887"/>
      <c r="J3" s="887"/>
      <c r="K3" s="887"/>
      <c r="L3" s="888"/>
      <c r="M3" s="888"/>
    </row>
    <row r="4" spans="2:19" ht="15.75" thickBot="1" x14ac:dyDescent="0.3">
      <c r="B4" s="886"/>
      <c r="C4" s="886"/>
      <c r="D4" s="887"/>
      <c r="E4" s="887"/>
      <c r="F4" s="887"/>
      <c r="G4" s="887"/>
      <c r="H4" s="887"/>
      <c r="I4" s="887"/>
      <c r="J4" s="887"/>
      <c r="K4" s="887"/>
      <c r="L4" s="888"/>
      <c r="M4" s="888"/>
    </row>
    <row r="5" spans="2:19" ht="15.75" thickBot="1" x14ac:dyDescent="0.3">
      <c r="B5" s="886"/>
      <c r="C5" s="886"/>
      <c r="D5" s="887"/>
      <c r="E5" s="887"/>
      <c r="F5" s="887"/>
      <c r="G5" s="887"/>
      <c r="H5" s="887"/>
      <c r="I5" s="887"/>
      <c r="J5" s="887"/>
      <c r="K5" s="887"/>
      <c r="L5" s="888"/>
      <c r="M5" s="888"/>
    </row>
    <row r="6" spans="2:19" ht="15.75" thickBot="1" x14ac:dyDescent="0.3">
      <c r="B6" s="886"/>
      <c r="C6" s="886"/>
      <c r="D6" s="889" t="str">
        <f>PORTADA!D10</f>
        <v>Contaduría General de la Nación</v>
      </c>
      <c r="E6" s="889"/>
      <c r="F6" s="889"/>
      <c r="G6" s="889"/>
      <c r="H6" s="889"/>
      <c r="I6" s="889"/>
      <c r="J6" s="889"/>
      <c r="K6" s="889"/>
      <c r="L6" s="888"/>
      <c r="M6" s="888"/>
    </row>
    <row r="7" spans="2:19" ht="15.75" thickBot="1" x14ac:dyDescent="0.3">
      <c r="B7" s="886"/>
      <c r="C7" s="886"/>
      <c r="D7" s="889"/>
      <c r="E7" s="889"/>
      <c r="F7" s="889"/>
      <c r="G7" s="889"/>
      <c r="H7" s="889"/>
      <c r="I7" s="889"/>
      <c r="J7" s="889"/>
      <c r="K7" s="889"/>
      <c r="L7" s="888"/>
      <c r="M7" s="888"/>
    </row>
    <row r="8" spans="2:19" ht="15.75" thickBot="1" x14ac:dyDescent="0.3">
      <c r="B8" s="886"/>
      <c r="C8" s="886"/>
      <c r="D8" s="889"/>
      <c r="E8" s="889"/>
      <c r="F8" s="889"/>
      <c r="G8" s="889"/>
      <c r="H8" s="889"/>
      <c r="I8" s="889"/>
      <c r="J8" s="889"/>
      <c r="K8" s="889"/>
      <c r="L8" s="888"/>
      <c r="M8" s="888"/>
    </row>
    <row r="9" spans="2:19" ht="15.75" thickBot="1" x14ac:dyDescent="0.3">
      <c r="B9" s="886"/>
      <c r="C9" s="886"/>
      <c r="D9" s="889"/>
      <c r="E9" s="889"/>
      <c r="F9" s="889"/>
      <c r="G9" s="889"/>
      <c r="H9" s="889"/>
      <c r="I9" s="889"/>
      <c r="J9" s="889"/>
      <c r="K9" s="889"/>
      <c r="L9" s="888"/>
      <c r="M9" s="888"/>
    </row>
    <row r="10" spans="2:19" x14ac:dyDescent="0.25">
      <c r="B10" s="1"/>
      <c r="C10" s="1"/>
      <c r="D10" s="86"/>
      <c r="F10" s="49"/>
      <c r="G10" s="86"/>
      <c r="H10" s="49"/>
      <c r="L10" s="585"/>
      <c r="P10" s="49" t="s">
        <v>475</v>
      </c>
    </row>
    <row r="11" spans="2:19" ht="75" x14ac:dyDescent="0.3">
      <c r="B11" s="75" t="s">
        <v>243</v>
      </c>
      <c r="C11" s="76" t="s">
        <v>244</v>
      </c>
      <c r="D11" s="76" t="s">
        <v>245</v>
      </c>
      <c r="E11" s="76" t="s">
        <v>246</v>
      </c>
      <c r="F11" s="75" t="s">
        <v>247</v>
      </c>
      <c r="G11" s="75" t="s">
        <v>248</v>
      </c>
      <c r="H11" s="75" t="s">
        <v>249</v>
      </c>
      <c r="I11" s="75" t="s">
        <v>250</v>
      </c>
      <c r="J11" s="75" t="s">
        <v>251</v>
      </c>
      <c r="K11" s="75" t="s">
        <v>252</v>
      </c>
      <c r="L11" s="448" t="s">
        <v>253</v>
      </c>
      <c r="M11" s="448" t="s">
        <v>254</v>
      </c>
      <c r="N11" s="74"/>
      <c r="O11" s="74"/>
      <c r="P11" s="49">
        <v>0</v>
      </c>
      <c r="Q11" s="74"/>
      <c r="R11" s="74"/>
      <c r="S11" s="74"/>
    </row>
    <row r="12" spans="2:19" ht="15.75" x14ac:dyDescent="0.25">
      <c r="B12" s="77" t="s">
        <v>255</v>
      </c>
      <c r="C12" s="78"/>
      <c r="D12" s="78"/>
      <c r="E12" s="78"/>
      <c r="F12" s="79"/>
      <c r="G12" s="78"/>
      <c r="H12" s="79"/>
      <c r="I12" s="80"/>
      <c r="J12" s="78"/>
      <c r="K12" s="78"/>
      <c r="L12" s="586"/>
      <c r="M12" s="588"/>
      <c r="P12" s="49">
        <v>20</v>
      </c>
    </row>
    <row r="13" spans="2:19" ht="50.45" customHeight="1" x14ac:dyDescent="0.25">
      <c r="B13" s="642" t="s">
        <v>256</v>
      </c>
      <c r="C13" s="643" t="s">
        <v>185</v>
      </c>
      <c r="D13" s="643" t="s">
        <v>186</v>
      </c>
      <c r="E13" s="643" t="s">
        <v>257</v>
      </c>
      <c r="F13" s="642" t="s">
        <v>11</v>
      </c>
      <c r="G13" s="643" t="s">
        <v>258</v>
      </c>
      <c r="H13" s="642"/>
      <c r="I13" s="644"/>
      <c r="J13" s="643"/>
      <c r="K13" s="643"/>
      <c r="L13" s="645">
        <f>ROUND(AVERAGE($L$14:$L$15),0)</f>
        <v>100</v>
      </c>
      <c r="M13" s="646"/>
      <c r="N13" s="81"/>
      <c r="O13" s="81"/>
      <c r="P13" s="49">
        <v>40</v>
      </c>
      <c r="Q13" s="81"/>
      <c r="R13" s="81"/>
      <c r="S13" s="81"/>
    </row>
    <row r="14" spans="2:19" ht="50.45" customHeight="1" x14ac:dyDescent="0.25">
      <c r="B14" s="647" t="s">
        <v>259</v>
      </c>
      <c r="C14" s="648" t="s">
        <v>260</v>
      </c>
      <c r="D14" s="648" t="s">
        <v>261</v>
      </c>
      <c r="E14" s="648" t="s">
        <v>262</v>
      </c>
      <c r="F14" s="647" t="s">
        <v>263</v>
      </c>
      <c r="G14" s="649" t="s">
        <v>2033</v>
      </c>
      <c r="H14" s="647" t="s">
        <v>264</v>
      </c>
      <c r="I14" s="650" t="s">
        <v>2034</v>
      </c>
      <c r="J14" s="651" t="s">
        <v>2035</v>
      </c>
      <c r="K14" s="648"/>
      <c r="L14" s="652">
        <v>100</v>
      </c>
      <c r="M14" s="648"/>
      <c r="P14" s="49">
        <v>60</v>
      </c>
    </row>
    <row r="15" spans="2:19" ht="50.45" customHeight="1" x14ac:dyDescent="0.25">
      <c r="B15" s="647" t="s">
        <v>265</v>
      </c>
      <c r="C15" s="648" t="s">
        <v>185</v>
      </c>
      <c r="D15" s="648" t="s">
        <v>266</v>
      </c>
      <c r="E15" s="648" t="s">
        <v>267</v>
      </c>
      <c r="F15" s="647" t="s">
        <v>268</v>
      </c>
      <c r="G15" s="649" t="s">
        <v>2036</v>
      </c>
      <c r="H15" s="647"/>
      <c r="I15" s="650"/>
      <c r="J15" s="653" t="s">
        <v>1866</v>
      </c>
      <c r="K15" s="648"/>
      <c r="L15" s="652">
        <v>100</v>
      </c>
      <c r="M15" s="654"/>
      <c r="P15" s="49">
        <v>80</v>
      </c>
    </row>
    <row r="16" spans="2:19" ht="50.45" customHeight="1" x14ac:dyDescent="0.25">
      <c r="B16" s="655" t="s">
        <v>270</v>
      </c>
      <c r="C16" s="656"/>
      <c r="D16" s="656"/>
      <c r="E16" s="656"/>
      <c r="F16" s="657"/>
      <c r="G16" s="656"/>
      <c r="H16" s="657"/>
      <c r="I16" s="658"/>
      <c r="J16" s="656"/>
      <c r="K16" s="656"/>
      <c r="L16" s="659"/>
      <c r="M16" s="660"/>
      <c r="P16" s="49">
        <v>100</v>
      </c>
    </row>
    <row r="17" spans="2:19" ht="50.45" customHeight="1" x14ac:dyDescent="0.25">
      <c r="B17" s="642" t="s">
        <v>271</v>
      </c>
      <c r="C17" s="643" t="s">
        <v>185</v>
      </c>
      <c r="D17" s="643" t="s">
        <v>187</v>
      </c>
      <c r="E17" s="643" t="s">
        <v>272</v>
      </c>
      <c r="F17" s="642" t="s">
        <v>12</v>
      </c>
      <c r="G17" s="643"/>
      <c r="H17" s="642"/>
      <c r="I17" s="644"/>
      <c r="J17" s="644"/>
      <c r="K17" s="643"/>
      <c r="L17" s="645">
        <f>ROUND(AVERAGE($L$19:$L$23),0)</f>
        <v>96</v>
      </c>
      <c r="M17" s="643"/>
      <c r="N17" s="81"/>
      <c r="O17" s="81"/>
      <c r="P17" s="170">
        <v>100</v>
      </c>
      <c r="Q17" s="81"/>
      <c r="R17" s="81"/>
      <c r="S17" s="81"/>
    </row>
    <row r="18" spans="2:19" ht="50.45" customHeight="1" x14ac:dyDescent="0.25">
      <c r="B18" s="661" t="s">
        <v>273</v>
      </c>
      <c r="C18" s="662" t="s">
        <v>185</v>
      </c>
      <c r="D18" s="662" t="s">
        <v>274</v>
      </c>
      <c r="E18" s="662" t="s">
        <v>275</v>
      </c>
      <c r="F18" s="661" t="s">
        <v>276</v>
      </c>
      <c r="G18" s="663" t="s">
        <v>1294</v>
      </c>
      <c r="H18" s="661"/>
      <c r="I18" s="664"/>
      <c r="J18" s="665" t="s">
        <v>2037</v>
      </c>
      <c r="K18" s="662"/>
      <c r="L18" s="666">
        <f>ROUND(AVERAGE(L19:L23),0)</f>
        <v>96</v>
      </c>
      <c r="M18" s="667"/>
    </row>
    <row r="19" spans="2:19" ht="50.45" customHeight="1" x14ac:dyDescent="0.25">
      <c r="B19" s="647" t="s">
        <v>277</v>
      </c>
      <c r="C19" s="648" t="s">
        <v>185</v>
      </c>
      <c r="D19" s="648" t="s">
        <v>278</v>
      </c>
      <c r="E19" s="648" t="s">
        <v>279</v>
      </c>
      <c r="F19" s="647" t="s">
        <v>280</v>
      </c>
      <c r="G19" s="648" t="s">
        <v>2038</v>
      </c>
      <c r="H19" s="647" t="s">
        <v>281</v>
      </c>
      <c r="I19" s="650" t="s">
        <v>282</v>
      </c>
      <c r="J19" s="648" t="s">
        <v>2039</v>
      </c>
      <c r="K19" s="648"/>
      <c r="L19" s="668">
        <v>100</v>
      </c>
      <c r="M19" s="648"/>
    </row>
    <row r="20" spans="2:19" ht="50.45" customHeight="1" x14ac:dyDescent="0.25">
      <c r="B20" s="647" t="s">
        <v>283</v>
      </c>
      <c r="C20" s="648" t="s">
        <v>185</v>
      </c>
      <c r="D20" s="648" t="s">
        <v>284</v>
      </c>
      <c r="E20" s="648" t="s">
        <v>285</v>
      </c>
      <c r="F20" s="647" t="s">
        <v>286</v>
      </c>
      <c r="G20" s="669" t="s">
        <v>2040</v>
      </c>
      <c r="H20" s="647" t="s">
        <v>287</v>
      </c>
      <c r="I20" s="650" t="s">
        <v>288</v>
      </c>
      <c r="J20" s="648" t="s">
        <v>2041</v>
      </c>
      <c r="K20" s="648"/>
      <c r="L20" s="652">
        <v>100</v>
      </c>
      <c r="M20" s="648"/>
    </row>
    <row r="21" spans="2:19" ht="50.45" customHeight="1" x14ac:dyDescent="0.25">
      <c r="B21" s="647" t="s">
        <v>289</v>
      </c>
      <c r="C21" s="648" t="s">
        <v>185</v>
      </c>
      <c r="D21" s="648" t="s">
        <v>290</v>
      </c>
      <c r="E21" s="648" t="s">
        <v>291</v>
      </c>
      <c r="F21" s="647" t="s">
        <v>292</v>
      </c>
      <c r="G21" s="669" t="s">
        <v>2042</v>
      </c>
      <c r="H21" s="647" t="s">
        <v>293</v>
      </c>
      <c r="I21" s="650" t="s">
        <v>294</v>
      </c>
      <c r="J21" s="648" t="s">
        <v>2043</v>
      </c>
      <c r="K21" s="648"/>
      <c r="L21" s="668">
        <v>100</v>
      </c>
      <c r="M21" s="670"/>
    </row>
    <row r="22" spans="2:19" ht="50.45" customHeight="1" x14ac:dyDescent="0.25">
      <c r="B22" s="647" t="s">
        <v>295</v>
      </c>
      <c r="C22" s="648" t="s">
        <v>185</v>
      </c>
      <c r="D22" s="648" t="s">
        <v>296</v>
      </c>
      <c r="E22" s="648" t="s">
        <v>297</v>
      </c>
      <c r="F22" s="647" t="s">
        <v>298</v>
      </c>
      <c r="G22" s="648" t="s">
        <v>1878</v>
      </c>
      <c r="H22" s="647" t="s">
        <v>299</v>
      </c>
      <c r="I22" s="650" t="s">
        <v>300</v>
      </c>
      <c r="J22" s="648" t="s">
        <v>1879</v>
      </c>
      <c r="K22" s="648"/>
      <c r="L22" s="652">
        <v>100</v>
      </c>
      <c r="M22" s="648"/>
    </row>
    <row r="23" spans="2:19" ht="50.45" customHeight="1" x14ac:dyDescent="0.25">
      <c r="B23" s="647" t="s">
        <v>301</v>
      </c>
      <c r="C23" s="648" t="s">
        <v>185</v>
      </c>
      <c r="D23" s="648" t="s">
        <v>302</v>
      </c>
      <c r="E23" s="648" t="s">
        <v>303</v>
      </c>
      <c r="F23" s="647" t="s">
        <v>304</v>
      </c>
      <c r="G23" s="671" t="s">
        <v>2044</v>
      </c>
      <c r="H23" s="647" t="s">
        <v>305</v>
      </c>
      <c r="I23" s="650" t="s">
        <v>306</v>
      </c>
      <c r="J23" s="648" t="s">
        <v>2045</v>
      </c>
      <c r="K23" s="648"/>
      <c r="L23" s="652">
        <v>80</v>
      </c>
      <c r="M23" s="670"/>
    </row>
    <row r="24" spans="2:19" ht="50.45" customHeight="1" x14ac:dyDescent="0.25">
      <c r="B24" s="661" t="s">
        <v>307</v>
      </c>
      <c r="C24" s="672" t="s">
        <v>185</v>
      </c>
      <c r="D24" s="662" t="s">
        <v>308</v>
      </c>
      <c r="E24" s="662" t="s">
        <v>309</v>
      </c>
      <c r="F24" s="661" t="s">
        <v>310</v>
      </c>
      <c r="G24" s="663" t="s">
        <v>1976</v>
      </c>
      <c r="H24" s="661"/>
      <c r="I24" s="664"/>
      <c r="J24" s="662"/>
      <c r="K24" s="662"/>
      <c r="L24" s="666">
        <f>ROUND(AVERAGE(L25:L26),0)</f>
        <v>100</v>
      </c>
      <c r="M24" s="662"/>
    </row>
    <row r="25" spans="2:19" ht="50.45" customHeight="1" x14ac:dyDescent="0.25">
      <c r="B25" s="673" t="s">
        <v>2046</v>
      </c>
      <c r="C25" s="648" t="s">
        <v>185</v>
      </c>
      <c r="D25" s="648" t="s">
        <v>312</v>
      </c>
      <c r="E25" s="648" t="s">
        <v>313</v>
      </c>
      <c r="F25" s="647" t="s">
        <v>314</v>
      </c>
      <c r="G25" s="649" t="s">
        <v>2047</v>
      </c>
      <c r="H25" s="674"/>
      <c r="I25" s="650" t="s">
        <v>315</v>
      </c>
      <c r="J25" s="648" t="s">
        <v>2048</v>
      </c>
      <c r="K25" s="648"/>
      <c r="L25" s="668">
        <v>100</v>
      </c>
      <c r="M25" s="648"/>
    </row>
    <row r="26" spans="2:19" ht="50.45" customHeight="1" x14ac:dyDescent="0.25">
      <c r="B26" s="673" t="s">
        <v>316</v>
      </c>
      <c r="C26" s="648" t="s">
        <v>234</v>
      </c>
      <c r="D26" s="648" t="s">
        <v>235</v>
      </c>
      <c r="E26" s="648" t="s">
        <v>317</v>
      </c>
      <c r="F26" s="647" t="s">
        <v>318</v>
      </c>
      <c r="G26" s="675" t="s">
        <v>2049</v>
      </c>
      <c r="H26" s="647" t="s">
        <v>319</v>
      </c>
      <c r="I26" s="650" t="s">
        <v>320</v>
      </c>
      <c r="J26" s="648" t="s">
        <v>2050</v>
      </c>
      <c r="K26" s="648"/>
      <c r="L26" s="652">
        <v>100</v>
      </c>
      <c r="M26" s="648"/>
    </row>
    <row r="27" spans="2:19" ht="50.45" customHeight="1" x14ac:dyDescent="0.25">
      <c r="B27" s="655" t="s">
        <v>188</v>
      </c>
      <c r="C27" s="656"/>
      <c r="D27" s="656"/>
      <c r="E27" s="656"/>
      <c r="F27" s="657"/>
      <c r="G27" s="656"/>
      <c r="H27" s="657"/>
      <c r="I27" s="658"/>
      <c r="J27" s="656"/>
      <c r="K27" s="656"/>
      <c r="L27" s="659"/>
      <c r="M27" s="660"/>
    </row>
    <row r="28" spans="2:19" ht="50.45" customHeight="1" x14ac:dyDescent="0.25">
      <c r="B28" s="642" t="s">
        <v>321</v>
      </c>
      <c r="C28" s="676" t="s">
        <v>322</v>
      </c>
      <c r="D28" s="643" t="s">
        <v>188</v>
      </c>
      <c r="E28" s="643"/>
      <c r="F28" s="642" t="s">
        <v>13</v>
      </c>
      <c r="G28" s="643"/>
      <c r="H28" s="677"/>
      <c r="I28" s="678"/>
      <c r="J28" s="679"/>
      <c r="K28" s="679"/>
      <c r="L28" s="645">
        <f>ROUND(AVERAGE(L29,L32,L36),0)</f>
        <v>100</v>
      </c>
      <c r="M28" s="679"/>
    </row>
    <row r="29" spans="2:19" ht="50.45" customHeight="1" x14ac:dyDescent="0.25">
      <c r="B29" s="661" t="s">
        <v>323</v>
      </c>
      <c r="C29" s="662" t="s">
        <v>185</v>
      </c>
      <c r="D29" s="662" t="s">
        <v>189</v>
      </c>
      <c r="E29" s="662" t="s">
        <v>324</v>
      </c>
      <c r="F29" s="661" t="s">
        <v>325</v>
      </c>
      <c r="G29" s="662" t="s">
        <v>326</v>
      </c>
      <c r="H29" s="661"/>
      <c r="I29" s="664"/>
      <c r="J29" s="662"/>
      <c r="K29" s="662"/>
      <c r="L29" s="666">
        <f>ROUND(AVERAGE(L30:L31),0)</f>
        <v>100</v>
      </c>
      <c r="M29" s="662"/>
      <c r="N29" s="81"/>
      <c r="O29" s="81"/>
      <c r="P29" s="170"/>
      <c r="Q29" s="81"/>
      <c r="R29" s="81"/>
      <c r="S29" s="81"/>
    </row>
    <row r="30" spans="2:19" ht="50.45" customHeight="1" x14ac:dyDescent="0.25">
      <c r="B30" s="647" t="s">
        <v>327</v>
      </c>
      <c r="C30" s="648" t="s">
        <v>328</v>
      </c>
      <c r="D30" s="648" t="s">
        <v>164</v>
      </c>
      <c r="E30" s="648" t="s">
        <v>329</v>
      </c>
      <c r="F30" s="647" t="s">
        <v>330</v>
      </c>
      <c r="G30" s="649" t="s">
        <v>2051</v>
      </c>
      <c r="H30" s="647" t="s">
        <v>331</v>
      </c>
      <c r="I30" s="650" t="s">
        <v>332</v>
      </c>
      <c r="J30" s="680" t="s">
        <v>2052</v>
      </c>
      <c r="K30" s="670"/>
      <c r="L30" s="652">
        <v>100</v>
      </c>
      <c r="M30" s="670"/>
    </row>
    <row r="31" spans="2:19" ht="50.45" customHeight="1" x14ac:dyDescent="0.25">
      <c r="B31" s="647" t="s">
        <v>333</v>
      </c>
      <c r="C31" s="648" t="s">
        <v>328</v>
      </c>
      <c r="D31" s="648" t="s">
        <v>165</v>
      </c>
      <c r="E31" s="648" t="s">
        <v>334</v>
      </c>
      <c r="F31" s="647" t="s">
        <v>335</v>
      </c>
      <c r="G31" s="649" t="s">
        <v>2053</v>
      </c>
      <c r="H31" s="647" t="s">
        <v>336</v>
      </c>
      <c r="I31" s="650"/>
      <c r="J31" s="680" t="s">
        <v>2054</v>
      </c>
      <c r="K31" s="670"/>
      <c r="L31" s="652">
        <v>100</v>
      </c>
      <c r="M31" s="670"/>
    </row>
    <row r="32" spans="2:19" ht="50.45" customHeight="1" x14ac:dyDescent="0.25">
      <c r="B32" s="661" t="s">
        <v>337</v>
      </c>
      <c r="C32" s="662" t="s">
        <v>338</v>
      </c>
      <c r="D32" s="662" t="s">
        <v>2055</v>
      </c>
      <c r="E32" s="662" t="s">
        <v>339</v>
      </c>
      <c r="F32" s="661" t="s">
        <v>335</v>
      </c>
      <c r="G32" s="681" t="s">
        <v>326</v>
      </c>
      <c r="H32" s="661"/>
      <c r="I32" s="664"/>
      <c r="J32" s="662" t="s">
        <v>340</v>
      </c>
      <c r="K32" s="682"/>
      <c r="L32" s="666">
        <f>ROUND(AVERAGE(L33:L35),0)</f>
        <v>100</v>
      </c>
      <c r="M32" s="662"/>
      <c r="N32" s="81"/>
      <c r="O32" s="81"/>
      <c r="P32" s="170"/>
      <c r="Q32" s="81"/>
      <c r="R32" s="81"/>
      <c r="S32" s="81"/>
    </row>
    <row r="33" spans="2:19" ht="50.45" customHeight="1" x14ac:dyDescent="0.25">
      <c r="B33" s="647" t="s">
        <v>341</v>
      </c>
      <c r="C33" s="648" t="s">
        <v>185</v>
      </c>
      <c r="D33" s="648" t="s">
        <v>342</v>
      </c>
      <c r="E33" s="648" t="s">
        <v>343</v>
      </c>
      <c r="F33" s="647" t="s">
        <v>344</v>
      </c>
      <c r="G33" s="683" t="s">
        <v>2056</v>
      </c>
      <c r="H33" s="647" t="s">
        <v>345</v>
      </c>
      <c r="I33" s="650" t="s">
        <v>346</v>
      </c>
      <c r="J33" s="684" t="s">
        <v>2057</v>
      </c>
      <c r="K33" s="648"/>
      <c r="L33" s="668">
        <v>100</v>
      </c>
      <c r="M33" s="648"/>
    </row>
    <row r="34" spans="2:19" ht="50.45" customHeight="1" x14ac:dyDescent="0.25">
      <c r="B34" s="647" t="s">
        <v>347</v>
      </c>
      <c r="C34" s="648" t="s">
        <v>348</v>
      </c>
      <c r="D34" s="648" t="s">
        <v>221</v>
      </c>
      <c r="E34" s="648" t="s">
        <v>349</v>
      </c>
      <c r="F34" s="647" t="s">
        <v>350</v>
      </c>
      <c r="G34" s="649" t="s">
        <v>2058</v>
      </c>
      <c r="H34" s="647" t="s">
        <v>351</v>
      </c>
      <c r="I34" s="650" t="s">
        <v>2059</v>
      </c>
      <c r="J34" s="648" t="s">
        <v>2060</v>
      </c>
      <c r="K34" s="648"/>
      <c r="L34" s="668">
        <v>100</v>
      </c>
      <c r="M34" s="648"/>
    </row>
    <row r="35" spans="2:19" ht="50.45" customHeight="1" x14ac:dyDescent="0.25">
      <c r="B35" s="647" t="s">
        <v>352</v>
      </c>
      <c r="C35" s="648" t="s">
        <v>185</v>
      </c>
      <c r="D35" s="648" t="s">
        <v>353</v>
      </c>
      <c r="E35" s="648" t="s">
        <v>354</v>
      </c>
      <c r="F35" s="647" t="s">
        <v>355</v>
      </c>
      <c r="G35" s="685" t="s">
        <v>2061</v>
      </c>
      <c r="H35" s="647"/>
      <c r="I35" s="650" t="s">
        <v>356</v>
      </c>
      <c r="J35" s="670" t="s">
        <v>2062</v>
      </c>
      <c r="K35" s="648"/>
      <c r="L35" s="668">
        <v>100</v>
      </c>
      <c r="M35" s="670"/>
    </row>
    <row r="36" spans="2:19" ht="50.45" customHeight="1" x14ac:dyDescent="0.25">
      <c r="B36" s="661" t="s">
        <v>357</v>
      </c>
      <c r="C36" s="662" t="s">
        <v>185</v>
      </c>
      <c r="D36" s="662" t="s">
        <v>191</v>
      </c>
      <c r="E36" s="662" t="s">
        <v>358</v>
      </c>
      <c r="F36" s="661" t="s">
        <v>1954</v>
      </c>
      <c r="G36" s="681" t="s">
        <v>326</v>
      </c>
      <c r="H36" s="661"/>
      <c r="I36" s="664"/>
      <c r="J36" s="662"/>
      <c r="K36" s="662"/>
      <c r="L36" s="666">
        <f>L37</f>
        <v>100</v>
      </c>
      <c r="M36" s="662"/>
      <c r="N36" s="81"/>
      <c r="O36" s="81"/>
      <c r="P36" s="170"/>
      <c r="Q36" s="81"/>
      <c r="R36" s="81"/>
      <c r="S36" s="81"/>
    </row>
    <row r="37" spans="2:19" ht="50.45" customHeight="1" x14ac:dyDescent="0.25">
      <c r="B37" s="647" t="s">
        <v>359</v>
      </c>
      <c r="C37" s="648" t="s">
        <v>185</v>
      </c>
      <c r="D37" s="648" t="s">
        <v>360</v>
      </c>
      <c r="E37" s="648" t="s">
        <v>361</v>
      </c>
      <c r="F37" s="647" t="s">
        <v>362</v>
      </c>
      <c r="G37" s="671" t="s">
        <v>2063</v>
      </c>
      <c r="H37" s="647" t="s">
        <v>331</v>
      </c>
      <c r="I37" s="650" t="s">
        <v>363</v>
      </c>
      <c r="J37" s="648" t="s">
        <v>2064</v>
      </c>
      <c r="K37" s="648"/>
      <c r="L37" s="652">
        <v>100</v>
      </c>
      <c r="M37" s="686"/>
    </row>
    <row r="38" spans="2:19" ht="50.45" customHeight="1" x14ac:dyDescent="0.25">
      <c r="B38" s="655" t="s">
        <v>192</v>
      </c>
      <c r="C38" s="656"/>
      <c r="D38" s="656"/>
      <c r="E38" s="656"/>
      <c r="F38" s="657"/>
      <c r="G38" s="687"/>
      <c r="H38" s="657"/>
      <c r="I38" s="658"/>
      <c r="J38" s="656"/>
      <c r="K38" s="656"/>
      <c r="L38" s="659"/>
      <c r="M38" s="660"/>
    </row>
    <row r="39" spans="2:19" ht="50.45" customHeight="1" x14ac:dyDescent="0.25">
      <c r="B39" s="642" t="s">
        <v>364</v>
      </c>
      <c r="C39" s="643" t="s">
        <v>185</v>
      </c>
      <c r="D39" s="643" t="s">
        <v>192</v>
      </c>
      <c r="E39" s="643"/>
      <c r="F39" s="642" t="s">
        <v>14</v>
      </c>
      <c r="G39" s="688"/>
      <c r="H39" s="677"/>
      <c r="I39" s="678"/>
      <c r="J39" s="678"/>
      <c r="K39" s="679"/>
      <c r="L39" s="645">
        <f>ROUND(AVERAGE($L$49,$L$45,$L$40),0)</f>
        <v>91</v>
      </c>
      <c r="M39" s="679"/>
    </row>
    <row r="40" spans="2:19" ht="50.45" customHeight="1" x14ac:dyDescent="0.25">
      <c r="B40" s="661" t="s">
        <v>365</v>
      </c>
      <c r="C40" s="662" t="s">
        <v>185</v>
      </c>
      <c r="D40" s="662" t="s">
        <v>366</v>
      </c>
      <c r="E40" s="662" t="s">
        <v>367</v>
      </c>
      <c r="F40" s="661" t="s">
        <v>368</v>
      </c>
      <c r="G40" s="689" t="s">
        <v>311</v>
      </c>
      <c r="H40" s="661"/>
      <c r="I40" s="664" t="s">
        <v>369</v>
      </c>
      <c r="J40" s="672"/>
      <c r="K40" s="662"/>
      <c r="L40" s="666">
        <f>ROUND(AVERAGE(L41:L44),0)</f>
        <v>100</v>
      </c>
      <c r="M40" s="662"/>
      <c r="N40" s="81"/>
      <c r="O40" s="81"/>
      <c r="P40" s="170"/>
      <c r="Q40" s="81"/>
      <c r="R40" s="81"/>
      <c r="S40" s="81"/>
    </row>
    <row r="41" spans="2:19" ht="50.45" customHeight="1" x14ac:dyDescent="0.25">
      <c r="B41" s="647" t="s">
        <v>370</v>
      </c>
      <c r="C41" s="648" t="s">
        <v>185</v>
      </c>
      <c r="D41" s="648" t="s">
        <v>371</v>
      </c>
      <c r="E41" s="648" t="s">
        <v>372</v>
      </c>
      <c r="F41" s="647" t="s">
        <v>373</v>
      </c>
      <c r="G41" s="690" t="s">
        <v>2242</v>
      </c>
      <c r="H41" s="647" t="s">
        <v>374</v>
      </c>
      <c r="I41" s="650" t="s">
        <v>2065</v>
      </c>
      <c r="J41" s="684" t="s">
        <v>2243</v>
      </c>
      <c r="K41" s="648"/>
      <c r="L41" s="652">
        <v>100</v>
      </c>
      <c r="M41" s="648"/>
    </row>
    <row r="42" spans="2:19" ht="50.45" customHeight="1" x14ac:dyDescent="0.25">
      <c r="B42" s="647" t="s">
        <v>375</v>
      </c>
      <c r="C42" s="648" t="s">
        <v>185</v>
      </c>
      <c r="D42" s="648" t="s">
        <v>376</v>
      </c>
      <c r="E42" s="648" t="s">
        <v>377</v>
      </c>
      <c r="F42" s="647" t="s">
        <v>378</v>
      </c>
      <c r="G42" s="690" t="s">
        <v>2242</v>
      </c>
      <c r="H42" s="647" t="s">
        <v>379</v>
      </c>
      <c r="I42" s="650" t="s">
        <v>380</v>
      </c>
      <c r="J42" s="684" t="s">
        <v>2018</v>
      </c>
      <c r="K42" s="648"/>
      <c r="L42" s="652">
        <v>100</v>
      </c>
      <c r="M42" s="691"/>
    </row>
    <row r="43" spans="2:19" ht="50.45" customHeight="1" x14ac:dyDescent="0.25">
      <c r="B43" s="647" t="s">
        <v>381</v>
      </c>
      <c r="C43" s="648" t="s">
        <v>185</v>
      </c>
      <c r="D43" s="648" t="s">
        <v>382</v>
      </c>
      <c r="E43" s="648" t="s">
        <v>383</v>
      </c>
      <c r="F43" s="647" t="s">
        <v>384</v>
      </c>
      <c r="G43" s="671" t="s">
        <v>2066</v>
      </c>
      <c r="H43" s="647"/>
      <c r="I43" s="650" t="s">
        <v>385</v>
      </c>
      <c r="J43" s="691" t="s">
        <v>2067</v>
      </c>
      <c r="K43" s="648"/>
      <c r="L43" s="652">
        <v>100</v>
      </c>
      <c r="M43" s="691"/>
    </row>
    <row r="44" spans="2:19" ht="50.45" customHeight="1" x14ac:dyDescent="0.25">
      <c r="B44" s="647" t="s">
        <v>386</v>
      </c>
      <c r="C44" s="648" t="s">
        <v>185</v>
      </c>
      <c r="D44" s="648" t="s">
        <v>387</v>
      </c>
      <c r="E44" s="648" t="s">
        <v>388</v>
      </c>
      <c r="F44" s="647" t="s">
        <v>389</v>
      </c>
      <c r="G44" s="649" t="s">
        <v>2068</v>
      </c>
      <c r="H44" s="647" t="s">
        <v>390</v>
      </c>
      <c r="I44" s="650" t="s">
        <v>391</v>
      </c>
      <c r="J44" s="685" t="s">
        <v>2069</v>
      </c>
      <c r="K44" s="648"/>
      <c r="L44" s="668">
        <v>100</v>
      </c>
      <c r="M44" s="691"/>
    </row>
    <row r="45" spans="2:19" ht="50.45" customHeight="1" x14ac:dyDescent="0.25">
      <c r="B45" s="661" t="s">
        <v>392</v>
      </c>
      <c r="C45" s="662" t="s">
        <v>185</v>
      </c>
      <c r="D45" s="662" t="s">
        <v>393</v>
      </c>
      <c r="E45" s="662" t="s">
        <v>394</v>
      </c>
      <c r="F45" s="661" t="s">
        <v>395</v>
      </c>
      <c r="G45" s="692"/>
      <c r="H45" s="661"/>
      <c r="I45" s="664"/>
      <c r="J45" s="672"/>
      <c r="K45" s="662"/>
      <c r="L45" s="666">
        <f>ROUND(AVERAGE(L46:L48),0)</f>
        <v>87</v>
      </c>
      <c r="M45" s="662"/>
      <c r="N45" s="81"/>
      <c r="O45" s="81"/>
      <c r="P45" s="170"/>
      <c r="Q45" s="81"/>
      <c r="R45" s="81"/>
      <c r="S45" s="81"/>
    </row>
    <row r="46" spans="2:19" ht="50.45" customHeight="1" x14ac:dyDescent="0.25">
      <c r="B46" s="647" t="s">
        <v>396</v>
      </c>
      <c r="C46" s="648" t="s">
        <v>185</v>
      </c>
      <c r="D46" s="648" t="s">
        <v>397</v>
      </c>
      <c r="E46" s="648" t="s">
        <v>398</v>
      </c>
      <c r="F46" s="647" t="s">
        <v>399</v>
      </c>
      <c r="G46" s="693" t="s">
        <v>2244</v>
      </c>
      <c r="H46" s="694"/>
      <c r="I46" s="650" t="s">
        <v>400</v>
      </c>
      <c r="J46" s="685" t="s">
        <v>2243</v>
      </c>
      <c r="K46" s="670"/>
      <c r="L46" s="668">
        <v>80</v>
      </c>
      <c r="M46" s="691"/>
    </row>
    <row r="47" spans="2:19" ht="50.45" customHeight="1" x14ac:dyDescent="0.25">
      <c r="B47" s="647" t="s">
        <v>401</v>
      </c>
      <c r="C47" s="648" t="s">
        <v>185</v>
      </c>
      <c r="D47" s="648" t="s">
        <v>402</v>
      </c>
      <c r="E47" s="648" t="s">
        <v>2070</v>
      </c>
      <c r="F47" s="647" t="s">
        <v>403</v>
      </c>
      <c r="G47" s="693" t="s">
        <v>2245</v>
      </c>
      <c r="H47" s="647" t="s">
        <v>404</v>
      </c>
      <c r="I47" s="650" t="s">
        <v>405</v>
      </c>
      <c r="J47" s="685" t="s">
        <v>2243</v>
      </c>
      <c r="K47" s="648"/>
      <c r="L47" s="668">
        <v>80</v>
      </c>
      <c r="M47" s="691"/>
    </row>
    <row r="48" spans="2:19" ht="50.45" customHeight="1" x14ac:dyDescent="0.25">
      <c r="B48" s="647" t="s">
        <v>406</v>
      </c>
      <c r="C48" s="648" t="s">
        <v>185</v>
      </c>
      <c r="D48" s="648" t="s">
        <v>407</v>
      </c>
      <c r="E48" s="648" t="s">
        <v>2071</v>
      </c>
      <c r="F48" s="647" t="s">
        <v>408</v>
      </c>
      <c r="G48" s="693" t="s">
        <v>2246</v>
      </c>
      <c r="H48" s="647" t="s">
        <v>409</v>
      </c>
      <c r="I48" s="650" t="s">
        <v>410</v>
      </c>
      <c r="J48" s="685" t="s">
        <v>2243</v>
      </c>
      <c r="K48" s="648"/>
      <c r="L48" s="652">
        <v>100</v>
      </c>
      <c r="M48" s="691"/>
    </row>
    <row r="49" spans="2:19" ht="50.45" customHeight="1" x14ac:dyDescent="0.25">
      <c r="B49" s="661" t="s">
        <v>411</v>
      </c>
      <c r="C49" s="662" t="s">
        <v>234</v>
      </c>
      <c r="D49" s="662" t="s">
        <v>236</v>
      </c>
      <c r="E49" s="662" t="s">
        <v>412</v>
      </c>
      <c r="F49" s="661" t="s">
        <v>1955</v>
      </c>
      <c r="G49" s="692"/>
      <c r="H49" s="661"/>
      <c r="I49" s="664"/>
      <c r="J49" s="662"/>
      <c r="K49" s="662"/>
      <c r="L49" s="666">
        <f>ROUND(AVERAGE(L50:L52),0)</f>
        <v>87</v>
      </c>
      <c r="M49" s="662"/>
      <c r="N49" s="81"/>
      <c r="O49" s="81"/>
      <c r="P49" s="170"/>
      <c r="Q49" s="81"/>
      <c r="R49" s="81"/>
      <c r="S49" s="81"/>
    </row>
    <row r="50" spans="2:19" ht="50.45" customHeight="1" x14ac:dyDescent="0.25">
      <c r="B50" s="647" t="s">
        <v>413</v>
      </c>
      <c r="C50" s="648" t="s">
        <v>234</v>
      </c>
      <c r="D50" s="648" t="s">
        <v>414</v>
      </c>
      <c r="E50" s="648" t="s">
        <v>2072</v>
      </c>
      <c r="F50" s="647" t="s">
        <v>415</v>
      </c>
      <c r="G50" s="671" t="s">
        <v>2073</v>
      </c>
      <c r="H50" s="647" t="s">
        <v>416</v>
      </c>
      <c r="I50" s="650" t="s">
        <v>417</v>
      </c>
      <c r="J50" s="695" t="s">
        <v>1880</v>
      </c>
      <c r="K50" s="648"/>
      <c r="L50" s="668">
        <v>100</v>
      </c>
      <c r="M50" s="670"/>
    </row>
    <row r="51" spans="2:19" ht="50.45" customHeight="1" x14ac:dyDescent="0.25">
      <c r="B51" s="647" t="s">
        <v>418</v>
      </c>
      <c r="C51" s="648" t="s">
        <v>234</v>
      </c>
      <c r="D51" s="648" t="s">
        <v>419</v>
      </c>
      <c r="E51" s="648" t="s">
        <v>2074</v>
      </c>
      <c r="F51" s="647" t="s">
        <v>420</v>
      </c>
      <c r="G51" s="671" t="s">
        <v>2073</v>
      </c>
      <c r="H51" s="647" t="s">
        <v>421</v>
      </c>
      <c r="I51" s="650" t="s">
        <v>422</v>
      </c>
      <c r="J51" s="680" t="s">
        <v>2075</v>
      </c>
      <c r="K51" s="648"/>
      <c r="L51" s="668">
        <v>80</v>
      </c>
      <c r="M51" s="648"/>
    </row>
    <row r="52" spans="2:19" ht="50.45" customHeight="1" x14ac:dyDescent="0.25">
      <c r="B52" s="654" t="s">
        <v>423</v>
      </c>
      <c r="C52" s="670" t="s">
        <v>234</v>
      </c>
      <c r="D52" s="670" t="s">
        <v>424</v>
      </c>
      <c r="E52" s="670" t="s">
        <v>2076</v>
      </c>
      <c r="F52" s="654" t="s">
        <v>425</v>
      </c>
      <c r="G52" s="685" t="s">
        <v>2077</v>
      </c>
      <c r="H52" s="654" t="s">
        <v>426</v>
      </c>
      <c r="I52" s="695" t="s">
        <v>427</v>
      </c>
      <c r="J52" s="696" t="s">
        <v>2078</v>
      </c>
      <c r="K52" s="670"/>
      <c r="L52" s="668">
        <v>80</v>
      </c>
      <c r="M52" s="697"/>
      <c r="N52" s="9"/>
      <c r="O52" s="9"/>
      <c r="P52" s="189"/>
      <c r="Q52" s="9"/>
      <c r="R52" s="9"/>
      <c r="S52" s="9"/>
    </row>
    <row r="53" spans="2:19" ht="50.45" customHeight="1" x14ac:dyDescent="0.25">
      <c r="B53" s="655" t="s">
        <v>173</v>
      </c>
      <c r="C53" s="656"/>
      <c r="D53" s="656"/>
      <c r="E53" s="656"/>
      <c r="F53" s="657"/>
      <c r="G53" s="687"/>
      <c r="H53" s="657"/>
      <c r="I53" s="658"/>
      <c r="J53" s="656"/>
      <c r="K53" s="656"/>
      <c r="L53" s="659"/>
      <c r="M53" s="660"/>
    </row>
    <row r="54" spans="2:19" ht="50.45" customHeight="1" x14ac:dyDescent="0.25">
      <c r="B54" s="642" t="s">
        <v>428</v>
      </c>
      <c r="C54" s="643" t="s">
        <v>429</v>
      </c>
      <c r="D54" s="643" t="s">
        <v>173</v>
      </c>
      <c r="E54" s="643"/>
      <c r="F54" s="642" t="s">
        <v>31</v>
      </c>
      <c r="G54" s="688"/>
      <c r="H54" s="677"/>
      <c r="I54" s="678"/>
      <c r="J54" s="679"/>
      <c r="K54" s="679"/>
      <c r="L54" s="645">
        <f>ROUND(AVERAGE($L$59,$L$55),0)</f>
        <v>87</v>
      </c>
      <c r="M54" s="679"/>
    </row>
    <row r="55" spans="2:19" ht="50.45" customHeight="1" x14ac:dyDescent="0.25">
      <c r="B55" s="661" t="s">
        <v>430</v>
      </c>
      <c r="C55" s="662" t="s">
        <v>429</v>
      </c>
      <c r="D55" s="662" t="s">
        <v>174</v>
      </c>
      <c r="E55" s="662" t="s">
        <v>431</v>
      </c>
      <c r="F55" s="661" t="s">
        <v>432</v>
      </c>
      <c r="G55" s="698"/>
      <c r="H55" s="699"/>
      <c r="I55" s="700"/>
      <c r="J55" s="672"/>
      <c r="K55" s="672"/>
      <c r="L55" s="666">
        <f>ROUND(AVERAGE(L56:L58),0)</f>
        <v>93</v>
      </c>
      <c r="M55" s="672"/>
    </row>
    <row r="56" spans="2:19" ht="50.45" customHeight="1" x14ac:dyDescent="0.25">
      <c r="B56" s="647" t="s">
        <v>433</v>
      </c>
      <c r="C56" s="648" t="s">
        <v>429</v>
      </c>
      <c r="D56" s="648" t="s">
        <v>175</v>
      </c>
      <c r="E56" s="696" t="s">
        <v>2079</v>
      </c>
      <c r="F56" s="701" t="s">
        <v>434</v>
      </c>
      <c r="G56" s="685" t="s">
        <v>2080</v>
      </c>
      <c r="H56" s="647" t="s">
        <v>435</v>
      </c>
      <c r="I56" s="650" t="s">
        <v>2081</v>
      </c>
      <c r="J56" s="702" t="s">
        <v>2247</v>
      </c>
      <c r="K56" s="648"/>
      <c r="L56" s="668">
        <v>80</v>
      </c>
      <c r="M56" s="686"/>
    </row>
    <row r="57" spans="2:19" ht="50.45" customHeight="1" x14ac:dyDescent="0.25">
      <c r="B57" s="647" t="s">
        <v>436</v>
      </c>
      <c r="C57" s="648" t="s">
        <v>429</v>
      </c>
      <c r="D57" s="648" t="s">
        <v>176</v>
      </c>
      <c r="E57" s="648" t="s">
        <v>2082</v>
      </c>
      <c r="F57" s="654" t="s">
        <v>437</v>
      </c>
      <c r="G57" s="685" t="s">
        <v>2080</v>
      </c>
      <c r="H57" s="647" t="s">
        <v>438</v>
      </c>
      <c r="I57" s="650" t="s">
        <v>1237</v>
      </c>
      <c r="J57" s="702" t="s">
        <v>2247</v>
      </c>
      <c r="K57" s="648"/>
      <c r="L57" s="668">
        <v>100</v>
      </c>
      <c r="M57" s="648"/>
    </row>
    <row r="58" spans="2:19" ht="50.45" customHeight="1" x14ac:dyDescent="0.25">
      <c r="B58" s="647" t="s">
        <v>359</v>
      </c>
      <c r="C58" s="648" t="s">
        <v>429</v>
      </c>
      <c r="D58" s="648" t="s">
        <v>177</v>
      </c>
      <c r="E58" s="648" t="s">
        <v>2083</v>
      </c>
      <c r="F58" s="654" t="s">
        <v>439</v>
      </c>
      <c r="G58" s="685" t="s">
        <v>2084</v>
      </c>
      <c r="H58" s="647" t="s">
        <v>440</v>
      </c>
      <c r="I58" s="715" t="s">
        <v>441</v>
      </c>
      <c r="J58" s="702" t="s">
        <v>2247</v>
      </c>
      <c r="K58" s="648"/>
      <c r="L58" s="668">
        <v>100</v>
      </c>
      <c r="M58" s="648"/>
    </row>
    <row r="59" spans="2:19" ht="50.45" customHeight="1" x14ac:dyDescent="0.25">
      <c r="B59" s="661" t="s">
        <v>442</v>
      </c>
      <c r="C59" s="662" t="s">
        <v>429</v>
      </c>
      <c r="D59" s="662" t="s">
        <v>178</v>
      </c>
      <c r="E59" s="662" t="s">
        <v>443</v>
      </c>
      <c r="F59" s="661" t="s">
        <v>1944</v>
      </c>
      <c r="G59" s="698"/>
      <c r="H59" s="699"/>
      <c r="I59" s="700"/>
      <c r="J59" s="672"/>
      <c r="K59" s="672"/>
      <c r="L59" s="666">
        <f>L60</f>
        <v>80</v>
      </c>
      <c r="M59" s="672"/>
    </row>
    <row r="60" spans="2:19" ht="50.45" customHeight="1" x14ac:dyDescent="0.25">
      <c r="B60" s="647" t="s">
        <v>444</v>
      </c>
      <c r="C60" s="648" t="s">
        <v>429</v>
      </c>
      <c r="D60" s="648" t="s">
        <v>179</v>
      </c>
      <c r="E60" s="648" t="s">
        <v>2085</v>
      </c>
      <c r="F60" s="647" t="s">
        <v>445</v>
      </c>
      <c r="G60" s="685" t="s">
        <v>2086</v>
      </c>
      <c r="H60" s="647" t="s">
        <v>446</v>
      </c>
      <c r="I60" s="650" t="s">
        <v>447</v>
      </c>
      <c r="J60" s="703" t="s">
        <v>2087</v>
      </c>
      <c r="K60" s="648" t="s">
        <v>2088</v>
      </c>
      <c r="L60" s="668">
        <v>80</v>
      </c>
      <c r="M60" s="704"/>
    </row>
    <row r="61" spans="2:19" ht="50.45" customHeight="1" x14ac:dyDescent="0.25">
      <c r="B61" s="655" t="s">
        <v>160</v>
      </c>
      <c r="C61" s="656"/>
      <c r="D61" s="656"/>
      <c r="E61" s="656"/>
      <c r="F61" s="657"/>
      <c r="G61" s="687"/>
      <c r="H61" s="657"/>
      <c r="I61" s="658"/>
      <c r="J61" s="656"/>
      <c r="K61" s="656"/>
      <c r="L61" s="659"/>
      <c r="M61" s="660"/>
    </row>
    <row r="62" spans="2:19" ht="50.45" customHeight="1" x14ac:dyDescent="0.25">
      <c r="B62" s="642" t="s">
        <v>448</v>
      </c>
      <c r="C62" s="643" t="s">
        <v>449</v>
      </c>
      <c r="D62" s="643" t="s">
        <v>160</v>
      </c>
      <c r="E62" s="643"/>
      <c r="F62" s="642" t="s">
        <v>32</v>
      </c>
      <c r="G62" s="688"/>
      <c r="H62" s="677"/>
      <c r="I62" s="678"/>
      <c r="J62" s="678"/>
      <c r="K62" s="679"/>
      <c r="L62" s="645">
        <f>ROUND(AVERAGE($L$63,$L$69),0)</f>
        <v>100</v>
      </c>
      <c r="M62" s="679"/>
    </row>
    <row r="63" spans="2:19" ht="50.45" customHeight="1" x14ac:dyDescent="0.25">
      <c r="B63" s="661" t="s">
        <v>450</v>
      </c>
      <c r="C63" s="662" t="s">
        <v>185</v>
      </c>
      <c r="D63" s="662" t="s">
        <v>193</v>
      </c>
      <c r="E63" s="662" t="s">
        <v>451</v>
      </c>
      <c r="F63" s="661" t="s">
        <v>1946</v>
      </c>
      <c r="G63" s="681"/>
      <c r="H63" s="661" t="s">
        <v>453</v>
      </c>
      <c r="I63" s="664" t="s">
        <v>454</v>
      </c>
      <c r="J63" s="705"/>
      <c r="K63" s="682"/>
      <c r="L63" s="666">
        <f>ROUND(AVERAGE(L64:L68),0)</f>
        <v>100</v>
      </c>
      <c r="M63" s="662"/>
      <c r="N63" s="81"/>
      <c r="O63" s="81"/>
      <c r="P63" s="170"/>
      <c r="Q63" s="81"/>
      <c r="R63" s="81"/>
      <c r="S63" s="81"/>
    </row>
    <row r="64" spans="2:19" ht="50.45" customHeight="1" x14ac:dyDescent="0.25">
      <c r="B64" s="647" t="s">
        <v>455</v>
      </c>
      <c r="C64" s="648" t="s">
        <v>185</v>
      </c>
      <c r="D64" s="648" t="s">
        <v>456</v>
      </c>
      <c r="E64" s="648" t="s">
        <v>2089</v>
      </c>
      <c r="F64" s="647" t="s">
        <v>457</v>
      </c>
      <c r="G64" s="685" t="s">
        <v>2090</v>
      </c>
      <c r="H64" s="647"/>
      <c r="I64" s="650" t="s">
        <v>459</v>
      </c>
      <c r="J64" s="696" t="s">
        <v>2091</v>
      </c>
      <c r="K64" s="648"/>
      <c r="L64" s="668">
        <v>100</v>
      </c>
      <c r="M64" s="648"/>
    </row>
    <row r="65" spans="2:19" ht="50.45" customHeight="1" x14ac:dyDescent="0.25">
      <c r="B65" s="647" t="s">
        <v>460</v>
      </c>
      <c r="C65" s="648" t="s">
        <v>234</v>
      </c>
      <c r="D65" s="648" t="s">
        <v>237</v>
      </c>
      <c r="E65" s="648" t="s">
        <v>2092</v>
      </c>
      <c r="F65" s="647" t="s">
        <v>461</v>
      </c>
      <c r="G65" s="685" t="s">
        <v>2093</v>
      </c>
      <c r="H65" s="647"/>
      <c r="I65" s="650" t="s">
        <v>1238</v>
      </c>
      <c r="J65" s="703" t="s">
        <v>2094</v>
      </c>
      <c r="K65" s="648"/>
      <c r="L65" s="668">
        <v>100</v>
      </c>
      <c r="M65" s="648"/>
    </row>
    <row r="66" spans="2:19" ht="50.45" customHeight="1" x14ac:dyDescent="0.25">
      <c r="B66" s="647" t="s">
        <v>462</v>
      </c>
      <c r="C66" s="648" t="s">
        <v>185</v>
      </c>
      <c r="D66" s="648" t="s">
        <v>463</v>
      </c>
      <c r="E66" s="648" t="s">
        <v>464</v>
      </c>
      <c r="F66" s="647" t="s">
        <v>465</v>
      </c>
      <c r="G66" s="685" t="s">
        <v>2095</v>
      </c>
      <c r="H66" s="647" t="s">
        <v>466</v>
      </c>
      <c r="I66" s="650" t="s">
        <v>467</v>
      </c>
      <c r="J66" s="696" t="s">
        <v>2096</v>
      </c>
      <c r="K66" s="648"/>
      <c r="L66" s="668">
        <v>100</v>
      </c>
      <c r="M66" s="648"/>
    </row>
    <row r="67" spans="2:19" ht="50.45" customHeight="1" x14ac:dyDescent="0.25">
      <c r="B67" s="647" t="s">
        <v>468</v>
      </c>
      <c r="C67" s="648" t="s">
        <v>185</v>
      </c>
      <c r="D67" s="648" t="s">
        <v>469</v>
      </c>
      <c r="E67" s="648" t="s">
        <v>470</v>
      </c>
      <c r="F67" s="647" t="s">
        <v>471</v>
      </c>
      <c r="G67" s="685" t="s">
        <v>2097</v>
      </c>
      <c r="H67" s="647" t="s">
        <v>472</v>
      </c>
      <c r="I67" s="650" t="s">
        <v>473</v>
      </c>
      <c r="J67" s="696" t="s">
        <v>2098</v>
      </c>
      <c r="K67" s="648"/>
      <c r="L67" s="668">
        <v>100</v>
      </c>
      <c r="M67" s="706"/>
    </row>
    <row r="68" spans="2:19" ht="50.45" customHeight="1" x14ac:dyDescent="0.25">
      <c r="B68" s="647" t="s">
        <v>474</v>
      </c>
      <c r="C68" s="648" t="s">
        <v>185</v>
      </c>
      <c r="D68" s="648" t="s">
        <v>476</v>
      </c>
      <c r="E68" s="648" t="s">
        <v>1239</v>
      </c>
      <c r="F68" s="647" t="s">
        <v>477</v>
      </c>
      <c r="G68" s="685" t="s">
        <v>2099</v>
      </c>
      <c r="H68" s="647"/>
      <c r="I68" s="650"/>
      <c r="J68" s="696" t="s">
        <v>2100</v>
      </c>
      <c r="K68" s="648"/>
      <c r="L68" s="652">
        <v>100</v>
      </c>
      <c r="M68" s="648"/>
    </row>
    <row r="69" spans="2:19" ht="50.45" customHeight="1" x14ac:dyDescent="0.25">
      <c r="B69" s="661" t="s">
        <v>478</v>
      </c>
      <c r="C69" s="662" t="s">
        <v>156</v>
      </c>
      <c r="D69" s="662" t="s">
        <v>157</v>
      </c>
      <c r="E69" s="662"/>
      <c r="F69" s="661" t="s">
        <v>1947</v>
      </c>
      <c r="G69" s="681" t="s">
        <v>458</v>
      </c>
      <c r="H69" s="661"/>
      <c r="I69" s="664"/>
      <c r="J69" s="664"/>
      <c r="K69" s="662"/>
      <c r="L69" s="666">
        <f>ROUND(AVERAGE(L70:L72),0)</f>
        <v>100</v>
      </c>
      <c r="M69" s="662"/>
      <c r="N69" s="81"/>
      <c r="O69" s="81"/>
      <c r="P69" s="170"/>
      <c r="Q69" s="81"/>
      <c r="R69" s="81"/>
      <c r="S69" s="81"/>
    </row>
    <row r="70" spans="2:19" ht="50.45" customHeight="1" x14ac:dyDescent="0.25">
      <c r="B70" s="647" t="s">
        <v>479</v>
      </c>
      <c r="C70" s="648" t="s">
        <v>156</v>
      </c>
      <c r="D70" s="648" t="s">
        <v>158</v>
      </c>
      <c r="E70" s="648"/>
      <c r="F70" s="647" t="s">
        <v>480</v>
      </c>
      <c r="G70" s="671" t="s">
        <v>2101</v>
      </c>
      <c r="H70" s="647"/>
      <c r="I70" s="650" t="s">
        <v>1240</v>
      </c>
      <c r="J70" s="696" t="s">
        <v>2248</v>
      </c>
      <c r="K70" s="707"/>
      <c r="L70" s="708">
        <v>100</v>
      </c>
      <c r="M70" s="709"/>
    </row>
    <row r="71" spans="2:19" ht="50.45" customHeight="1" x14ac:dyDescent="0.25">
      <c r="B71" s="647" t="s">
        <v>481</v>
      </c>
      <c r="C71" s="648" t="s">
        <v>156</v>
      </c>
      <c r="D71" s="648" t="s">
        <v>159</v>
      </c>
      <c r="E71" s="648" t="s">
        <v>482</v>
      </c>
      <c r="F71" s="647" t="s">
        <v>483</v>
      </c>
      <c r="G71" s="671" t="s">
        <v>2102</v>
      </c>
      <c r="H71" s="647" t="s">
        <v>484</v>
      </c>
      <c r="I71" s="650" t="s">
        <v>485</v>
      </c>
      <c r="J71" s="696" t="s">
        <v>2103</v>
      </c>
      <c r="K71" s="648"/>
      <c r="L71" s="668">
        <v>100</v>
      </c>
      <c r="M71" s="648"/>
    </row>
    <row r="72" spans="2:19" ht="50.45" customHeight="1" x14ac:dyDescent="0.25">
      <c r="B72" s="647" t="s">
        <v>486</v>
      </c>
      <c r="C72" s="648" t="s">
        <v>185</v>
      </c>
      <c r="D72" s="648" t="s">
        <v>487</v>
      </c>
      <c r="E72" s="648" t="s">
        <v>488</v>
      </c>
      <c r="F72" s="647" t="s">
        <v>489</v>
      </c>
      <c r="G72" s="649" t="s">
        <v>2104</v>
      </c>
      <c r="H72" s="647" t="s">
        <v>490</v>
      </c>
      <c r="I72" s="650" t="s">
        <v>491</v>
      </c>
      <c r="J72" s="696" t="s">
        <v>2105</v>
      </c>
      <c r="K72" s="648"/>
      <c r="L72" s="668">
        <v>100</v>
      </c>
      <c r="M72" s="648"/>
    </row>
    <row r="73" spans="2:19" ht="50.45" customHeight="1" x14ac:dyDescent="0.25">
      <c r="B73" s="655" t="s">
        <v>28</v>
      </c>
      <c r="C73" s="656"/>
      <c r="D73" s="656"/>
      <c r="E73" s="656"/>
      <c r="F73" s="657"/>
      <c r="G73" s="687"/>
      <c r="H73" s="657"/>
      <c r="I73" s="658"/>
      <c r="J73" s="656"/>
      <c r="K73" s="656"/>
      <c r="L73" s="659"/>
      <c r="M73" s="660"/>
    </row>
    <row r="74" spans="2:19" ht="50.45" customHeight="1" x14ac:dyDescent="0.25">
      <c r="B74" s="642" t="s">
        <v>492</v>
      </c>
      <c r="C74" s="643" t="s">
        <v>169</v>
      </c>
      <c r="D74" s="643" t="s">
        <v>28</v>
      </c>
      <c r="E74" s="643"/>
      <c r="F74" s="642" t="s">
        <v>27</v>
      </c>
      <c r="G74" s="688"/>
      <c r="H74" s="677"/>
      <c r="I74" s="678"/>
      <c r="J74" s="679"/>
      <c r="K74" s="679"/>
      <c r="L74" s="645">
        <f>ROUND(AVERAGE($L$75,$L$76),0)</f>
        <v>100</v>
      </c>
      <c r="M74" s="679"/>
    </row>
    <row r="75" spans="2:19" ht="50.45" customHeight="1" x14ac:dyDescent="0.25">
      <c r="B75" s="647" t="s">
        <v>493</v>
      </c>
      <c r="C75" s="648" t="s">
        <v>169</v>
      </c>
      <c r="D75" s="648" t="s">
        <v>170</v>
      </c>
      <c r="E75" s="648" t="s">
        <v>494</v>
      </c>
      <c r="F75" s="647" t="s">
        <v>495</v>
      </c>
      <c r="G75" s="671" t="s">
        <v>2106</v>
      </c>
      <c r="H75" s="647"/>
      <c r="I75" s="650" t="s">
        <v>496</v>
      </c>
      <c r="J75" s="680" t="s">
        <v>2107</v>
      </c>
      <c r="K75" s="648"/>
      <c r="L75" s="668">
        <v>100</v>
      </c>
      <c r="M75" s="710"/>
    </row>
    <row r="76" spans="2:19" ht="50.45" customHeight="1" x14ac:dyDescent="0.25">
      <c r="B76" s="647" t="s">
        <v>497</v>
      </c>
      <c r="C76" s="648" t="s">
        <v>169</v>
      </c>
      <c r="D76" s="648" t="s">
        <v>171</v>
      </c>
      <c r="E76" s="648" t="s">
        <v>498</v>
      </c>
      <c r="F76" s="647" t="s">
        <v>499</v>
      </c>
      <c r="G76" s="671" t="s">
        <v>2108</v>
      </c>
      <c r="H76" s="647"/>
      <c r="I76" s="650" t="s">
        <v>500</v>
      </c>
      <c r="J76" s="680" t="s">
        <v>2109</v>
      </c>
      <c r="K76" s="648"/>
      <c r="L76" s="668">
        <v>100</v>
      </c>
      <c r="M76" s="710"/>
      <c r="N76" s="81"/>
      <c r="O76" s="81"/>
      <c r="P76" s="170"/>
      <c r="Q76" s="81"/>
      <c r="R76" s="81"/>
      <c r="S76" s="81"/>
    </row>
    <row r="77" spans="2:19" x14ac:dyDescent="0.25">
      <c r="B77" s="81"/>
      <c r="C77" s="81"/>
      <c r="D77" s="85"/>
      <c r="E77" s="169"/>
      <c r="F77" s="170"/>
      <c r="G77" s="170"/>
      <c r="H77" s="49"/>
      <c r="I77" s="86"/>
      <c r="L77" s="585"/>
      <c r="M77" s="86"/>
    </row>
  </sheetData>
  <autoFilter ref="B11:M76" xr:uid="{00000000-0001-0000-0400-000000000000}"/>
  <mergeCells count="4">
    <mergeCell ref="B2:C9"/>
    <mergeCell ref="D2:K5"/>
    <mergeCell ref="L2:M9"/>
    <mergeCell ref="D6:K9"/>
  </mergeCells>
  <dataValidations count="1">
    <dataValidation type="list" allowBlank="1" showErrorMessage="1" sqref="L14:L15 L19:L23 L25:L26 L30:L31 L33:L35 L37 L41:L44 L46:L48 L50:L52 L56:L58 L60 L64:L68 L70:L72 L75:L76" xr:uid="{B0C44DB2-D5A1-4F64-A41D-46BB4D207107}">
      <formula1>$P$10:$P$16</formula1>
    </dataValidation>
  </dataValidations>
  <hyperlinks>
    <hyperlink ref="J14" r:id="rId1" xr:uid="{A55E344D-89BF-4A59-B2C4-BF6B901B89A3}"/>
    <hyperlink ref="J15" r:id="rId2" xr:uid="{9BB6237D-62CE-42FA-B502-C64C93B5F449}"/>
    <hyperlink ref="J21" r:id="rId3" xr:uid="{BB1FE965-4FBB-417E-BC1E-FF17A7509FB3}"/>
    <hyperlink ref="J22" r:id="rId4" xr:uid="{461B8108-7404-44A1-8742-EA83080B87A5}"/>
    <hyperlink ref="J23" r:id="rId5" xr:uid="{68172CCB-D2A4-4DE4-80F3-89EC80DC61BB}"/>
    <hyperlink ref="J67" r:id="rId6" xr:uid="{AAAF4D8E-9295-40BD-A099-730AAECB82FF}"/>
    <hyperlink ref="J41" r:id="rId7" xr:uid="{84C28DCD-DE4D-4828-AF0C-E6FD703B7319}"/>
    <hyperlink ref="J46" r:id="rId8" xr:uid="{40880E4A-FD20-42AD-8F98-8A6377172D21}"/>
    <hyperlink ref="J47" r:id="rId9" xr:uid="{ACB4B597-9634-4E16-9FD7-22C59465337D}"/>
    <hyperlink ref="J48" r:id="rId10" xr:uid="{60D090F4-2BAB-48B9-AD0F-9D501A88B8BC}"/>
  </hyperlinks>
  <pageMargins left="0.7" right="0.7" top="0.75" bottom="0.75" header="0.3" footer="0.3"/>
  <pageSetup orientation="portrait"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zoomScale="70" zoomScaleNormal="70" workbookViewId="0">
      <pane ySplit="12" topLeftCell="A115" activePane="bottomLeft" state="frozen"/>
      <selection pane="bottomLeft" activeCell="I111" sqref="I111"/>
    </sheetView>
  </sheetViews>
  <sheetFormatPr baseColWidth="10" defaultColWidth="11.42578125" defaultRowHeight="15" x14ac:dyDescent="0.2"/>
  <cols>
    <col min="1" max="1" width="12" style="204" customWidth="1"/>
    <col min="2" max="2" width="10.85546875" style="204" customWidth="1"/>
    <col min="3" max="3" width="15.140625" style="200" customWidth="1"/>
    <col min="4" max="4" width="20.85546875" style="200" customWidth="1"/>
    <col min="5" max="5" width="12.5703125" style="201" customWidth="1"/>
    <col min="6" max="6" width="13.5703125" style="200" customWidth="1"/>
    <col min="7" max="7" width="12.5703125" style="200" customWidth="1"/>
    <col min="8" max="8" width="20.140625" style="200" customWidth="1"/>
    <col min="9" max="9" width="24.42578125" style="200" customWidth="1"/>
    <col min="10" max="10" width="9.28515625" style="200" customWidth="1"/>
    <col min="11" max="11" width="16.7109375" style="622" customWidth="1"/>
    <col min="12" max="12" width="9.5703125" style="204" customWidth="1"/>
    <col min="13" max="13" width="0" style="204" hidden="1" customWidth="1"/>
    <col min="14" max="14" width="1.5703125" style="202" customWidth="1"/>
    <col min="15" max="16384" width="11.42578125" style="204"/>
  </cols>
  <sheetData>
    <row r="1" spans="1:14" ht="15.75" thickBot="1" x14ac:dyDescent="0.25">
      <c r="A1" s="197"/>
      <c r="B1" s="198"/>
      <c r="C1" s="199"/>
      <c r="K1" s="608"/>
      <c r="L1" s="203"/>
    </row>
    <row r="2" spans="1:14" x14ac:dyDescent="0.2">
      <c r="A2" s="890" t="s">
        <v>501</v>
      </c>
      <c r="B2" s="891"/>
      <c r="C2" s="896" t="s">
        <v>242</v>
      </c>
      <c r="D2" s="897"/>
      <c r="E2" s="897"/>
      <c r="F2" s="897"/>
      <c r="G2" s="897"/>
      <c r="H2" s="897"/>
      <c r="I2" s="897"/>
      <c r="J2" s="898"/>
      <c r="K2" s="905"/>
      <c r="L2" s="906"/>
    </row>
    <row r="3" spans="1:14" x14ac:dyDescent="0.2">
      <c r="A3" s="892"/>
      <c r="B3" s="893"/>
      <c r="C3" s="899"/>
      <c r="D3" s="900"/>
      <c r="E3" s="900"/>
      <c r="F3" s="900"/>
      <c r="G3" s="900"/>
      <c r="H3" s="900"/>
      <c r="I3" s="900"/>
      <c r="J3" s="901"/>
      <c r="K3" s="907"/>
      <c r="L3" s="908"/>
      <c r="N3" s="202" t="s">
        <v>475</v>
      </c>
    </row>
    <row r="4" spans="1:14" x14ac:dyDescent="0.2">
      <c r="A4" s="892"/>
      <c r="B4" s="893"/>
      <c r="C4" s="899"/>
      <c r="D4" s="900"/>
      <c r="E4" s="900"/>
      <c r="F4" s="900"/>
      <c r="G4" s="900"/>
      <c r="H4" s="900"/>
      <c r="I4" s="900"/>
      <c r="J4" s="901"/>
      <c r="K4" s="907"/>
      <c r="L4" s="908"/>
      <c r="N4" s="202">
        <v>0</v>
      </c>
    </row>
    <row r="5" spans="1:14" ht="15.75" thickBot="1" x14ac:dyDescent="0.25">
      <c r="A5" s="892"/>
      <c r="B5" s="893"/>
      <c r="C5" s="902"/>
      <c r="D5" s="903"/>
      <c r="E5" s="903"/>
      <c r="F5" s="903"/>
      <c r="G5" s="903"/>
      <c r="H5" s="903"/>
      <c r="I5" s="903"/>
      <c r="J5" s="904"/>
      <c r="K5" s="907"/>
      <c r="L5" s="908"/>
      <c r="N5" s="202">
        <v>20</v>
      </c>
    </row>
    <row r="6" spans="1:14" x14ac:dyDescent="0.2">
      <c r="A6" s="892"/>
      <c r="B6" s="893"/>
      <c r="C6" s="911" t="str">
        <f>PORTADA!D10</f>
        <v>Contaduría General de la Nación</v>
      </c>
      <c r="D6" s="912"/>
      <c r="E6" s="912"/>
      <c r="F6" s="912"/>
      <c r="G6" s="912"/>
      <c r="H6" s="912"/>
      <c r="I6" s="912"/>
      <c r="J6" s="913"/>
      <c r="K6" s="907"/>
      <c r="L6" s="908"/>
      <c r="N6" s="202">
        <v>40</v>
      </c>
    </row>
    <row r="7" spans="1:14" ht="8.25" customHeight="1" x14ac:dyDescent="0.2">
      <c r="A7" s="892"/>
      <c r="B7" s="893"/>
      <c r="C7" s="914"/>
      <c r="D7" s="716"/>
      <c r="E7" s="716"/>
      <c r="F7" s="716"/>
      <c r="G7" s="716"/>
      <c r="H7" s="716"/>
      <c r="I7" s="716"/>
      <c r="J7" s="915"/>
      <c r="K7" s="907"/>
      <c r="L7" s="908"/>
      <c r="N7" s="202">
        <v>60</v>
      </c>
    </row>
    <row r="8" spans="1:14" ht="8.25" customHeight="1" x14ac:dyDescent="0.2">
      <c r="A8" s="892"/>
      <c r="B8" s="893"/>
      <c r="C8" s="914"/>
      <c r="D8" s="716"/>
      <c r="E8" s="716"/>
      <c r="F8" s="716"/>
      <c r="G8" s="716"/>
      <c r="H8" s="716"/>
      <c r="I8" s="716"/>
      <c r="J8" s="915"/>
      <c r="K8" s="907"/>
      <c r="L8" s="908"/>
      <c r="N8" s="202">
        <v>80</v>
      </c>
    </row>
    <row r="9" spans="1:14" ht="8.25" customHeight="1" thickBot="1" x14ac:dyDescent="0.25">
      <c r="A9" s="894"/>
      <c r="B9" s="895"/>
      <c r="C9" s="916"/>
      <c r="D9" s="917"/>
      <c r="E9" s="917"/>
      <c r="F9" s="917"/>
      <c r="G9" s="917"/>
      <c r="H9" s="917"/>
      <c r="I9" s="917"/>
      <c r="J9" s="918"/>
      <c r="K9" s="909"/>
      <c r="L9" s="910"/>
      <c r="N9" s="202">
        <v>100</v>
      </c>
    </row>
    <row r="10" spans="1:14" ht="15.75" x14ac:dyDescent="0.25">
      <c r="A10" s="197"/>
      <c r="B10" s="198"/>
      <c r="C10"/>
      <c r="K10" s="608"/>
      <c r="L10" s="203"/>
    </row>
    <row r="11" spans="1:14" ht="55.15" customHeight="1" x14ac:dyDescent="0.2">
      <c r="A11" s="195" t="s">
        <v>1196</v>
      </c>
      <c r="B11" s="195" t="s">
        <v>244</v>
      </c>
      <c r="C11" s="196" t="s">
        <v>245</v>
      </c>
      <c r="D11" s="195" t="s">
        <v>246</v>
      </c>
      <c r="E11" s="195" t="s">
        <v>247</v>
      </c>
      <c r="F11" s="195" t="s">
        <v>248</v>
      </c>
      <c r="G11" s="195" t="s">
        <v>249</v>
      </c>
      <c r="H11" s="195" t="s">
        <v>250</v>
      </c>
      <c r="I11" s="195" t="s">
        <v>251</v>
      </c>
      <c r="J11" s="195" t="s">
        <v>252</v>
      </c>
      <c r="K11" s="196" t="s">
        <v>253</v>
      </c>
      <c r="L11" s="439" t="s">
        <v>254</v>
      </c>
      <c r="M11" s="440"/>
      <c r="N11" s="441"/>
    </row>
    <row r="12" spans="1:14" ht="15.75" x14ac:dyDescent="0.2">
      <c r="A12" s="205" t="s">
        <v>16</v>
      </c>
      <c r="B12" s="206"/>
      <c r="C12" s="207"/>
      <c r="D12" s="207"/>
      <c r="E12" s="208"/>
      <c r="F12" s="207"/>
      <c r="G12" s="207"/>
      <c r="H12" s="207"/>
      <c r="I12" s="207"/>
      <c r="J12" s="207"/>
      <c r="K12" s="609"/>
      <c r="L12" s="442"/>
      <c r="M12" s="442"/>
      <c r="N12" s="442"/>
    </row>
    <row r="13" spans="1:14" ht="38.25" customHeight="1" x14ac:dyDescent="0.2">
      <c r="A13" s="548" t="s">
        <v>502</v>
      </c>
      <c r="B13" s="549" t="s">
        <v>503</v>
      </c>
      <c r="C13" s="549" t="s">
        <v>16</v>
      </c>
      <c r="D13" s="549"/>
      <c r="E13" s="548" t="s">
        <v>15</v>
      </c>
      <c r="F13" s="549" t="s">
        <v>258</v>
      </c>
      <c r="G13" s="550"/>
      <c r="H13" s="551"/>
      <c r="I13" s="550"/>
      <c r="J13" s="550"/>
      <c r="K13" s="610">
        <f>ROUND(AVERAGE(K14,K17,K24,K26),0)</f>
        <v>97</v>
      </c>
      <c r="L13" s="550"/>
      <c r="M13" s="550"/>
      <c r="N13" s="550"/>
    </row>
    <row r="14" spans="1:14" ht="38.25" customHeight="1" x14ac:dyDescent="0.25">
      <c r="A14" s="552" t="s">
        <v>504</v>
      </c>
      <c r="B14" s="553" t="s">
        <v>185</v>
      </c>
      <c r="C14" s="554" t="s">
        <v>505</v>
      </c>
      <c r="D14" s="555" t="s">
        <v>506</v>
      </c>
      <c r="E14" s="556" t="s">
        <v>507</v>
      </c>
      <c r="F14" s="553" t="s">
        <v>508</v>
      </c>
      <c r="G14" s="557"/>
      <c r="H14" s="558"/>
      <c r="I14" s="553"/>
      <c r="J14" s="559"/>
      <c r="K14" s="611">
        <f>ROUND(AVERAGE(K15:K16),0)</f>
        <v>90</v>
      </c>
      <c r="L14" s="554"/>
      <c r="M14" s="554"/>
      <c r="N14" s="554"/>
    </row>
    <row r="15" spans="1:14" ht="70.5" customHeight="1" x14ac:dyDescent="0.2">
      <c r="A15" s="560" t="s">
        <v>509</v>
      </c>
      <c r="B15" s="561" t="s">
        <v>185</v>
      </c>
      <c r="C15" s="561" t="s">
        <v>510</v>
      </c>
      <c r="D15" s="561" t="s">
        <v>511</v>
      </c>
      <c r="E15" s="562" t="s">
        <v>512</v>
      </c>
      <c r="F15" s="545" t="s">
        <v>2110</v>
      </c>
      <c r="G15" s="563" t="s">
        <v>336</v>
      </c>
      <c r="H15" s="561" t="s">
        <v>1242</v>
      </c>
      <c r="I15" s="564" t="s">
        <v>2111</v>
      </c>
      <c r="J15" s="564"/>
      <c r="K15" s="612">
        <v>100</v>
      </c>
      <c r="L15" s="565"/>
      <c r="M15" s="566"/>
      <c r="N15" s="567"/>
    </row>
    <row r="16" spans="1:14" ht="88.5" customHeight="1" x14ac:dyDescent="0.2">
      <c r="A16" s="623" t="s">
        <v>513</v>
      </c>
      <c r="B16" s="624" t="s">
        <v>234</v>
      </c>
      <c r="C16" s="624" t="s">
        <v>514</v>
      </c>
      <c r="D16" s="624" t="s">
        <v>515</v>
      </c>
      <c r="E16" s="625" t="s">
        <v>516</v>
      </c>
      <c r="F16" s="626" t="s">
        <v>2253</v>
      </c>
      <c r="G16" s="624" t="s">
        <v>517</v>
      </c>
      <c r="H16" s="624" t="s">
        <v>1243</v>
      </c>
      <c r="I16" s="627" t="s">
        <v>2252</v>
      </c>
      <c r="J16" s="624"/>
      <c r="K16" s="628">
        <v>80</v>
      </c>
      <c r="L16" s="627" t="s">
        <v>2256</v>
      </c>
      <c r="M16" s="629"/>
      <c r="N16" s="630"/>
    </row>
    <row r="17" spans="1:14" ht="38.25" customHeight="1" x14ac:dyDescent="0.2">
      <c r="A17" s="552" t="s">
        <v>518</v>
      </c>
      <c r="B17" s="553" t="s">
        <v>185</v>
      </c>
      <c r="C17" s="554" t="s">
        <v>519</v>
      </c>
      <c r="D17" s="554" t="s">
        <v>520</v>
      </c>
      <c r="E17" s="552" t="s">
        <v>1956</v>
      </c>
      <c r="F17" s="553" t="s">
        <v>521</v>
      </c>
      <c r="G17" s="557"/>
      <c r="H17" s="553"/>
      <c r="I17" s="553"/>
      <c r="J17" s="553"/>
      <c r="K17" s="611">
        <f>ROUND(AVERAGE(K18:K23),0)</f>
        <v>97</v>
      </c>
      <c r="L17" s="554"/>
      <c r="M17" s="554"/>
      <c r="N17" s="554"/>
    </row>
    <row r="18" spans="1:14" ht="53.25" customHeight="1" x14ac:dyDescent="0.2">
      <c r="A18" s="560" t="s">
        <v>522</v>
      </c>
      <c r="B18" s="561" t="s">
        <v>185</v>
      </c>
      <c r="C18" s="561" t="s">
        <v>523</v>
      </c>
      <c r="D18" s="561" t="s">
        <v>524</v>
      </c>
      <c r="E18" s="560" t="s">
        <v>1957</v>
      </c>
      <c r="F18" s="546" t="s">
        <v>2112</v>
      </c>
      <c r="G18" s="563" t="s">
        <v>526</v>
      </c>
      <c r="H18" s="561" t="s">
        <v>527</v>
      </c>
      <c r="I18" s="561" t="s">
        <v>2113</v>
      </c>
      <c r="J18" s="561"/>
      <c r="K18" s="612">
        <v>100</v>
      </c>
      <c r="L18" s="568"/>
      <c r="M18" s="566"/>
      <c r="N18" s="567"/>
    </row>
    <row r="19" spans="1:14" ht="38.25" customHeight="1" x14ac:dyDescent="0.2">
      <c r="A19" s="560" t="s">
        <v>528</v>
      </c>
      <c r="B19" s="561" t="s">
        <v>185</v>
      </c>
      <c r="C19" s="561" t="s">
        <v>529</v>
      </c>
      <c r="D19" s="561" t="s">
        <v>530</v>
      </c>
      <c r="E19" s="560" t="s">
        <v>531</v>
      </c>
      <c r="F19" s="546" t="s">
        <v>2114</v>
      </c>
      <c r="G19" s="563" t="s">
        <v>526</v>
      </c>
      <c r="H19" s="561" t="s">
        <v>532</v>
      </c>
      <c r="I19" s="561" t="s">
        <v>2115</v>
      </c>
      <c r="J19" s="561"/>
      <c r="K19" s="612">
        <v>100</v>
      </c>
      <c r="L19" s="568"/>
      <c r="M19" s="566"/>
      <c r="N19" s="567"/>
    </row>
    <row r="20" spans="1:14" ht="38.25" customHeight="1" x14ac:dyDescent="0.2">
      <c r="A20" s="560" t="s">
        <v>533</v>
      </c>
      <c r="B20" s="561" t="s">
        <v>185</v>
      </c>
      <c r="C20" s="561" t="s">
        <v>534</v>
      </c>
      <c r="D20" s="561" t="s">
        <v>535</v>
      </c>
      <c r="E20" s="560" t="s">
        <v>536</v>
      </c>
      <c r="F20" s="546" t="s">
        <v>2116</v>
      </c>
      <c r="G20" s="561" t="s">
        <v>537</v>
      </c>
      <c r="H20" s="561" t="s">
        <v>538</v>
      </c>
      <c r="I20" s="561" t="s">
        <v>2117</v>
      </c>
      <c r="J20" s="561"/>
      <c r="K20" s="612">
        <v>100</v>
      </c>
      <c r="L20" s="565"/>
      <c r="M20" s="566"/>
      <c r="N20" s="567"/>
    </row>
    <row r="21" spans="1:14" ht="38.25" customHeight="1" x14ac:dyDescent="0.2">
      <c r="A21" s="560" t="s">
        <v>539</v>
      </c>
      <c r="B21" s="561" t="s">
        <v>185</v>
      </c>
      <c r="C21" s="561" t="s">
        <v>540</v>
      </c>
      <c r="D21" s="561" t="s">
        <v>541</v>
      </c>
      <c r="E21" s="560" t="s">
        <v>542</v>
      </c>
      <c r="F21" s="546" t="s">
        <v>2118</v>
      </c>
      <c r="G21" s="563" t="s">
        <v>526</v>
      </c>
      <c r="H21" s="561" t="s">
        <v>543</v>
      </c>
      <c r="I21" s="565" t="s">
        <v>2119</v>
      </c>
      <c r="J21" s="561"/>
      <c r="K21" s="612">
        <v>100</v>
      </c>
      <c r="L21" s="565"/>
      <c r="M21" s="566"/>
      <c r="N21" s="567"/>
    </row>
    <row r="22" spans="1:14" ht="38.25" customHeight="1" x14ac:dyDescent="0.2">
      <c r="A22" s="560" t="s">
        <v>544</v>
      </c>
      <c r="B22" s="561" t="s">
        <v>185</v>
      </c>
      <c r="C22" s="561" t="s">
        <v>545</v>
      </c>
      <c r="D22" s="561" t="s">
        <v>546</v>
      </c>
      <c r="E22" s="560" t="s">
        <v>547</v>
      </c>
      <c r="F22" s="546" t="s">
        <v>2268</v>
      </c>
      <c r="G22" s="569"/>
      <c r="H22" s="568" t="s">
        <v>548</v>
      </c>
      <c r="I22" s="546" t="s">
        <v>2269</v>
      </c>
      <c r="J22" s="561"/>
      <c r="K22" s="612">
        <v>100</v>
      </c>
      <c r="L22" s="568"/>
      <c r="M22" s="566"/>
      <c r="N22" s="567"/>
    </row>
    <row r="23" spans="1:14" ht="38.25" customHeight="1" x14ac:dyDescent="0.2">
      <c r="A23" s="560" t="s">
        <v>549</v>
      </c>
      <c r="B23" s="561" t="s">
        <v>185</v>
      </c>
      <c r="C23" s="561" t="s">
        <v>550</v>
      </c>
      <c r="D23" s="561" t="s">
        <v>551</v>
      </c>
      <c r="E23" s="560" t="s">
        <v>552</v>
      </c>
      <c r="F23" s="589" t="s">
        <v>2251</v>
      </c>
      <c r="G23" s="590"/>
      <c r="H23" s="591" t="s">
        <v>553</v>
      </c>
      <c r="I23" s="713" t="s">
        <v>2270</v>
      </c>
      <c r="J23" s="561"/>
      <c r="K23" s="612">
        <v>80</v>
      </c>
      <c r="L23" s="627" t="s">
        <v>2256</v>
      </c>
      <c r="M23" s="566"/>
      <c r="N23" s="567"/>
    </row>
    <row r="24" spans="1:14" ht="38.25" customHeight="1" x14ac:dyDescent="0.2">
      <c r="A24" s="552" t="s">
        <v>554</v>
      </c>
      <c r="B24" s="554" t="s">
        <v>185</v>
      </c>
      <c r="C24" s="554" t="s">
        <v>555</v>
      </c>
      <c r="D24" s="554" t="s">
        <v>556</v>
      </c>
      <c r="E24" s="552" t="s">
        <v>1958</v>
      </c>
      <c r="F24" s="553" t="s">
        <v>508</v>
      </c>
      <c r="G24" s="557"/>
      <c r="H24" s="554"/>
      <c r="I24" s="553"/>
      <c r="J24" s="553"/>
      <c r="K24" s="611">
        <f>K25</f>
        <v>100</v>
      </c>
      <c r="L24" s="554"/>
      <c r="M24" s="554"/>
      <c r="N24" s="554"/>
    </row>
    <row r="25" spans="1:14" ht="38.25" customHeight="1" x14ac:dyDescent="0.2">
      <c r="A25" s="560" t="s">
        <v>557</v>
      </c>
      <c r="B25" s="561" t="s">
        <v>185</v>
      </c>
      <c r="C25" s="561" t="s">
        <v>558</v>
      </c>
      <c r="D25" s="561" t="s">
        <v>559</v>
      </c>
      <c r="E25" s="560" t="s">
        <v>1959</v>
      </c>
      <c r="F25" s="547" t="s">
        <v>2120</v>
      </c>
      <c r="G25" s="563" t="s">
        <v>526</v>
      </c>
      <c r="H25" s="561" t="s">
        <v>561</v>
      </c>
      <c r="I25" s="565" t="s">
        <v>2121</v>
      </c>
      <c r="J25" s="561"/>
      <c r="K25" s="612">
        <v>100</v>
      </c>
      <c r="L25" s="565"/>
      <c r="M25" s="566"/>
      <c r="N25" s="567"/>
    </row>
    <row r="26" spans="1:14" ht="38.25" customHeight="1" x14ac:dyDescent="0.2">
      <c r="A26" s="552" t="s">
        <v>562</v>
      </c>
      <c r="B26" s="553" t="s">
        <v>185</v>
      </c>
      <c r="C26" s="554" t="s">
        <v>563</v>
      </c>
      <c r="D26" s="554" t="s">
        <v>564</v>
      </c>
      <c r="E26" s="552" t="s">
        <v>1960</v>
      </c>
      <c r="F26" s="553" t="s">
        <v>521</v>
      </c>
      <c r="G26" s="557"/>
      <c r="H26" s="553"/>
      <c r="I26" s="553"/>
      <c r="J26" s="553"/>
      <c r="K26" s="611">
        <f>ROUND(AVERAGE(K27:K31),0)</f>
        <v>100</v>
      </c>
      <c r="L26" s="554"/>
      <c r="M26" s="554"/>
      <c r="N26" s="554"/>
    </row>
    <row r="27" spans="1:14" ht="38.25" customHeight="1" x14ac:dyDescent="0.2">
      <c r="A27" s="592" t="s">
        <v>565</v>
      </c>
      <c r="B27" s="593" t="s">
        <v>185</v>
      </c>
      <c r="C27" s="593" t="s">
        <v>566</v>
      </c>
      <c r="D27" s="593" t="s">
        <v>567</v>
      </c>
      <c r="E27" s="592" t="s">
        <v>1961</v>
      </c>
      <c r="F27" s="589" t="s">
        <v>2271</v>
      </c>
      <c r="G27" s="593" t="s">
        <v>537</v>
      </c>
      <c r="H27" s="593" t="s">
        <v>569</v>
      </c>
      <c r="I27" s="589" t="s">
        <v>2272</v>
      </c>
      <c r="J27" s="593"/>
      <c r="K27" s="613">
        <v>100</v>
      </c>
      <c r="L27" s="593"/>
      <c r="M27" s="595"/>
      <c r="N27" s="596"/>
    </row>
    <row r="28" spans="1:14" ht="48" customHeight="1" x14ac:dyDescent="0.2">
      <c r="A28" s="597" t="s">
        <v>570</v>
      </c>
      <c r="B28" s="591" t="s">
        <v>185</v>
      </c>
      <c r="C28" s="591" t="s">
        <v>571</v>
      </c>
      <c r="D28" s="591" t="s">
        <v>572</v>
      </c>
      <c r="E28" s="597" t="s">
        <v>573</v>
      </c>
      <c r="F28" s="547" t="s">
        <v>2122</v>
      </c>
      <c r="G28" s="590" t="s">
        <v>526</v>
      </c>
      <c r="H28" s="591" t="s">
        <v>574</v>
      </c>
      <c r="I28" s="568" t="s">
        <v>2123</v>
      </c>
      <c r="J28" s="591"/>
      <c r="K28" s="614">
        <v>100</v>
      </c>
      <c r="L28" s="568"/>
      <c r="M28" s="598"/>
      <c r="N28" s="599"/>
    </row>
    <row r="29" spans="1:14" ht="38.25" customHeight="1" x14ac:dyDescent="0.2">
      <c r="A29" s="592" t="s">
        <v>575</v>
      </c>
      <c r="B29" s="593" t="s">
        <v>234</v>
      </c>
      <c r="C29" s="593" t="s">
        <v>576</v>
      </c>
      <c r="D29" s="593" t="s">
        <v>577</v>
      </c>
      <c r="E29" s="592" t="s">
        <v>578</v>
      </c>
      <c r="F29" s="594" t="s">
        <v>2124</v>
      </c>
      <c r="G29" s="600" t="s">
        <v>526</v>
      </c>
      <c r="H29" s="593" t="s">
        <v>579</v>
      </c>
      <c r="I29" s="601" t="s">
        <v>2125</v>
      </c>
      <c r="J29" s="593"/>
      <c r="K29" s="613">
        <v>100</v>
      </c>
      <c r="L29" s="593"/>
      <c r="M29" s="595"/>
      <c r="N29" s="596"/>
    </row>
    <row r="30" spans="1:14" ht="38.25" customHeight="1" x14ac:dyDescent="0.2">
      <c r="A30" s="592" t="s">
        <v>580</v>
      </c>
      <c r="B30" s="593" t="s">
        <v>234</v>
      </c>
      <c r="C30" s="593" t="s">
        <v>581</v>
      </c>
      <c r="D30" s="593" t="s">
        <v>582</v>
      </c>
      <c r="E30" s="592" t="s">
        <v>583</v>
      </c>
      <c r="F30" s="602" t="s">
        <v>2126</v>
      </c>
      <c r="G30" s="593" t="s">
        <v>537</v>
      </c>
      <c r="H30" s="593" t="s">
        <v>584</v>
      </c>
      <c r="I30" s="593" t="s">
        <v>2127</v>
      </c>
      <c r="J30" s="593"/>
      <c r="K30" s="613">
        <v>100</v>
      </c>
      <c r="L30" s="593"/>
      <c r="M30" s="595"/>
      <c r="N30" s="596"/>
    </row>
    <row r="31" spans="1:14" ht="38.25" customHeight="1" x14ac:dyDescent="0.2">
      <c r="A31" s="592" t="s">
        <v>585</v>
      </c>
      <c r="B31" s="593" t="s">
        <v>234</v>
      </c>
      <c r="C31" s="593" t="s">
        <v>586</v>
      </c>
      <c r="D31" s="593" t="s">
        <v>587</v>
      </c>
      <c r="E31" s="592" t="s">
        <v>1962</v>
      </c>
      <c r="F31" s="602" t="s">
        <v>2128</v>
      </c>
      <c r="G31" s="600" t="s">
        <v>336</v>
      </c>
      <c r="H31" s="593" t="s">
        <v>589</v>
      </c>
      <c r="I31" s="603" t="s">
        <v>2129</v>
      </c>
      <c r="J31" s="593"/>
      <c r="K31" s="613">
        <v>100</v>
      </c>
      <c r="L31" s="593"/>
      <c r="M31" s="595"/>
      <c r="N31" s="596"/>
    </row>
    <row r="32" spans="1:14" ht="15.75" x14ac:dyDescent="0.2">
      <c r="A32" s="570" t="s">
        <v>18</v>
      </c>
      <c r="B32" s="571"/>
      <c r="C32" s="571"/>
      <c r="D32" s="571"/>
      <c r="E32" s="572"/>
      <c r="F32" s="571"/>
      <c r="G32" s="571"/>
      <c r="H32" s="571"/>
      <c r="I32" s="573"/>
      <c r="J32" s="573"/>
      <c r="K32" s="615"/>
      <c r="L32" s="572"/>
      <c r="M32" s="572"/>
      <c r="N32" s="572"/>
    </row>
    <row r="33" spans="1:14" ht="38.25" customHeight="1" x14ac:dyDescent="0.2">
      <c r="A33" s="548" t="s">
        <v>590</v>
      </c>
      <c r="B33" s="549" t="s">
        <v>185</v>
      </c>
      <c r="C33" s="549" t="s">
        <v>18</v>
      </c>
      <c r="D33" s="549" t="s">
        <v>272</v>
      </c>
      <c r="E33" s="548" t="s">
        <v>17</v>
      </c>
      <c r="F33" s="550"/>
      <c r="G33" s="550"/>
      <c r="H33" s="549"/>
      <c r="I33" s="574"/>
      <c r="J33" s="574"/>
      <c r="K33" s="610">
        <f>K34</f>
        <v>100</v>
      </c>
      <c r="L33" s="574"/>
      <c r="M33" s="574"/>
      <c r="N33" s="574"/>
    </row>
    <row r="34" spans="1:14" ht="38.25" customHeight="1" x14ac:dyDescent="0.2">
      <c r="A34" s="552" t="s">
        <v>591</v>
      </c>
      <c r="B34" s="554" t="s">
        <v>185</v>
      </c>
      <c r="C34" s="554" t="s">
        <v>592</v>
      </c>
      <c r="D34" s="554" t="s">
        <v>593</v>
      </c>
      <c r="E34" s="552" t="s">
        <v>1963</v>
      </c>
      <c r="F34" s="553" t="s">
        <v>521</v>
      </c>
      <c r="G34" s="557"/>
      <c r="H34" s="554"/>
      <c r="I34" s="553"/>
      <c r="J34" s="553"/>
      <c r="K34" s="611">
        <f>ROUND(AVERAGE(K35:K36),0)</f>
        <v>100</v>
      </c>
      <c r="L34" s="553"/>
      <c r="M34" s="553"/>
      <c r="N34" s="553"/>
    </row>
    <row r="35" spans="1:14" ht="59.45" customHeight="1" x14ac:dyDescent="0.2">
      <c r="A35" s="592" t="s">
        <v>594</v>
      </c>
      <c r="B35" s="593" t="s">
        <v>185</v>
      </c>
      <c r="C35" s="593" t="s">
        <v>595</v>
      </c>
      <c r="D35" s="593" t="s">
        <v>596</v>
      </c>
      <c r="E35" s="592" t="s">
        <v>1964</v>
      </c>
      <c r="F35" s="594" t="s">
        <v>2130</v>
      </c>
      <c r="G35" s="600"/>
      <c r="H35" s="593" t="s">
        <v>597</v>
      </c>
      <c r="I35" s="604" t="s">
        <v>2250</v>
      </c>
      <c r="J35" s="593"/>
      <c r="K35" s="613">
        <v>100</v>
      </c>
      <c r="L35" s="593"/>
      <c r="M35" s="595"/>
      <c r="N35" s="596"/>
    </row>
    <row r="36" spans="1:14" ht="38.25" customHeight="1" x14ac:dyDescent="0.2">
      <c r="A36" s="592" t="s">
        <v>598</v>
      </c>
      <c r="B36" s="593" t="s">
        <v>185</v>
      </c>
      <c r="C36" s="593" t="s">
        <v>599</v>
      </c>
      <c r="D36" s="593" t="s">
        <v>600</v>
      </c>
      <c r="E36" s="592" t="s">
        <v>601</v>
      </c>
      <c r="F36" s="714" t="s">
        <v>2273</v>
      </c>
      <c r="G36" s="600"/>
      <c r="H36" s="593" t="s">
        <v>602</v>
      </c>
      <c r="I36" s="641" t="s">
        <v>2274</v>
      </c>
      <c r="J36" s="593"/>
      <c r="K36" s="613">
        <v>100</v>
      </c>
      <c r="L36" s="593"/>
      <c r="M36" s="595"/>
      <c r="N36" s="596"/>
    </row>
    <row r="37" spans="1:14" ht="15.75" x14ac:dyDescent="0.2">
      <c r="A37" s="570" t="s">
        <v>20</v>
      </c>
      <c r="B37" s="571"/>
      <c r="C37" s="571"/>
      <c r="D37" s="571"/>
      <c r="E37" s="572"/>
      <c r="F37" s="571"/>
      <c r="G37" s="571"/>
      <c r="H37" s="571"/>
      <c r="I37" s="571"/>
      <c r="J37" s="571"/>
      <c r="K37" s="616"/>
      <c r="L37" s="571"/>
      <c r="M37" s="571"/>
      <c r="N37" s="571"/>
    </row>
    <row r="38" spans="1:14" ht="38.25" customHeight="1" x14ac:dyDescent="0.2">
      <c r="A38" s="548" t="s">
        <v>603</v>
      </c>
      <c r="B38" s="549" t="s">
        <v>604</v>
      </c>
      <c r="C38" s="549" t="s">
        <v>20</v>
      </c>
      <c r="D38" s="549"/>
      <c r="E38" s="548" t="s">
        <v>19</v>
      </c>
      <c r="F38" s="550"/>
      <c r="G38" s="575"/>
      <c r="H38" s="574"/>
      <c r="I38" s="574"/>
      <c r="J38" s="574"/>
      <c r="K38" s="617">
        <f>ROUND(AVERAGE(K39,K46),0)</f>
        <v>100</v>
      </c>
      <c r="L38" s="574"/>
      <c r="M38" s="574"/>
      <c r="N38" s="574"/>
    </row>
    <row r="39" spans="1:14" ht="38.25" customHeight="1" x14ac:dyDescent="0.2">
      <c r="A39" s="552" t="s">
        <v>605</v>
      </c>
      <c r="B39" s="576" t="s">
        <v>180</v>
      </c>
      <c r="C39" s="554" t="s">
        <v>181</v>
      </c>
      <c r="D39" s="554" t="s">
        <v>606</v>
      </c>
      <c r="E39" s="552" t="s">
        <v>607</v>
      </c>
      <c r="F39" s="577" t="s">
        <v>508</v>
      </c>
      <c r="G39" s="557"/>
      <c r="H39" s="554"/>
      <c r="I39" s="553"/>
      <c r="J39" s="553"/>
      <c r="K39" s="611">
        <f>ROUND(AVERAGE(K40:K45),0)</f>
        <v>100</v>
      </c>
      <c r="L39" s="554"/>
      <c r="M39" s="554"/>
      <c r="N39" s="554"/>
    </row>
    <row r="40" spans="1:14" ht="38.25" customHeight="1" x14ac:dyDescent="0.2">
      <c r="A40" s="592" t="s">
        <v>608</v>
      </c>
      <c r="B40" s="605" t="s">
        <v>180</v>
      </c>
      <c r="C40" s="593" t="s">
        <v>182</v>
      </c>
      <c r="D40" s="593" t="s">
        <v>609</v>
      </c>
      <c r="E40" s="592" t="s">
        <v>1965</v>
      </c>
      <c r="F40" s="594" t="s">
        <v>2131</v>
      </c>
      <c r="G40" s="600" t="s">
        <v>611</v>
      </c>
      <c r="H40" s="593" t="s">
        <v>612</v>
      </c>
      <c r="I40" s="606" t="s">
        <v>2132</v>
      </c>
      <c r="J40" s="593"/>
      <c r="K40" s="613">
        <v>100</v>
      </c>
      <c r="L40" s="593"/>
      <c r="M40" s="595"/>
      <c r="N40" s="596"/>
    </row>
    <row r="41" spans="1:14" ht="38.25" customHeight="1" x14ac:dyDescent="0.2">
      <c r="A41" s="592" t="s">
        <v>613</v>
      </c>
      <c r="B41" s="605" t="s">
        <v>614</v>
      </c>
      <c r="C41" s="593" t="s">
        <v>615</v>
      </c>
      <c r="D41" s="593" t="s">
        <v>616</v>
      </c>
      <c r="E41" s="592" t="s">
        <v>1966</v>
      </c>
      <c r="F41" s="594" t="s">
        <v>2133</v>
      </c>
      <c r="G41" s="593" t="s">
        <v>618</v>
      </c>
      <c r="H41" s="593" t="s">
        <v>619</v>
      </c>
      <c r="I41" s="589" t="s">
        <v>2249</v>
      </c>
      <c r="J41" s="593"/>
      <c r="K41" s="613">
        <v>100</v>
      </c>
      <c r="L41" s="593"/>
      <c r="M41" s="595"/>
      <c r="N41" s="596"/>
    </row>
    <row r="42" spans="1:14" ht="38.25" customHeight="1" x14ac:dyDescent="0.2">
      <c r="A42" s="592" t="s">
        <v>620</v>
      </c>
      <c r="B42" s="605" t="s">
        <v>621</v>
      </c>
      <c r="C42" s="593" t="s">
        <v>622</v>
      </c>
      <c r="D42" s="593" t="s">
        <v>623</v>
      </c>
      <c r="E42" s="592" t="s">
        <v>624</v>
      </c>
      <c r="F42" s="594" t="s">
        <v>2134</v>
      </c>
      <c r="G42" s="600"/>
      <c r="H42" s="593" t="s">
        <v>625</v>
      </c>
      <c r="I42" s="606" t="s">
        <v>2135</v>
      </c>
      <c r="J42" s="593"/>
      <c r="K42" s="613">
        <v>100</v>
      </c>
      <c r="L42" s="593"/>
      <c r="M42" s="595"/>
      <c r="N42" s="596"/>
    </row>
    <row r="43" spans="1:14" ht="38.25" customHeight="1" x14ac:dyDescent="0.2">
      <c r="A43" s="592" t="s">
        <v>626</v>
      </c>
      <c r="B43" s="605" t="s">
        <v>614</v>
      </c>
      <c r="C43" s="593" t="s">
        <v>627</v>
      </c>
      <c r="D43" s="593" t="s">
        <v>628</v>
      </c>
      <c r="E43" s="592" t="s">
        <v>629</v>
      </c>
      <c r="F43" s="594" t="s">
        <v>2136</v>
      </c>
      <c r="G43" s="593" t="s">
        <v>630</v>
      </c>
      <c r="H43" s="593" t="s">
        <v>631</v>
      </c>
      <c r="I43" s="606" t="s">
        <v>2137</v>
      </c>
      <c r="J43" s="593"/>
      <c r="K43" s="613">
        <v>100</v>
      </c>
      <c r="L43" s="593"/>
      <c r="M43" s="595"/>
      <c r="N43" s="596"/>
    </row>
    <row r="44" spans="1:14" ht="38.25" customHeight="1" x14ac:dyDescent="0.2">
      <c r="A44" s="592" t="s">
        <v>632</v>
      </c>
      <c r="B44" s="605" t="s">
        <v>614</v>
      </c>
      <c r="C44" s="593" t="s">
        <v>633</v>
      </c>
      <c r="D44" s="593" t="s">
        <v>634</v>
      </c>
      <c r="E44" s="592" t="s">
        <v>1967</v>
      </c>
      <c r="F44" s="594" t="s">
        <v>2138</v>
      </c>
      <c r="G44" s="593"/>
      <c r="H44" s="593" t="s">
        <v>635</v>
      </c>
      <c r="I44" s="593" t="s">
        <v>2139</v>
      </c>
      <c r="J44" s="593"/>
      <c r="K44" s="613">
        <v>100</v>
      </c>
      <c r="L44" s="593"/>
      <c r="M44" s="595"/>
      <c r="N44" s="596"/>
    </row>
    <row r="45" spans="1:14" ht="38.25" customHeight="1" x14ac:dyDescent="0.2">
      <c r="A45" s="592" t="s">
        <v>636</v>
      </c>
      <c r="B45" s="605" t="s">
        <v>180</v>
      </c>
      <c r="C45" s="593" t="s">
        <v>183</v>
      </c>
      <c r="D45" s="593" t="s">
        <v>637</v>
      </c>
      <c r="E45" s="592" t="s">
        <v>638</v>
      </c>
      <c r="F45" s="594" t="s">
        <v>2140</v>
      </c>
      <c r="G45" s="600" t="s">
        <v>611</v>
      </c>
      <c r="H45" s="593" t="s">
        <v>639</v>
      </c>
      <c r="I45" s="606" t="s">
        <v>2141</v>
      </c>
      <c r="J45" s="607"/>
      <c r="K45" s="613">
        <v>100</v>
      </c>
      <c r="L45" s="593"/>
      <c r="M45" s="595"/>
      <c r="N45" s="596"/>
    </row>
    <row r="46" spans="1:14" ht="38.25" customHeight="1" x14ac:dyDescent="0.2">
      <c r="A46" s="552" t="s">
        <v>640</v>
      </c>
      <c r="B46" s="554" t="s">
        <v>614</v>
      </c>
      <c r="C46" s="554" t="s">
        <v>641</v>
      </c>
      <c r="D46" s="554" t="s">
        <v>642</v>
      </c>
      <c r="E46" s="552" t="s">
        <v>1968</v>
      </c>
      <c r="F46" s="553" t="s">
        <v>508</v>
      </c>
      <c r="G46" s="557"/>
      <c r="H46" s="554"/>
      <c r="I46" s="553"/>
      <c r="J46" s="553"/>
      <c r="K46" s="611">
        <f>ROUND(AVERAGE(K47:K55),0)</f>
        <v>100</v>
      </c>
      <c r="L46" s="554"/>
      <c r="M46" s="566"/>
      <c r="N46" s="567"/>
    </row>
    <row r="47" spans="1:14" ht="38.25" customHeight="1" x14ac:dyDescent="0.2">
      <c r="A47" s="592" t="s">
        <v>643</v>
      </c>
      <c r="B47" s="593" t="s">
        <v>614</v>
      </c>
      <c r="C47" s="593" t="s">
        <v>644</v>
      </c>
      <c r="D47" s="593" t="s">
        <v>645</v>
      </c>
      <c r="E47" s="592" t="s">
        <v>1969</v>
      </c>
      <c r="F47" s="631" t="s">
        <v>2142</v>
      </c>
      <c r="G47" s="600" t="s">
        <v>647</v>
      </c>
      <c r="H47" s="593" t="s">
        <v>648</v>
      </c>
      <c r="I47" s="593" t="s">
        <v>2143</v>
      </c>
      <c r="J47" s="593"/>
      <c r="K47" s="613">
        <v>100</v>
      </c>
      <c r="L47" s="595"/>
      <c r="M47" s="595"/>
      <c r="N47" s="596"/>
    </row>
    <row r="48" spans="1:14" ht="38.25" customHeight="1" x14ac:dyDescent="0.2">
      <c r="A48" s="592" t="s">
        <v>649</v>
      </c>
      <c r="B48" s="593" t="s">
        <v>234</v>
      </c>
      <c r="C48" s="593" t="s">
        <v>650</v>
      </c>
      <c r="D48" s="593" t="s">
        <v>651</v>
      </c>
      <c r="E48" s="592" t="s">
        <v>652</v>
      </c>
      <c r="F48" s="602" t="s">
        <v>2144</v>
      </c>
      <c r="G48" s="593" t="s">
        <v>653</v>
      </c>
      <c r="H48" s="593" t="s">
        <v>654</v>
      </c>
      <c r="I48" s="593" t="s">
        <v>2145</v>
      </c>
      <c r="J48" s="593"/>
      <c r="K48" s="613">
        <v>100</v>
      </c>
      <c r="L48" s="593"/>
      <c r="M48" s="595"/>
      <c r="N48" s="596"/>
    </row>
    <row r="49" spans="1:14" ht="38.25" customHeight="1" x14ac:dyDescent="0.2">
      <c r="A49" s="592" t="s">
        <v>655</v>
      </c>
      <c r="B49" s="593" t="s">
        <v>234</v>
      </c>
      <c r="C49" s="593" t="s">
        <v>656</v>
      </c>
      <c r="D49" s="593" t="s">
        <v>657</v>
      </c>
      <c r="E49" s="592" t="s">
        <v>1970</v>
      </c>
      <c r="F49" s="594" t="s">
        <v>2146</v>
      </c>
      <c r="G49" s="593" t="s">
        <v>659</v>
      </c>
      <c r="H49" s="593" t="s">
        <v>660</v>
      </c>
      <c r="I49" s="593" t="s">
        <v>2147</v>
      </c>
      <c r="J49" s="593"/>
      <c r="K49" s="613">
        <v>100</v>
      </c>
      <c r="L49" s="593"/>
      <c r="M49" s="595"/>
      <c r="N49" s="596"/>
    </row>
    <row r="50" spans="1:14" s="212" customFormat="1" ht="38.25" customHeight="1" x14ac:dyDescent="0.2">
      <c r="A50" s="592" t="s">
        <v>661</v>
      </c>
      <c r="B50" s="593" t="s">
        <v>234</v>
      </c>
      <c r="C50" s="593" t="s">
        <v>662</v>
      </c>
      <c r="D50" s="593" t="s">
        <v>663</v>
      </c>
      <c r="E50" s="592" t="s">
        <v>1971</v>
      </c>
      <c r="F50" s="594" t="s">
        <v>2148</v>
      </c>
      <c r="G50" s="593" t="s">
        <v>665</v>
      </c>
      <c r="H50" s="593" t="s">
        <v>666</v>
      </c>
      <c r="I50" s="593" t="s">
        <v>2149</v>
      </c>
      <c r="J50" s="593"/>
      <c r="K50" s="613">
        <v>100</v>
      </c>
      <c r="L50" s="593"/>
      <c r="M50" s="595"/>
      <c r="N50" s="596"/>
    </row>
    <row r="51" spans="1:14" ht="38.25" customHeight="1" x14ac:dyDescent="0.2">
      <c r="A51" s="592" t="s">
        <v>667</v>
      </c>
      <c r="B51" s="593" t="s">
        <v>234</v>
      </c>
      <c r="C51" s="593" t="s">
        <v>668</v>
      </c>
      <c r="D51" s="593" t="s">
        <v>669</v>
      </c>
      <c r="E51" s="592" t="s">
        <v>670</v>
      </c>
      <c r="F51" s="594" t="s">
        <v>2150</v>
      </c>
      <c r="G51" s="593" t="s">
        <v>671</v>
      </c>
      <c r="H51" s="593" t="s">
        <v>672</v>
      </c>
      <c r="I51" s="606" t="s">
        <v>2151</v>
      </c>
      <c r="J51" s="593"/>
      <c r="K51" s="613">
        <v>100</v>
      </c>
      <c r="L51" s="593"/>
      <c r="M51" s="595"/>
      <c r="N51" s="596"/>
    </row>
    <row r="52" spans="1:14" ht="38.25" customHeight="1" x14ac:dyDescent="0.2">
      <c r="A52" s="592" t="s">
        <v>673</v>
      </c>
      <c r="B52" s="593" t="s">
        <v>614</v>
      </c>
      <c r="C52" s="593" t="s">
        <v>674</v>
      </c>
      <c r="D52" s="593" t="s">
        <v>675</v>
      </c>
      <c r="E52" s="592" t="s">
        <v>676</v>
      </c>
      <c r="F52" s="594" t="s">
        <v>2152</v>
      </c>
      <c r="G52" s="600" t="s">
        <v>677</v>
      </c>
      <c r="H52" s="593" t="s">
        <v>678</v>
      </c>
      <c r="I52" s="593" t="s">
        <v>2153</v>
      </c>
      <c r="J52" s="593"/>
      <c r="K52" s="613">
        <v>100</v>
      </c>
      <c r="L52" s="593"/>
      <c r="M52" s="595"/>
      <c r="N52" s="596"/>
    </row>
    <row r="53" spans="1:14" ht="38.25" customHeight="1" x14ac:dyDescent="0.2">
      <c r="A53" s="592" t="s">
        <v>679</v>
      </c>
      <c r="B53" s="593" t="s">
        <v>234</v>
      </c>
      <c r="C53" s="593" t="s">
        <v>680</v>
      </c>
      <c r="D53" s="593" t="s">
        <v>681</v>
      </c>
      <c r="E53" s="592" t="s">
        <v>682</v>
      </c>
      <c r="F53" s="602" t="s">
        <v>2154</v>
      </c>
      <c r="G53" s="593" t="s">
        <v>421</v>
      </c>
      <c r="H53" s="593" t="s">
        <v>683</v>
      </c>
      <c r="I53" s="593" t="s">
        <v>2155</v>
      </c>
      <c r="J53" s="593"/>
      <c r="K53" s="613">
        <v>100</v>
      </c>
      <c r="L53" s="593"/>
      <c r="M53" s="595"/>
      <c r="N53" s="596"/>
    </row>
    <row r="54" spans="1:14" ht="38.25" customHeight="1" x14ac:dyDescent="0.2">
      <c r="A54" s="592" t="s">
        <v>684</v>
      </c>
      <c r="B54" s="593" t="s">
        <v>614</v>
      </c>
      <c r="C54" s="593" t="s">
        <v>685</v>
      </c>
      <c r="D54" s="593" t="s">
        <v>686</v>
      </c>
      <c r="E54" s="592" t="s">
        <v>1972</v>
      </c>
      <c r="F54" s="594" t="s">
        <v>2156</v>
      </c>
      <c r="G54" s="600"/>
      <c r="H54" s="593" t="s">
        <v>687</v>
      </c>
      <c r="I54" s="593" t="s">
        <v>2157</v>
      </c>
      <c r="J54" s="593"/>
      <c r="K54" s="613">
        <v>100</v>
      </c>
      <c r="L54" s="593"/>
      <c r="M54" s="595"/>
      <c r="N54" s="596"/>
    </row>
    <row r="55" spans="1:14" ht="38.25" customHeight="1" x14ac:dyDescent="0.2">
      <c r="A55" s="592" t="s">
        <v>688</v>
      </c>
      <c r="B55" s="593" t="s">
        <v>614</v>
      </c>
      <c r="C55" s="593" t="s">
        <v>689</v>
      </c>
      <c r="D55" s="593" t="s">
        <v>690</v>
      </c>
      <c r="E55" s="592" t="s">
        <v>691</v>
      </c>
      <c r="F55" s="594" t="s">
        <v>2158</v>
      </c>
      <c r="G55" s="600" t="s">
        <v>692</v>
      </c>
      <c r="H55" s="593" t="s">
        <v>693</v>
      </c>
      <c r="I55" s="593" t="s">
        <v>2159</v>
      </c>
      <c r="J55" s="593"/>
      <c r="K55" s="613">
        <v>100</v>
      </c>
      <c r="L55" s="593"/>
      <c r="M55" s="595"/>
      <c r="N55" s="596"/>
    </row>
    <row r="56" spans="1:14" ht="15.75" x14ac:dyDescent="0.2">
      <c r="A56" s="570" t="s">
        <v>22</v>
      </c>
      <c r="B56" s="571"/>
      <c r="C56" s="571"/>
      <c r="D56" s="571"/>
      <c r="E56" s="572"/>
      <c r="F56" s="571"/>
      <c r="G56" s="571"/>
      <c r="H56" s="571"/>
      <c r="I56" s="573"/>
      <c r="J56" s="573"/>
      <c r="K56" s="615"/>
      <c r="L56" s="572"/>
      <c r="M56" s="572"/>
      <c r="N56" s="572"/>
    </row>
    <row r="57" spans="1:14" ht="38.25" customHeight="1" x14ac:dyDescent="0.2">
      <c r="A57" s="548" t="s">
        <v>694</v>
      </c>
      <c r="B57" s="549" t="s">
        <v>695</v>
      </c>
      <c r="C57" s="549" t="s">
        <v>22</v>
      </c>
      <c r="D57" s="549"/>
      <c r="E57" s="548" t="s">
        <v>21</v>
      </c>
      <c r="F57" s="550"/>
      <c r="G57" s="575"/>
      <c r="H57" s="574"/>
      <c r="I57" s="574"/>
      <c r="J57" s="574"/>
      <c r="K57" s="617">
        <f>ROUND(AVERAGE(K58,K63,K65,K67,K72,K74,K77),0)</f>
        <v>99</v>
      </c>
      <c r="L57" s="574"/>
      <c r="M57" s="574"/>
      <c r="N57" s="574"/>
    </row>
    <row r="58" spans="1:14" ht="38.25" customHeight="1" x14ac:dyDescent="0.2">
      <c r="A58" s="552" t="s">
        <v>696</v>
      </c>
      <c r="B58" s="554" t="s">
        <v>234</v>
      </c>
      <c r="C58" s="554" t="s">
        <v>194</v>
      </c>
      <c r="D58" s="554" t="s">
        <v>697</v>
      </c>
      <c r="E58" s="552" t="s">
        <v>1973</v>
      </c>
      <c r="F58" s="553" t="s">
        <v>508</v>
      </c>
      <c r="G58" s="557"/>
      <c r="H58" s="554" t="s">
        <v>369</v>
      </c>
      <c r="I58" s="553"/>
      <c r="J58" s="553"/>
      <c r="K58" s="611">
        <f>ROUND(AVERAGE(K59:K62),0)</f>
        <v>90</v>
      </c>
      <c r="L58" s="554"/>
      <c r="M58" s="566"/>
      <c r="N58" s="567"/>
    </row>
    <row r="59" spans="1:14" ht="38.25" customHeight="1" x14ac:dyDescent="0.2">
      <c r="A59" s="592" t="s">
        <v>698</v>
      </c>
      <c r="B59" s="632" t="s">
        <v>234</v>
      </c>
      <c r="C59" s="593" t="s">
        <v>195</v>
      </c>
      <c r="D59" s="593" t="s">
        <v>699</v>
      </c>
      <c r="E59" s="592" t="s">
        <v>700</v>
      </c>
      <c r="F59" s="594" t="s">
        <v>2160</v>
      </c>
      <c r="G59" s="600"/>
      <c r="H59" s="593" t="s">
        <v>701</v>
      </c>
      <c r="I59" s="601" t="s">
        <v>2161</v>
      </c>
      <c r="J59" s="593"/>
      <c r="K59" s="613">
        <v>100</v>
      </c>
      <c r="L59" s="593"/>
      <c r="M59" s="595"/>
      <c r="N59" s="596"/>
    </row>
    <row r="60" spans="1:14" ht="33.75" customHeight="1" x14ac:dyDescent="0.2">
      <c r="A60" s="592" t="s">
        <v>702</v>
      </c>
      <c r="B60" s="593" t="s">
        <v>234</v>
      </c>
      <c r="C60" s="593" t="s">
        <v>196</v>
      </c>
      <c r="D60" s="593" t="s">
        <v>703</v>
      </c>
      <c r="E60" s="592" t="s">
        <v>704</v>
      </c>
      <c r="F60" s="594" t="s">
        <v>2162</v>
      </c>
      <c r="G60" s="593" t="s">
        <v>705</v>
      </c>
      <c r="H60" s="593" t="s">
        <v>706</v>
      </c>
      <c r="I60" s="601" t="s">
        <v>2163</v>
      </c>
      <c r="J60" s="593"/>
      <c r="K60" s="613">
        <v>100</v>
      </c>
      <c r="L60" s="593"/>
      <c r="M60" s="595"/>
      <c r="N60" s="596"/>
    </row>
    <row r="61" spans="1:14" ht="38.25" customHeight="1" x14ac:dyDescent="0.2">
      <c r="A61" s="592" t="s">
        <v>707</v>
      </c>
      <c r="B61" s="593" t="s">
        <v>234</v>
      </c>
      <c r="C61" s="593" t="s">
        <v>197</v>
      </c>
      <c r="D61" s="593" t="s">
        <v>708</v>
      </c>
      <c r="E61" s="592" t="s">
        <v>709</v>
      </c>
      <c r="F61" s="594" t="s">
        <v>2164</v>
      </c>
      <c r="G61" s="600" t="s">
        <v>710</v>
      </c>
      <c r="H61" s="593" t="s">
        <v>711</v>
      </c>
      <c r="I61" s="589" t="s">
        <v>2257</v>
      </c>
      <c r="J61" s="593"/>
      <c r="K61" s="613">
        <v>80</v>
      </c>
      <c r="L61" s="593"/>
      <c r="M61" s="595"/>
      <c r="N61" s="596"/>
    </row>
    <row r="62" spans="1:14" ht="38.25" customHeight="1" x14ac:dyDescent="0.2">
      <c r="A62" s="592" t="s">
        <v>712</v>
      </c>
      <c r="B62" s="593" t="s">
        <v>234</v>
      </c>
      <c r="C62" s="593" t="s">
        <v>198</v>
      </c>
      <c r="D62" s="593" t="s">
        <v>713</v>
      </c>
      <c r="E62" s="592" t="s">
        <v>714</v>
      </c>
      <c r="F62" s="594" t="s">
        <v>1881</v>
      </c>
      <c r="G62" s="600" t="s">
        <v>715</v>
      </c>
      <c r="H62" s="593" t="s">
        <v>716</v>
      </c>
      <c r="I62" s="640" t="s">
        <v>2258</v>
      </c>
      <c r="J62" s="593"/>
      <c r="K62" s="613">
        <v>80</v>
      </c>
      <c r="L62" s="641"/>
      <c r="M62" s="595"/>
      <c r="N62" s="596"/>
    </row>
    <row r="63" spans="1:14" ht="38.25" customHeight="1" x14ac:dyDescent="0.2">
      <c r="A63" s="552" t="s">
        <v>717</v>
      </c>
      <c r="B63" s="554" t="s">
        <v>185</v>
      </c>
      <c r="C63" s="554" t="s">
        <v>199</v>
      </c>
      <c r="D63" s="554" t="s">
        <v>718</v>
      </c>
      <c r="E63" s="552" t="s">
        <v>719</v>
      </c>
      <c r="F63" s="553"/>
      <c r="G63" s="557"/>
      <c r="H63" s="553"/>
      <c r="I63" s="553"/>
      <c r="J63" s="553"/>
      <c r="K63" s="611">
        <f>K64</f>
        <v>100</v>
      </c>
      <c r="L63" s="554"/>
      <c r="M63" s="566"/>
      <c r="N63" s="567"/>
    </row>
    <row r="64" spans="1:14" ht="55.5" customHeight="1" x14ac:dyDescent="0.2">
      <c r="A64" s="592" t="s">
        <v>720</v>
      </c>
      <c r="B64" s="632" t="s">
        <v>185</v>
      </c>
      <c r="C64" s="593" t="s">
        <v>721</v>
      </c>
      <c r="D64" s="593" t="s">
        <v>722</v>
      </c>
      <c r="E64" s="592" t="s">
        <v>1974</v>
      </c>
      <c r="F64" s="594" t="s">
        <v>2165</v>
      </c>
      <c r="G64" s="593" t="s">
        <v>725</v>
      </c>
      <c r="H64" s="593" t="s">
        <v>726</v>
      </c>
      <c r="I64" s="594" t="s">
        <v>2166</v>
      </c>
      <c r="J64" s="593"/>
      <c r="K64" s="613">
        <v>100</v>
      </c>
      <c r="L64" s="593"/>
      <c r="M64" s="595"/>
      <c r="N64" s="596"/>
    </row>
    <row r="65" spans="1:14" ht="38.25" customHeight="1" x14ac:dyDescent="0.2">
      <c r="A65" s="552" t="s">
        <v>727</v>
      </c>
      <c r="B65" s="554" t="s">
        <v>234</v>
      </c>
      <c r="C65" s="554" t="s">
        <v>1592</v>
      </c>
      <c r="D65" s="554" t="s">
        <v>728</v>
      </c>
      <c r="E65" s="552" t="s">
        <v>1892</v>
      </c>
      <c r="F65" s="553" t="s">
        <v>724</v>
      </c>
      <c r="G65" s="557"/>
      <c r="H65" s="553"/>
      <c r="I65" s="553"/>
      <c r="J65" s="553"/>
      <c r="K65" s="611">
        <f>K66</f>
        <v>100</v>
      </c>
      <c r="L65" s="554"/>
      <c r="M65" s="566"/>
      <c r="N65" s="567"/>
    </row>
    <row r="66" spans="1:14" ht="38.25" customHeight="1" x14ac:dyDescent="0.2">
      <c r="A66" s="592" t="s">
        <v>729</v>
      </c>
      <c r="B66" s="632" t="s">
        <v>234</v>
      </c>
      <c r="C66" s="593" t="s">
        <v>730</v>
      </c>
      <c r="D66" s="593" t="s">
        <v>731</v>
      </c>
      <c r="E66" s="592" t="s">
        <v>1893</v>
      </c>
      <c r="F66" s="602" t="s">
        <v>2167</v>
      </c>
      <c r="G66" s="593" t="s">
        <v>733</v>
      </c>
      <c r="H66" s="593" t="s">
        <v>734</v>
      </c>
      <c r="I66" s="589" t="s">
        <v>2254</v>
      </c>
      <c r="J66" s="593"/>
      <c r="K66" s="613">
        <v>100</v>
      </c>
      <c r="L66" s="593"/>
      <c r="M66" s="595"/>
      <c r="N66" s="596"/>
    </row>
    <row r="67" spans="1:14" ht="38.25" customHeight="1" x14ac:dyDescent="0.2">
      <c r="A67" s="552" t="s">
        <v>735</v>
      </c>
      <c r="B67" s="554" t="s">
        <v>185</v>
      </c>
      <c r="C67" s="554" t="s">
        <v>201</v>
      </c>
      <c r="D67" s="554" t="s">
        <v>736</v>
      </c>
      <c r="E67" s="552" t="s">
        <v>1894</v>
      </c>
      <c r="F67" s="553" t="s">
        <v>521</v>
      </c>
      <c r="G67" s="557"/>
      <c r="H67" s="553"/>
      <c r="I67" s="553"/>
      <c r="J67" s="553"/>
      <c r="K67" s="618">
        <f>ROUND(AVERAGE(K68:K71),0)</f>
        <v>100</v>
      </c>
      <c r="L67" s="554"/>
      <c r="M67" s="566"/>
      <c r="N67" s="567"/>
    </row>
    <row r="68" spans="1:14" ht="45" customHeight="1" x14ac:dyDescent="0.2">
      <c r="A68" s="592" t="s">
        <v>737</v>
      </c>
      <c r="B68" s="632" t="s">
        <v>185</v>
      </c>
      <c r="C68" s="593" t="s">
        <v>202</v>
      </c>
      <c r="D68" s="593" t="s">
        <v>1882</v>
      </c>
      <c r="E68" s="634" t="s">
        <v>1895</v>
      </c>
      <c r="F68" s="594" t="s">
        <v>2168</v>
      </c>
      <c r="G68" s="593" t="s">
        <v>739</v>
      </c>
      <c r="H68" s="593" t="s">
        <v>740</v>
      </c>
      <c r="I68" s="635" t="s">
        <v>2169</v>
      </c>
      <c r="J68" s="593"/>
      <c r="K68" s="613">
        <v>100</v>
      </c>
      <c r="L68" s="593"/>
      <c r="M68" s="595"/>
      <c r="N68" s="596"/>
    </row>
    <row r="69" spans="1:14" ht="43.5" customHeight="1" x14ac:dyDescent="0.2">
      <c r="A69" s="592" t="s">
        <v>741</v>
      </c>
      <c r="B69" s="632" t="s">
        <v>185</v>
      </c>
      <c r="C69" s="593" t="s">
        <v>203</v>
      </c>
      <c r="D69" s="593" t="s">
        <v>742</v>
      </c>
      <c r="E69" s="634" t="s">
        <v>1896</v>
      </c>
      <c r="F69" s="594" t="s">
        <v>2170</v>
      </c>
      <c r="G69" s="593" t="s">
        <v>744</v>
      </c>
      <c r="H69" s="593" t="s">
        <v>745</v>
      </c>
      <c r="I69" s="594" t="s">
        <v>2171</v>
      </c>
      <c r="J69" s="593"/>
      <c r="K69" s="613">
        <v>100</v>
      </c>
      <c r="L69" s="593"/>
      <c r="M69" s="595"/>
      <c r="N69" s="596"/>
    </row>
    <row r="70" spans="1:14" ht="38.25" customHeight="1" x14ac:dyDescent="0.2">
      <c r="A70" s="592" t="s">
        <v>746</v>
      </c>
      <c r="B70" s="632" t="s">
        <v>185</v>
      </c>
      <c r="C70" s="593" t="s">
        <v>204</v>
      </c>
      <c r="D70" s="593" t="s">
        <v>747</v>
      </c>
      <c r="E70" s="634" t="s">
        <v>1897</v>
      </c>
      <c r="F70" s="594" t="s">
        <v>2172</v>
      </c>
      <c r="G70" s="593" t="s">
        <v>749</v>
      </c>
      <c r="H70" s="593" t="s">
        <v>750</v>
      </c>
      <c r="I70" s="594" t="s">
        <v>2173</v>
      </c>
      <c r="J70" s="593"/>
      <c r="K70" s="613">
        <v>100</v>
      </c>
      <c r="L70" s="593"/>
      <c r="M70" s="595"/>
      <c r="N70" s="596"/>
    </row>
    <row r="71" spans="1:14" ht="48" customHeight="1" x14ac:dyDescent="0.2">
      <c r="A71" s="592" t="s">
        <v>751</v>
      </c>
      <c r="B71" s="632" t="s">
        <v>185</v>
      </c>
      <c r="C71" s="593" t="s">
        <v>205</v>
      </c>
      <c r="D71" s="593" t="s">
        <v>752</v>
      </c>
      <c r="E71" s="634" t="s">
        <v>1898</v>
      </c>
      <c r="F71" s="594" t="s">
        <v>2174</v>
      </c>
      <c r="G71" s="593" t="s">
        <v>744</v>
      </c>
      <c r="H71" s="593" t="s">
        <v>754</v>
      </c>
      <c r="I71" s="594" t="s">
        <v>2175</v>
      </c>
      <c r="J71" s="593"/>
      <c r="K71" s="613">
        <v>100</v>
      </c>
      <c r="L71" s="593"/>
      <c r="M71" s="595"/>
      <c r="N71" s="596"/>
    </row>
    <row r="72" spans="1:14" ht="38.25" customHeight="1" x14ac:dyDescent="0.2">
      <c r="A72" s="552" t="s">
        <v>755</v>
      </c>
      <c r="B72" s="554" t="s">
        <v>234</v>
      </c>
      <c r="C72" s="554" t="s">
        <v>206</v>
      </c>
      <c r="D72" s="554" t="s">
        <v>756</v>
      </c>
      <c r="E72" s="552" t="s">
        <v>757</v>
      </c>
      <c r="F72" s="554" t="s">
        <v>508</v>
      </c>
      <c r="G72" s="554"/>
      <c r="H72" s="554"/>
      <c r="I72" s="554"/>
      <c r="J72" s="554"/>
      <c r="K72" s="619">
        <f>K73</f>
        <v>100</v>
      </c>
      <c r="L72" s="554"/>
      <c r="M72" s="566"/>
      <c r="N72" s="567"/>
    </row>
    <row r="73" spans="1:14" ht="38.25" customHeight="1" x14ac:dyDescent="0.2">
      <c r="A73" s="592" t="s">
        <v>758</v>
      </c>
      <c r="B73" s="632" t="s">
        <v>234</v>
      </c>
      <c r="C73" s="593" t="s">
        <v>207</v>
      </c>
      <c r="D73" s="593" t="s">
        <v>759</v>
      </c>
      <c r="E73" s="592" t="s">
        <v>1899</v>
      </c>
      <c r="F73" s="594" t="s">
        <v>2176</v>
      </c>
      <c r="G73" s="593" t="s">
        <v>761</v>
      </c>
      <c r="H73" s="593" t="s">
        <v>2177</v>
      </c>
      <c r="I73" s="602" t="s">
        <v>2178</v>
      </c>
      <c r="J73" s="593"/>
      <c r="K73" s="613">
        <v>100</v>
      </c>
      <c r="L73" s="593"/>
      <c r="M73" s="595"/>
      <c r="N73" s="596"/>
    </row>
    <row r="74" spans="1:14" ht="38.25" customHeight="1" x14ac:dyDescent="0.2">
      <c r="A74" s="578" t="s">
        <v>762</v>
      </c>
      <c r="B74" s="554" t="s">
        <v>185</v>
      </c>
      <c r="C74" s="553" t="s">
        <v>208</v>
      </c>
      <c r="D74" s="553" t="s">
        <v>763</v>
      </c>
      <c r="E74" s="578" t="s">
        <v>1900</v>
      </c>
      <c r="F74" s="553" t="s">
        <v>724</v>
      </c>
      <c r="G74" s="553"/>
      <c r="H74" s="553"/>
      <c r="I74" s="553"/>
      <c r="J74" s="553"/>
      <c r="K74" s="620">
        <f>ROUND(AVERAGE(K75:K76),0)</f>
        <v>100</v>
      </c>
      <c r="L74" s="553"/>
      <c r="M74" s="568"/>
      <c r="N74" s="568"/>
    </row>
    <row r="75" spans="1:14" ht="38.25" customHeight="1" x14ac:dyDescent="0.2">
      <c r="A75" s="592" t="s">
        <v>764</v>
      </c>
      <c r="B75" s="632" t="s">
        <v>185</v>
      </c>
      <c r="C75" s="593" t="s">
        <v>209</v>
      </c>
      <c r="D75" s="593" t="s">
        <v>765</v>
      </c>
      <c r="E75" s="634" t="s">
        <v>1901</v>
      </c>
      <c r="F75" s="594" t="s">
        <v>2179</v>
      </c>
      <c r="G75" s="593" t="s">
        <v>767</v>
      </c>
      <c r="H75" s="594" t="s">
        <v>2180</v>
      </c>
      <c r="I75" s="594" t="s">
        <v>2264</v>
      </c>
      <c r="J75" s="593"/>
      <c r="K75" s="613">
        <v>100</v>
      </c>
      <c r="L75" s="593"/>
      <c r="M75" s="595"/>
      <c r="N75" s="596"/>
    </row>
    <row r="76" spans="1:14" ht="38.25" customHeight="1" x14ac:dyDescent="0.2">
      <c r="A76" s="592" t="s">
        <v>768</v>
      </c>
      <c r="B76" s="632" t="s">
        <v>234</v>
      </c>
      <c r="C76" s="593" t="s">
        <v>210</v>
      </c>
      <c r="D76" s="593" t="s">
        <v>769</v>
      </c>
      <c r="E76" s="634" t="s">
        <v>1902</v>
      </c>
      <c r="F76" s="594" t="s">
        <v>2181</v>
      </c>
      <c r="G76" s="593" t="s">
        <v>705</v>
      </c>
      <c r="H76" s="593" t="s">
        <v>771</v>
      </c>
      <c r="I76" s="594" t="s">
        <v>2182</v>
      </c>
      <c r="J76" s="593"/>
      <c r="K76" s="613">
        <v>100</v>
      </c>
      <c r="L76" s="593"/>
      <c r="M76" s="595"/>
      <c r="N76" s="596"/>
    </row>
    <row r="77" spans="1:14" ht="38.25" customHeight="1" x14ac:dyDescent="0.2">
      <c r="A77" s="578" t="s">
        <v>772</v>
      </c>
      <c r="B77" s="554" t="s">
        <v>234</v>
      </c>
      <c r="C77" s="553" t="s">
        <v>211</v>
      </c>
      <c r="D77" s="553" t="s">
        <v>773</v>
      </c>
      <c r="E77" s="578" t="s">
        <v>1903</v>
      </c>
      <c r="F77" s="553" t="s">
        <v>521</v>
      </c>
      <c r="G77" s="553"/>
      <c r="H77" s="553"/>
      <c r="I77" s="553"/>
      <c r="J77" s="553"/>
      <c r="K77" s="620">
        <f>K78</f>
        <v>100</v>
      </c>
      <c r="L77" s="553"/>
      <c r="M77" s="568"/>
      <c r="N77" s="568"/>
    </row>
    <row r="78" spans="1:14" ht="38.25" customHeight="1" x14ac:dyDescent="0.2">
      <c r="A78" s="592" t="s">
        <v>774</v>
      </c>
      <c r="B78" s="632" t="s">
        <v>234</v>
      </c>
      <c r="C78" s="593" t="s">
        <v>212</v>
      </c>
      <c r="D78" s="593" t="s">
        <v>775</v>
      </c>
      <c r="E78" s="592" t="s">
        <v>1904</v>
      </c>
      <c r="F78" s="602" t="s">
        <v>2183</v>
      </c>
      <c r="G78" s="593"/>
      <c r="H78" s="593" t="s">
        <v>1241</v>
      </c>
      <c r="I78" s="589" t="s">
        <v>2255</v>
      </c>
      <c r="J78" s="593"/>
      <c r="K78" s="613">
        <v>100</v>
      </c>
      <c r="L78" s="593"/>
      <c r="M78" s="595"/>
      <c r="N78" s="596"/>
    </row>
    <row r="79" spans="1:14" ht="15.75" x14ac:dyDescent="0.2">
      <c r="A79" s="570" t="s">
        <v>24</v>
      </c>
      <c r="B79" s="571"/>
      <c r="C79" s="570"/>
      <c r="D79" s="570"/>
      <c r="E79" s="579"/>
      <c r="F79" s="570"/>
      <c r="G79" s="570"/>
      <c r="H79" s="570"/>
      <c r="I79" s="573"/>
      <c r="J79" s="573"/>
      <c r="K79" s="621"/>
      <c r="L79" s="579"/>
      <c r="M79" s="579"/>
      <c r="N79" s="579"/>
    </row>
    <row r="80" spans="1:14" ht="38.25" customHeight="1" x14ac:dyDescent="0.2">
      <c r="A80" s="548" t="s">
        <v>776</v>
      </c>
      <c r="B80" s="549" t="s">
        <v>695</v>
      </c>
      <c r="C80" s="549" t="s">
        <v>24</v>
      </c>
      <c r="D80" s="549"/>
      <c r="E80" s="548" t="s">
        <v>23</v>
      </c>
      <c r="F80" s="550"/>
      <c r="G80" s="575"/>
      <c r="H80" s="574"/>
      <c r="I80" s="574"/>
      <c r="J80" s="574"/>
      <c r="K80" s="617">
        <f>ROUND(AVERAGE(K81,K85),0)</f>
        <v>100</v>
      </c>
      <c r="L80" s="574"/>
      <c r="M80" s="574"/>
      <c r="N80" s="574"/>
    </row>
    <row r="81" spans="1:14" ht="38.25" customHeight="1" x14ac:dyDescent="0.2">
      <c r="A81" s="578" t="s">
        <v>777</v>
      </c>
      <c r="B81" s="554" t="s">
        <v>234</v>
      </c>
      <c r="C81" s="553" t="s">
        <v>213</v>
      </c>
      <c r="D81" s="553" t="s">
        <v>778</v>
      </c>
      <c r="E81" s="578" t="s">
        <v>1906</v>
      </c>
      <c r="F81" s="553" t="s">
        <v>508</v>
      </c>
      <c r="G81" s="553"/>
      <c r="H81" s="553"/>
      <c r="I81" s="553"/>
      <c r="J81" s="553"/>
      <c r="K81" s="620">
        <f>ROUND(AVERAGE(K82:K84),0)</f>
        <v>100</v>
      </c>
      <c r="L81" s="553"/>
      <c r="M81" s="566"/>
      <c r="N81" s="567"/>
    </row>
    <row r="82" spans="1:14" ht="38.25" customHeight="1" x14ac:dyDescent="0.2">
      <c r="A82" s="592" t="s">
        <v>779</v>
      </c>
      <c r="B82" s="632" t="s">
        <v>234</v>
      </c>
      <c r="C82" s="593" t="s">
        <v>780</v>
      </c>
      <c r="D82" s="593" t="s">
        <v>781</v>
      </c>
      <c r="E82" s="634" t="s">
        <v>1907</v>
      </c>
      <c r="F82" s="594" t="s">
        <v>2184</v>
      </c>
      <c r="G82" s="593" t="s">
        <v>783</v>
      </c>
      <c r="H82" s="593" t="s">
        <v>784</v>
      </c>
      <c r="I82" s="594" t="s">
        <v>2265</v>
      </c>
      <c r="J82" s="593"/>
      <c r="K82" s="613">
        <v>100</v>
      </c>
      <c r="L82" s="593"/>
      <c r="M82" s="595"/>
      <c r="N82" s="596"/>
    </row>
    <row r="83" spans="1:14" ht="38.25" customHeight="1" x14ac:dyDescent="0.2">
      <c r="A83" s="592" t="s">
        <v>785</v>
      </c>
      <c r="B83" s="632" t="s">
        <v>185</v>
      </c>
      <c r="C83" s="593" t="s">
        <v>786</v>
      </c>
      <c r="D83" s="593" t="s">
        <v>787</v>
      </c>
      <c r="E83" s="634" t="s">
        <v>1908</v>
      </c>
      <c r="F83" s="594" t="s">
        <v>2185</v>
      </c>
      <c r="G83" s="593"/>
      <c r="H83" s="593" t="s">
        <v>788</v>
      </c>
      <c r="I83" s="594" t="s">
        <v>2186</v>
      </c>
      <c r="J83" s="593"/>
      <c r="K83" s="613">
        <v>100</v>
      </c>
      <c r="L83" s="593"/>
      <c r="M83" s="595"/>
      <c r="N83" s="596"/>
    </row>
    <row r="84" spans="1:14" ht="38.25" customHeight="1" x14ac:dyDescent="0.2">
      <c r="A84" s="592" t="s">
        <v>789</v>
      </c>
      <c r="B84" s="632" t="s">
        <v>234</v>
      </c>
      <c r="C84" s="593" t="s">
        <v>790</v>
      </c>
      <c r="D84" s="593" t="s">
        <v>791</v>
      </c>
      <c r="E84" s="634" t="s">
        <v>1909</v>
      </c>
      <c r="F84" s="594" t="s">
        <v>2187</v>
      </c>
      <c r="G84" s="593" t="s">
        <v>793</v>
      </c>
      <c r="H84" s="593" t="s">
        <v>794</v>
      </c>
      <c r="I84" s="594" t="s">
        <v>2188</v>
      </c>
      <c r="J84" s="593"/>
      <c r="K84" s="613">
        <v>100</v>
      </c>
      <c r="L84" s="593"/>
      <c r="M84" s="595"/>
      <c r="N84" s="596"/>
    </row>
    <row r="85" spans="1:14" ht="38.25" customHeight="1" x14ac:dyDescent="0.2">
      <c r="A85" s="578" t="s">
        <v>795</v>
      </c>
      <c r="B85" s="554" t="s">
        <v>234</v>
      </c>
      <c r="C85" s="553" t="s">
        <v>214</v>
      </c>
      <c r="D85" s="553" t="s">
        <v>796</v>
      </c>
      <c r="E85" s="578" t="s">
        <v>797</v>
      </c>
      <c r="F85" s="553" t="s">
        <v>508</v>
      </c>
      <c r="G85" s="553"/>
      <c r="H85" s="553"/>
      <c r="I85" s="553"/>
      <c r="J85" s="553"/>
      <c r="K85" s="620">
        <f>ROUND(AVERAGE(K86:K89),0)</f>
        <v>100</v>
      </c>
      <c r="L85" s="553"/>
      <c r="M85" s="568"/>
      <c r="N85" s="568"/>
    </row>
    <row r="86" spans="1:14" ht="54" customHeight="1" x14ac:dyDescent="0.2">
      <c r="A86" s="592" t="s">
        <v>798</v>
      </c>
      <c r="B86" s="632" t="s">
        <v>234</v>
      </c>
      <c r="C86" s="593" t="s">
        <v>799</v>
      </c>
      <c r="D86" s="593" t="s">
        <v>800</v>
      </c>
      <c r="E86" s="634" t="s">
        <v>1910</v>
      </c>
      <c r="F86" s="602" t="s">
        <v>2189</v>
      </c>
      <c r="G86" s="593" t="s">
        <v>802</v>
      </c>
      <c r="H86" s="593" t="s">
        <v>803</v>
      </c>
      <c r="I86" s="594" t="s">
        <v>2190</v>
      </c>
      <c r="J86" s="593"/>
      <c r="K86" s="613">
        <v>100</v>
      </c>
      <c r="L86" s="593" t="s">
        <v>369</v>
      </c>
      <c r="M86" s="595"/>
      <c r="N86" s="596"/>
    </row>
    <row r="87" spans="1:14" ht="38.25" customHeight="1" x14ac:dyDescent="0.2">
      <c r="A87" s="592" t="s">
        <v>804</v>
      </c>
      <c r="B87" s="632" t="s">
        <v>234</v>
      </c>
      <c r="C87" s="593" t="s">
        <v>805</v>
      </c>
      <c r="D87" s="593" t="s">
        <v>806</v>
      </c>
      <c r="E87" s="634" t="s">
        <v>1911</v>
      </c>
      <c r="F87" s="602" t="s">
        <v>2191</v>
      </c>
      <c r="G87" s="593"/>
      <c r="H87" s="593" t="s">
        <v>807</v>
      </c>
      <c r="I87" s="594" t="s">
        <v>2266</v>
      </c>
      <c r="J87" s="593"/>
      <c r="K87" s="613">
        <v>100</v>
      </c>
      <c r="L87" s="593"/>
      <c r="M87" s="595"/>
      <c r="N87" s="596"/>
    </row>
    <row r="88" spans="1:14" ht="38.25" customHeight="1" x14ac:dyDescent="0.2">
      <c r="A88" s="592" t="s">
        <v>808</v>
      </c>
      <c r="B88" s="632" t="s">
        <v>234</v>
      </c>
      <c r="C88" s="593" t="s">
        <v>809</v>
      </c>
      <c r="D88" s="593" t="s">
        <v>810</v>
      </c>
      <c r="E88" s="634" t="s">
        <v>1912</v>
      </c>
      <c r="F88" s="594" t="s">
        <v>2192</v>
      </c>
      <c r="G88" s="593" t="s">
        <v>812</v>
      </c>
      <c r="H88" s="593" t="s">
        <v>813</v>
      </c>
      <c r="I88" s="594" t="s">
        <v>2193</v>
      </c>
      <c r="J88" s="593"/>
      <c r="K88" s="613">
        <v>100</v>
      </c>
      <c r="L88" s="593"/>
      <c r="M88" s="595"/>
      <c r="N88" s="596"/>
    </row>
    <row r="89" spans="1:14" ht="38.25" customHeight="1" x14ac:dyDescent="0.2">
      <c r="A89" s="592" t="s">
        <v>814</v>
      </c>
      <c r="B89" s="632" t="s">
        <v>185</v>
      </c>
      <c r="C89" s="593" t="s">
        <v>815</v>
      </c>
      <c r="D89" s="593" t="s">
        <v>816</v>
      </c>
      <c r="E89" s="634" t="s">
        <v>1913</v>
      </c>
      <c r="F89" s="594" t="s">
        <v>2194</v>
      </c>
      <c r="G89" s="593" t="s">
        <v>336</v>
      </c>
      <c r="H89" s="593" t="s">
        <v>818</v>
      </c>
      <c r="I89" s="594" t="s">
        <v>2195</v>
      </c>
      <c r="J89" s="593"/>
      <c r="K89" s="613">
        <v>100</v>
      </c>
      <c r="L89" s="593"/>
      <c r="M89" s="595"/>
      <c r="N89" s="596"/>
    </row>
    <row r="90" spans="1:14" ht="15.75" x14ac:dyDescent="0.2">
      <c r="A90" s="570" t="s">
        <v>26</v>
      </c>
      <c r="B90" s="571"/>
      <c r="C90" s="571"/>
      <c r="D90" s="571"/>
      <c r="E90" s="572"/>
      <c r="F90" s="571"/>
      <c r="G90" s="571"/>
      <c r="H90" s="571"/>
      <c r="I90" s="573"/>
      <c r="J90" s="573"/>
      <c r="K90" s="615"/>
      <c r="L90" s="572"/>
      <c r="M90" s="572"/>
      <c r="N90" s="572"/>
    </row>
    <row r="91" spans="1:14" ht="38.25" customHeight="1" x14ac:dyDescent="0.2">
      <c r="A91" s="581" t="s">
        <v>819</v>
      </c>
      <c r="B91" s="549" t="s">
        <v>503</v>
      </c>
      <c r="C91" s="549" t="s">
        <v>26</v>
      </c>
      <c r="D91" s="549"/>
      <c r="E91" s="548" t="s">
        <v>25</v>
      </c>
      <c r="F91" s="550"/>
      <c r="G91" s="575"/>
      <c r="H91" s="574"/>
      <c r="I91" s="574"/>
      <c r="J91" s="574"/>
      <c r="K91" s="617">
        <f>ROUND(AVERAGE(K92,K96,K106),0)</f>
        <v>99</v>
      </c>
      <c r="L91" s="574"/>
      <c r="M91" s="574"/>
      <c r="N91" s="574"/>
    </row>
    <row r="92" spans="1:14" ht="38.25" customHeight="1" x14ac:dyDescent="0.2">
      <c r="A92" s="578" t="s">
        <v>820</v>
      </c>
      <c r="B92" s="554" t="s">
        <v>185</v>
      </c>
      <c r="C92" s="553" t="s">
        <v>215</v>
      </c>
      <c r="D92" s="553" t="s">
        <v>821</v>
      </c>
      <c r="E92" s="578" t="s">
        <v>1915</v>
      </c>
      <c r="F92" s="553" t="s">
        <v>508</v>
      </c>
      <c r="G92" s="553"/>
      <c r="H92" s="553"/>
      <c r="I92" s="553"/>
      <c r="J92" s="553"/>
      <c r="K92" s="620">
        <f>ROUND(AVERAGE(K93:K95),0)</f>
        <v>100</v>
      </c>
      <c r="L92" s="553"/>
      <c r="M92" s="566"/>
      <c r="N92" s="567"/>
    </row>
    <row r="93" spans="1:14" ht="38.25" customHeight="1" x14ac:dyDescent="0.2">
      <c r="A93" s="592" t="s">
        <v>822</v>
      </c>
      <c r="B93" s="632" t="s">
        <v>185</v>
      </c>
      <c r="C93" s="593" t="s">
        <v>823</v>
      </c>
      <c r="D93" s="593" t="s">
        <v>824</v>
      </c>
      <c r="E93" s="634" t="s">
        <v>1916</v>
      </c>
      <c r="F93" s="594" t="s">
        <v>2196</v>
      </c>
      <c r="G93" s="593" t="s">
        <v>826</v>
      </c>
      <c r="H93" s="593" t="s">
        <v>827</v>
      </c>
      <c r="I93" s="594" t="s">
        <v>2197</v>
      </c>
      <c r="J93" s="593"/>
      <c r="K93" s="613">
        <v>100</v>
      </c>
      <c r="L93" s="593"/>
      <c r="M93" s="595"/>
      <c r="N93" s="596"/>
    </row>
    <row r="94" spans="1:14" ht="38.25" customHeight="1" x14ac:dyDescent="0.2">
      <c r="A94" s="592" t="s">
        <v>828</v>
      </c>
      <c r="B94" s="593" t="s">
        <v>185</v>
      </c>
      <c r="C94" s="593" t="s">
        <v>829</v>
      </c>
      <c r="D94" s="593" t="s">
        <v>830</v>
      </c>
      <c r="E94" s="634" t="s">
        <v>1917</v>
      </c>
      <c r="F94" s="594" t="s">
        <v>2198</v>
      </c>
      <c r="G94" s="593" t="s">
        <v>832</v>
      </c>
      <c r="H94" s="593" t="s">
        <v>1888</v>
      </c>
      <c r="I94" s="633" t="s">
        <v>2199</v>
      </c>
      <c r="J94" s="593"/>
      <c r="K94" s="613">
        <v>100</v>
      </c>
      <c r="L94" s="593"/>
      <c r="M94" s="595"/>
      <c r="N94" s="596"/>
    </row>
    <row r="95" spans="1:14" ht="38.25" customHeight="1" x14ac:dyDescent="0.2">
      <c r="A95" s="592" t="s">
        <v>833</v>
      </c>
      <c r="B95" s="593" t="s">
        <v>185</v>
      </c>
      <c r="C95" s="593" t="s">
        <v>834</v>
      </c>
      <c r="D95" s="593" t="s">
        <v>835</v>
      </c>
      <c r="E95" s="634" t="s">
        <v>1918</v>
      </c>
      <c r="F95" s="594" t="s">
        <v>2200</v>
      </c>
      <c r="G95" s="593" t="s">
        <v>837</v>
      </c>
      <c r="H95" s="593" t="s">
        <v>838</v>
      </c>
      <c r="I95" s="633" t="s">
        <v>2201</v>
      </c>
      <c r="J95" s="593"/>
      <c r="K95" s="613">
        <v>100</v>
      </c>
      <c r="L95" s="593"/>
      <c r="M95" s="595"/>
      <c r="N95" s="596"/>
    </row>
    <row r="96" spans="1:14" ht="38.25" customHeight="1" x14ac:dyDescent="0.2">
      <c r="A96" s="556" t="s">
        <v>839</v>
      </c>
      <c r="B96" s="554" t="s">
        <v>185</v>
      </c>
      <c r="C96" s="554" t="s">
        <v>216</v>
      </c>
      <c r="D96" s="554" t="s">
        <v>840</v>
      </c>
      <c r="E96" s="552" t="s">
        <v>1919</v>
      </c>
      <c r="F96" s="553" t="s">
        <v>508</v>
      </c>
      <c r="G96" s="557"/>
      <c r="H96" s="553"/>
      <c r="I96" s="553"/>
      <c r="J96" s="553"/>
      <c r="K96" s="611">
        <f>ROUND(AVERAGE(K97:K105),0)</f>
        <v>96</v>
      </c>
      <c r="L96" s="553"/>
      <c r="M96" s="580"/>
      <c r="N96" s="580"/>
    </row>
    <row r="97" spans="1:14" ht="38.25" customHeight="1" x14ac:dyDescent="0.2">
      <c r="A97" s="592" t="s">
        <v>841</v>
      </c>
      <c r="B97" s="593" t="s">
        <v>185</v>
      </c>
      <c r="C97" s="593" t="s">
        <v>842</v>
      </c>
      <c r="D97" s="593" t="s">
        <v>843</v>
      </c>
      <c r="E97" s="634" t="s">
        <v>844</v>
      </c>
      <c r="F97" s="594" t="s">
        <v>2202</v>
      </c>
      <c r="G97" s="600" t="s">
        <v>826</v>
      </c>
      <c r="H97" s="593" t="s">
        <v>845</v>
      </c>
      <c r="I97" s="594" t="s">
        <v>2203</v>
      </c>
      <c r="J97" s="593"/>
      <c r="K97" s="613">
        <v>100</v>
      </c>
      <c r="L97" s="593"/>
      <c r="M97" s="595"/>
      <c r="N97" s="596"/>
    </row>
    <row r="98" spans="1:14" ht="38.25" customHeight="1" x14ac:dyDescent="0.2">
      <c r="A98" s="592" t="s">
        <v>846</v>
      </c>
      <c r="B98" s="593" t="s">
        <v>234</v>
      </c>
      <c r="C98" s="593" t="s">
        <v>847</v>
      </c>
      <c r="D98" s="593" t="s">
        <v>848</v>
      </c>
      <c r="E98" s="634" t="s">
        <v>1920</v>
      </c>
      <c r="F98" s="594" t="s">
        <v>2204</v>
      </c>
      <c r="G98" s="593" t="s">
        <v>705</v>
      </c>
      <c r="H98" s="593" t="s">
        <v>850</v>
      </c>
      <c r="I98" s="594" t="s">
        <v>2205</v>
      </c>
      <c r="J98" s="593"/>
      <c r="K98" s="613">
        <v>100</v>
      </c>
      <c r="L98" s="636"/>
      <c r="M98" s="595"/>
      <c r="N98" s="596"/>
    </row>
    <row r="99" spans="1:14" ht="38.25" customHeight="1" x14ac:dyDescent="0.2">
      <c r="A99" s="592" t="s">
        <v>851</v>
      </c>
      <c r="B99" s="593" t="s">
        <v>234</v>
      </c>
      <c r="C99" s="593" t="s">
        <v>852</v>
      </c>
      <c r="D99" s="593" t="s">
        <v>853</v>
      </c>
      <c r="E99" s="634" t="s">
        <v>1921</v>
      </c>
      <c r="F99" s="594" t="s">
        <v>2206</v>
      </c>
      <c r="G99" s="600" t="s">
        <v>855</v>
      </c>
      <c r="H99" s="593" t="s">
        <v>856</v>
      </c>
      <c r="I99" s="594" t="s">
        <v>2207</v>
      </c>
      <c r="J99" s="593"/>
      <c r="K99" s="613">
        <v>100</v>
      </c>
      <c r="L99" s="593"/>
      <c r="M99" s="595"/>
      <c r="N99" s="596"/>
    </row>
    <row r="100" spans="1:14" ht="38.25" customHeight="1" x14ac:dyDescent="0.2">
      <c r="A100" s="592" t="s">
        <v>857</v>
      </c>
      <c r="B100" s="593" t="s">
        <v>234</v>
      </c>
      <c r="C100" s="593" t="s">
        <v>858</v>
      </c>
      <c r="D100" s="593" t="s">
        <v>859</v>
      </c>
      <c r="E100" s="634" t="s">
        <v>1922</v>
      </c>
      <c r="F100" s="593" t="s">
        <v>2208</v>
      </c>
      <c r="G100" s="600" t="s">
        <v>855</v>
      </c>
      <c r="H100" s="593" t="s">
        <v>861</v>
      </c>
      <c r="I100" s="594" t="s">
        <v>2267</v>
      </c>
      <c r="J100" s="594"/>
      <c r="K100" s="613">
        <v>100</v>
      </c>
      <c r="L100" s="593"/>
      <c r="M100" s="595"/>
      <c r="N100" s="596"/>
    </row>
    <row r="101" spans="1:14" ht="38.25" customHeight="1" x14ac:dyDescent="0.2">
      <c r="A101" s="592" t="s">
        <v>862</v>
      </c>
      <c r="B101" s="593" t="s">
        <v>234</v>
      </c>
      <c r="C101" s="593" t="s">
        <v>863</v>
      </c>
      <c r="D101" s="593" t="s">
        <v>864</v>
      </c>
      <c r="E101" s="634" t="s">
        <v>1923</v>
      </c>
      <c r="F101" s="594" t="s">
        <v>2209</v>
      </c>
      <c r="G101" s="600" t="s">
        <v>826</v>
      </c>
      <c r="H101" s="593" t="s">
        <v>866</v>
      </c>
      <c r="I101" s="594" t="s">
        <v>2210</v>
      </c>
      <c r="J101" s="593"/>
      <c r="K101" s="613">
        <v>100</v>
      </c>
      <c r="L101" s="593"/>
      <c r="M101" s="595"/>
      <c r="N101" s="596"/>
    </row>
    <row r="102" spans="1:14" ht="38.25" customHeight="1" x14ac:dyDescent="0.2">
      <c r="A102" s="592" t="s">
        <v>867</v>
      </c>
      <c r="B102" s="593" t="s">
        <v>234</v>
      </c>
      <c r="C102" s="593" t="s">
        <v>868</v>
      </c>
      <c r="D102" s="593" t="s">
        <v>869</v>
      </c>
      <c r="E102" s="634" t="s">
        <v>870</v>
      </c>
      <c r="F102" s="594" t="s">
        <v>2211</v>
      </c>
      <c r="G102" s="600"/>
      <c r="H102" s="593" t="s">
        <v>871</v>
      </c>
      <c r="I102" s="594" t="s">
        <v>2212</v>
      </c>
      <c r="J102" s="593"/>
      <c r="K102" s="613">
        <v>100</v>
      </c>
      <c r="L102" s="593"/>
      <c r="M102" s="595"/>
      <c r="N102" s="596"/>
    </row>
    <row r="103" spans="1:14" ht="38.25" customHeight="1" x14ac:dyDescent="0.25">
      <c r="A103" s="592" t="s">
        <v>872</v>
      </c>
      <c r="B103" s="593" t="s">
        <v>234</v>
      </c>
      <c r="C103" s="593" t="s">
        <v>873</v>
      </c>
      <c r="D103" s="593" t="s">
        <v>874</v>
      </c>
      <c r="E103" s="634" t="s">
        <v>1924</v>
      </c>
      <c r="F103" s="594" t="s">
        <v>2213</v>
      </c>
      <c r="G103" s="600" t="s">
        <v>876</v>
      </c>
      <c r="H103" s="593" t="s">
        <v>877</v>
      </c>
      <c r="I103" s="637" t="s">
        <v>2214</v>
      </c>
      <c r="J103" s="593"/>
      <c r="K103" s="613">
        <v>80</v>
      </c>
      <c r="L103" s="593"/>
      <c r="M103" s="595"/>
      <c r="N103" s="596"/>
    </row>
    <row r="104" spans="1:14" ht="38.25" customHeight="1" x14ac:dyDescent="0.2">
      <c r="A104" s="592" t="s">
        <v>878</v>
      </c>
      <c r="B104" s="593" t="s">
        <v>185</v>
      </c>
      <c r="C104" s="593" t="s">
        <v>879</v>
      </c>
      <c r="D104" s="593" t="s">
        <v>880</v>
      </c>
      <c r="E104" s="634" t="s">
        <v>881</v>
      </c>
      <c r="F104" s="602" t="s">
        <v>2215</v>
      </c>
      <c r="G104" s="600" t="s">
        <v>882</v>
      </c>
      <c r="H104" s="593" t="s">
        <v>883</v>
      </c>
      <c r="I104" s="589" t="s">
        <v>2259</v>
      </c>
      <c r="J104" s="593"/>
      <c r="K104" s="613">
        <v>80</v>
      </c>
      <c r="L104" s="638"/>
      <c r="M104" s="595"/>
      <c r="N104" s="596"/>
    </row>
    <row r="105" spans="1:14" ht="38.25" customHeight="1" x14ac:dyDescent="0.2">
      <c r="A105" s="592" t="s">
        <v>884</v>
      </c>
      <c r="B105" s="593" t="s">
        <v>234</v>
      </c>
      <c r="C105" s="593" t="s">
        <v>885</v>
      </c>
      <c r="D105" s="593" t="s">
        <v>886</v>
      </c>
      <c r="E105" s="634" t="s">
        <v>1925</v>
      </c>
      <c r="F105" s="594" t="s">
        <v>2216</v>
      </c>
      <c r="G105" s="600"/>
      <c r="H105" s="593" t="s">
        <v>2217</v>
      </c>
      <c r="I105" s="594" t="s">
        <v>1889</v>
      </c>
      <c r="J105" s="593"/>
      <c r="K105" s="613">
        <v>100</v>
      </c>
      <c r="L105" s="593"/>
      <c r="M105" s="595"/>
      <c r="N105" s="596"/>
    </row>
    <row r="106" spans="1:14" ht="38.25" customHeight="1" x14ac:dyDescent="0.2">
      <c r="A106" s="552" t="s">
        <v>887</v>
      </c>
      <c r="B106" s="554" t="s">
        <v>185</v>
      </c>
      <c r="C106" s="554" t="s">
        <v>217</v>
      </c>
      <c r="D106" s="554" t="s">
        <v>888</v>
      </c>
      <c r="E106" s="552" t="s">
        <v>1926</v>
      </c>
      <c r="F106" s="553" t="s">
        <v>508</v>
      </c>
      <c r="G106" s="557"/>
      <c r="H106" s="553"/>
      <c r="I106" s="553"/>
      <c r="J106" s="553"/>
      <c r="K106" s="611">
        <f>K107</f>
        <v>100</v>
      </c>
      <c r="L106" s="553"/>
      <c r="M106" s="580"/>
      <c r="N106" s="580"/>
    </row>
    <row r="107" spans="1:14" ht="38.25" customHeight="1" x14ac:dyDescent="0.2">
      <c r="A107" s="592" t="s">
        <v>889</v>
      </c>
      <c r="B107" s="593" t="s">
        <v>185</v>
      </c>
      <c r="C107" s="593" t="s">
        <v>890</v>
      </c>
      <c r="D107" s="593" t="s">
        <v>891</v>
      </c>
      <c r="E107" s="592" t="s">
        <v>1927</v>
      </c>
      <c r="F107" s="602" t="s">
        <v>2218</v>
      </c>
      <c r="G107" s="600"/>
      <c r="H107" s="593" t="s">
        <v>892</v>
      </c>
      <c r="I107" s="594" t="s">
        <v>2219</v>
      </c>
      <c r="J107" s="593"/>
      <c r="K107" s="613">
        <v>100</v>
      </c>
      <c r="L107" s="593"/>
      <c r="M107" s="595"/>
      <c r="N107" s="596"/>
    </row>
    <row r="108" spans="1:14" ht="38.25" customHeight="1" x14ac:dyDescent="0.2">
      <c r="A108" s="570" t="s">
        <v>30</v>
      </c>
      <c r="B108" s="571"/>
      <c r="C108" s="570"/>
      <c r="D108" s="570"/>
      <c r="E108" s="579"/>
      <c r="F108" s="570"/>
      <c r="G108" s="570"/>
      <c r="H108" s="570"/>
      <c r="I108" s="573"/>
      <c r="J108" s="573"/>
      <c r="K108" s="621"/>
      <c r="L108" s="579"/>
      <c r="M108" s="579"/>
      <c r="N108" s="579"/>
    </row>
    <row r="109" spans="1:14" ht="38.25" customHeight="1" x14ac:dyDescent="0.2">
      <c r="A109" s="581" t="s">
        <v>893</v>
      </c>
      <c r="B109" s="549" t="s">
        <v>503</v>
      </c>
      <c r="C109" s="549" t="s">
        <v>30</v>
      </c>
      <c r="D109" s="549"/>
      <c r="E109" s="548" t="s">
        <v>29</v>
      </c>
      <c r="F109" s="550"/>
      <c r="G109" s="575"/>
      <c r="H109" s="574"/>
      <c r="I109" s="574"/>
      <c r="J109" s="574"/>
      <c r="K109" s="617">
        <f>K110</f>
        <v>100</v>
      </c>
      <c r="L109" s="574"/>
      <c r="M109" s="566"/>
      <c r="N109" s="567"/>
    </row>
    <row r="110" spans="1:14" ht="38.25" customHeight="1" x14ac:dyDescent="0.2">
      <c r="A110" s="552" t="s">
        <v>894</v>
      </c>
      <c r="B110" s="554" t="s">
        <v>185</v>
      </c>
      <c r="C110" s="554" t="s">
        <v>895</v>
      </c>
      <c r="D110" s="554" t="s">
        <v>896</v>
      </c>
      <c r="E110" s="552" t="s">
        <v>1934</v>
      </c>
      <c r="F110" s="553"/>
      <c r="G110" s="557"/>
      <c r="H110" s="553"/>
      <c r="I110" s="553"/>
      <c r="J110" s="553"/>
      <c r="K110" s="611">
        <f>ROUND(AVERAGE(K111:K117),0)</f>
        <v>100</v>
      </c>
      <c r="L110" s="554"/>
      <c r="M110" s="566"/>
      <c r="N110" s="567"/>
    </row>
    <row r="111" spans="1:14" ht="38.25" customHeight="1" x14ac:dyDescent="0.2">
      <c r="A111" s="592" t="s">
        <v>897</v>
      </c>
      <c r="B111" s="593" t="s">
        <v>185</v>
      </c>
      <c r="C111" s="593" t="s">
        <v>898</v>
      </c>
      <c r="D111" s="593" t="s">
        <v>899</v>
      </c>
      <c r="E111" s="634" t="s">
        <v>1936</v>
      </c>
      <c r="F111" s="594" t="s">
        <v>2220</v>
      </c>
      <c r="G111" s="593" t="s">
        <v>901</v>
      </c>
      <c r="H111" s="593" t="s">
        <v>1890</v>
      </c>
      <c r="I111" s="594" t="s">
        <v>2221</v>
      </c>
      <c r="J111" s="593"/>
      <c r="K111" s="613">
        <v>100</v>
      </c>
      <c r="L111" s="593"/>
      <c r="M111" s="595"/>
      <c r="N111" s="596"/>
    </row>
    <row r="112" spans="1:14" ht="38.25" customHeight="1" x14ac:dyDescent="0.2">
      <c r="A112" s="592" t="s">
        <v>902</v>
      </c>
      <c r="B112" s="593" t="s">
        <v>185</v>
      </c>
      <c r="C112" s="593" t="s">
        <v>903</v>
      </c>
      <c r="D112" s="593" t="s">
        <v>904</v>
      </c>
      <c r="E112" s="634" t="s">
        <v>1937</v>
      </c>
      <c r="F112" s="594" t="s">
        <v>2222</v>
      </c>
      <c r="G112" s="600" t="s">
        <v>906</v>
      </c>
      <c r="H112" s="593" t="s">
        <v>2223</v>
      </c>
      <c r="I112" s="594" t="s">
        <v>2263</v>
      </c>
      <c r="J112" s="593"/>
      <c r="K112" s="613">
        <v>100</v>
      </c>
      <c r="L112" s="593"/>
      <c r="M112" s="595"/>
      <c r="N112" s="596"/>
    </row>
    <row r="113" spans="1:14" ht="38.25" customHeight="1" x14ac:dyDescent="0.2">
      <c r="A113" s="592" t="s">
        <v>907</v>
      </c>
      <c r="B113" s="593" t="s">
        <v>185</v>
      </c>
      <c r="C113" s="593" t="s">
        <v>908</v>
      </c>
      <c r="D113" s="593" t="s">
        <v>909</v>
      </c>
      <c r="E113" s="634" t="s">
        <v>1938</v>
      </c>
      <c r="F113" s="594" t="s">
        <v>2224</v>
      </c>
      <c r="G113" s="600" t="s">
        <v>293</v>
      </c>
      <c r="H113" s="593" t="s">
        <v>911</v>
      </c>
      <c r="I113" s="594" t="s">
        <v>2225</v>
      </c>
      <c r="J113" s="593"/>
      <c r="K113" s="613">
        <v>100</v>
      </c>
      <c r="L113" s="593"/>
      <c r="M113" s="595"/>
      <c r="N113" s="596"/>
    </row>
    <row r="114" spans="1:14" ht="38.25" customHeight="1" x14ac:dyDescent="0.2">
      <c r="A114" s="592" t="s">
        <v>912</v>
      </c>
      <c r="B114" s="593" t="s">
        <v>185</v>
      </c>
      <c r="C114" s="593" t="s">
        <v>913</v>
      </c>
      <c r="D114" s="593" t="s">
        <v>914</v>
      </c>
      <c r="E114" s="634" t="s">
        <v>1939</v>
      </c>
      <c r="F114" s="594" t="s">
        <v>2226</v>
      </c>
      <c r="G114" s="593" t="s">
        <v>916</v>
      </c>
      <c r="H114" s="593" t="s">
        <v>917</v>
      </c>
      <c r="I114" s="594" t="s">
        <v>2227</v>
      </c>
      <c r="J114" s="593"/>
      <c r="K114" s="613">
        <v>100</v>
      </c>
      <c r="L114" s="593"/>
      <c r="M114" s="595"/>
      <c r="N114" s="596"/>
    </row>
    <row r="115" spans="1:14" ht="38.25" customHeight="1" x14ac:dyDescent="0.2">
      <c r="A115" s="592" t="s">
        <v>918</v>
      </c>
      <c r="B115" s="593" t="s">
        <v>185</v>
      </c>
      <c r="C115" s="593" t="s">
        <v>919</v>
      </c>
      <c r="D115" s="593" t="s">
        <v>920</v>
      </c>
      <c r="E115" s="634" t="s">
        <v>1940</v>
      </c>
      <c r="F115" s="594" t="s">
        <v>2228</v>
      </c>
      <c r="G115" s="593" t="s">
        <v>922</v>
      </c>
      <c r="H115" s="593" t="s">
        <v>2229</v>
      </c>
      <c r="I115" s="594" t="s">
        <v>2230</v>
      </c>
      <c r="J115" s="593"/>
      <c r="K115" s="613">
        <v>100</v>
      </c>
      <c r="L115" s="593"/>
      <c r="M115" s="595"/>
      <c r="N115" s="596"/>
    </row>
    <row r="116" spans="1:14" ht="38.25" customHeight="1" x14ac:dyDescent="0.2">
      <c r="A116" s="592" t="s">
        <v>923</v>
      </c>
      <c r="B116" s="593" t="s">
        <v>234</v>
      </c>
      <c r="C116" s="593" t="s">
        <v>924</v>
      </c>
      <c r="D116" s="593" t="s">
        <v>925</v>
      </c>
      <c r="E116" s="634" t="s">
        <v>1941</v>
      </c>
      <c r="F116" s="594" t="s">
        <v>2231</v>
      </c>
      <c r="G116" s="593" t="s">
        <v>927</v>
      </c>
      <c r="H116" s="593" t="s">
        <v>2232</v>
      </c>
      <c r="I116" s="594" t="s">
        <v>2233</v>
      </c>
      <c r="J116" s="593"/>
      <c r="K116" s="613">
        <v>100</v>
      </c>
      <c r="L116" s="593"/>
      <c r="M116" s="595"/>
      <c r="N116" s="596"/>
    </row>
    <row r="117" spans="1:14" ht="38.25" customHeight="1" x14ac:dyDescent="0.2">
      <c r="A117" s="592" t="s">
        <v>928</v>
      </c>
      <c r="B117" s="593" t="s">
        <v>234</v>
      </c>
      <c r="C117" s="593" t="s">
        <v>929</v>
      </c>
      <c r="D117" s="593" t="s">
        <v>930</v>
      </c>
      <c r="E117" s="634" t="s">
        <v>1942</v>
      </c>
      <c r="F117" s="594" t="s">
        <v>2234</v>
      </c>
      <c r="G117" s="600" t="s">
        <v>932</v>
      </c>
      <c r="H117" s="593" t="s">
        <v>933</v>
      </c>
      <c r="I117" s="594" t="s">
        <v>2235</v>
      </c>
      <c r="J117" s="592"/>
      <c r="K117" s="613">
        <v>100</v>
      </c>
      <c r="L117" s="592"/>
      <c r="M117" s="595"/>
      <c r="N117" s="596"/>
    </row>
    <row r="118" spans="1:14" x14ac:dyDescent="0.2">
      <c r="A118" s="201"/>
      <c r="C118" s="199"/>
      <c r="K118" s="608"/>
      <c r="L118" s="203"/>
    </row>
    <row r="119" spans="1:14" x14ac:dyDescent="0.2">
      <c r="A119" s="201"/>
      <c r="C119" s="199"/>
      <c r="K119" s="608"/>
      <c r="L119" s="203"/>
    </row>
  </sheetData>
  <mergeCells count="4">
    <mergeCell ref="A2:B9"/>
    <mergeCell ref="C2:J5"/>
    <mergeCell ref="K2:L9"/>
    <mergeCell ref="C6:J9"/>
  </mergeCells>
  <conditionalFormatting sqref="J100">
    <cfRule type="notContainsBlanks" dxfId="4" priority="1">
      <formula>LEN(TRIM(J100))&gt;0</formula>
    </cfRule>
  </conditionalFormatting>
  <dataValidations count="1">
    <dataValidation type="list" allowBlank="1" showErrorMessage="1" sqref="K15:K16 K18:K23 K25 K27:K31 K35:K36 K40:K45 K47:K55 K59:K62 K64 K66 K68:K71 K73 K75:K76 K78 K82:K84 K86:K89 K93:K95 K97:K105 K107 K111:K117" xr:uid="{A2E46BED-EDAA-463B-962B-ACD904B28A42}">
      <formula1>$N$3:$N$9</formula1>
    </dataValidation>
  </dataValidations>
  <hyperlinks>
    <hyperlink ref="I29" r:id="rId1" xr:uid="{89E66879-F57E-46A3-A1F3-27C17C1D3DC5}"/>
    <hyperlink ref="I31" r:id="rId2" xr:uid="{B89F194F-D364-4BC4-841D-497FE76BE58B}"/>
    <hyperlink ref="I35" r:id="rId3" xr:uid="{F4AC0357-6FA3-4EEE-8A8B-884E5471A95C}"/>
    <hyperlink ref="I40" r:id="rId4" xr:uid="{41E6EC38-4D20-41F4-8C58-A482F2051CF8}"/>
    <hyperlink ref="I42" r:id="rId5" xr:uid="{3E8C1525-337A-453B-9CE7-48BE1603B126}"/>
    <hyperlink ref="I43" r:id="rId6" xr:uid="{2A2A36ED-AEDF-4E98-9D1D-C74707A82351}"/>
    <hyperlink ref="I45" r:id="rId7" xr:uid="{BA8BE363-CF0F-4F0D-80AE-BC7677E1C96E}"/>
    <hyperlink ref="F47" r:id="rId8" xr:uid="{1DE5B63D-1436-4B24-89A2-BD7D32F5628B}"/>
    <hyperlink ref="I51" r:id="rId9" xr:uid="{592D607B-5FBA-482F-9D24-52F516CF4114}"/>
    <hyperlink ref="I59" r:id="rId10" xr:uid="{047DD85B-CB33-4C93-91EC-1BB889507AB2}"/>
    <hyperlink ref="I60" r:id="rId11" xr:uid="{82964576-48CB-40D9-9D06-F3B07B815B26}"/>
    <hyperlink ref="I62" r:id="rId12" xr:uid="{518CC877-B405-4FAF-9A34-07D650FD9009}"/>
    <hyperlink ref="I94" r:id="rId13" xr:uid="{E300F1D5-C812-4108-9874-D6F46014628F}"/>
    <hyperlink ref="I95" r:id="rId14" xr:uid="{D47F5E74-4079-4904-B13D-5C1375BD7441}"/>
  </hyperlinks>
  <pageMargins left="0.7" right="0.7" top="0.75" bottom="0.75" header="0.3" footer="0.3"/>
  <pageSetup orientation="portrait" r:id="rId15"/>
  <drawing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F1C1-F369-A044-975C-9AB2ECC09038}">
  <dimension ref="A1:IS167"/>
  <sheetViews>
    <sheetView topLeftCell="M67" workbookViewId="0">
      <selection activeCell="E68" sqref="E68"/>
    </sheetView>
  </sheetViews>
  <sheetFormatPr baseColWidth="10" defaultRowHeight="15" x14ac:dyDescent="0.25"/>
  <cols>
    <col min="2" max="2" width="7.85546875" customWidth="1"/>
    <col min="4" max="4" width="33.28515625" customWidth="1"/>
    <col min="5" max="5" width="40.42578125" customWidth="1"/>
    <col min="8" max="8" width="37.42578125" customWidth="1"/>
    <col min="9" max="9" width="36.7109375" customWidth="1"/>
  </cols>
  <sheetData>
    <row r="1" spans="1:253" ht="23.25" x14ac:dyDescent="0.25">
      <c r="A1" s="213" t="s">
        <v>1262</v>
      </c>
      <c r="B1" s="919" t="s">
        <v>1263</v>
      </c>
      <c r="C1" s="920"/>
      <c r="D1" s="920"/>
      <c r="E1" s="920"/>
      <c r="F1" s="920"/>
      <c r="G1" s="920"/>
      <c r="H1" s="920"/>
      <c r="I1" s="921"/>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c r="CP1" s="214"/>
      <c r="CQ1" s="214"/>
      <c r="CR1" s="214"/>
      <c r="CS1" s="214"/>
      <c r="CT1" s="214"/>
      <c r="CU1" s="214"/>
      <c r="CV1" s="214"/>
      <c r="CW1" s="214"/>
      <c r="CX1" s="214"/>
      <c r="CY1" s="214"/>
      <c r="CZ1" s="214"/>
      <c r="DA1" s="214"/>
      <c r="DB1" s="214"/>
      <c r="DC1" s="214"/>
      <c r="DD1" s="214"/>
      <c r="DE1" s="214"/>
      <c r="DF1" s="214"/>
      <c r="DG1" s="214"/>
      <c r="DH1" s="214"/>
      <c r="DI1" s="214"/>
      <c r="DJ1" s="214"/>
      <c r="DK1" s="214"/>
      <c r="DL1" s="214"/>
      <c r="DM1" s="214"/>
      <c r="DN1" s="214"/>
      <c r="DO1" s="214"/>
      <c r="DP1" s="214"/>
      <c r="DQ1" s="214"/>
      <c r="DR1" s="214"/>
      <c r="DS1" s="214"/>
      <c r="DT1" s="214"/>
      <c r="DU1" s="214"/>
      <c r="DV1" s="214"/>
      <c r="DW1" s="214"/>
      <c r="DX1" s="214"/>
      <c r="DY1" s="214"/>
      <c r="DZ1" s="214"/>
      <c r="EA1" s="214"/>
      <c r="EB1" s="214"/>
      <c r="EC1" s="214"/>
      <c r="ED1" s="214"/>
      <c r="EE1" s="214"/>
      <c r="EF1" s="214"/>
      <c r="EG1" s="214"/>
      <c r="EH1" s="214"/>
      <c r="EI1" s="214"/>
      <c r="EJ1" s="214"/>
      <c r="EK1" s="214"/>
      <c r="EL1" s="214"/>
      <c r="EM1" s="214"/>
      <c r="EN1" s="214"/>
      <c r="EO1" s="214"/>
      <c r="EP1" s="214"/>
      <c r="EQ1" s="214"/>
      <c r="ER1" s="214"/>
      <c r="ES1" s="214"/>
      <c r="ET1" s="214"/>
      <c r="EU1" s="214"/>
      <c r="EV1" s="214"/>
      <c r="EW1" s="214"/>
      <c r="EX1" s="214"/>
      <c r="EY1" s="214"/>
      <c r="EZ1" s="214"/>
      <c r="FA1" s="214"/>
      <c r="FB1" s="214"/>
      <c r="FC1" s="214"/>
      <c r="FD1" s="214"/>
      <c r="FE1" s="214"/>
      <c r="FF1" s="214"/>
      <c r="FG1" s="214"/>
      <c r="FH1" s="214"/>
      <c r="FI1" s="214"/>
      <c r="FJ1" s="214"/>
      <c r="FK1" s="214"/>
      <c r="FL1" s="214"/>
      <c r="FM1" s="214"/>
      <c r="FN1" s="214"/>
      <c r="FO1" s="214"/>
      <c r="FP1" s="214"/>
      <c r="FQ1" s="214"/>
      <c r="FR1" s="214"/>
      <c r="FS1" s="214"/>
      <c r="FT1" s="214"/>
      <c r="FU1" s="214"/>
      <c r="FV1" s="214"/>
      <c r="FW1" s="214"/>
      <c r="FX1" s="214"/>
      <c r="FY1" s="214"/>
      <c r="FZ1" s="214"/>
      <c r="GA1" s="214"/>
      <c r="GB1" s="214"/>
      <c r="GC1" s="214"/>
      <c r="GD1" s="214"/>
      <c r="GE1" s="214"/>
      <c r="GF1" s="214"/>
      <c r="GG1" s="214"/>
      <c r="GH1" s="214"/>
      <c r="GI1" s="214"/>
      <c r="GJ1" s="214"/>
      <c r="GK1" s="214"/>
      <c r="GL1" s="214"/>
      <c r="GM1" s="214"/>
      <c r="GN1" s="214"/>
      <c r="GO1" s="214"/>
      <c r="GP1" s="214"/>
      <c r="GQ1" s="214"/>
      <c r="GR1" s="214"/>
      <c r="GS1" s="214"/>
      <c r="GT1" s="214"/>
      <c r="GU1" s="214"/>
      <c r="GV1" s="214"/>
      <c r="GW1" s="214"/>
      <c r="GX1" s="214"/>
      <c r="GY1" s="214"/>
      <c r="GZ1" s="214"/>
      <c r="HA1" s="214"/>
      <c r="HB1" s="214"/>
      <c r="HC1" s="214"/>
      <c r="HD1" s="214"/>
      <c r="HE1" s="214"/>
      <c r="HF1" s="214"/>
      <c r="HG1" s="214"/>
      <c r="HH1" s="214"/>
      <c r="HI1" s="214"/>
      <c r="HJ1" s="214"/>
      <c r="HK1" s="214"/>
      <c r="HL1" s="214"/>
      <c r="HM1" s="214"/>
      <c r="HN1" s="214"/>
      <c r="HO1" s="214"/>
      <c r="HP1" s="214"/>
      <c r="HQ1" s="214"/>
      <c r="HR1" s="214"/>
      <c r="HS1" s="214"/>
      <c r="HT1" s="214"/>
      <c r="HU1" s="214"/>
      <c r="HV1" s="214"/>
      <c r="HW1" s="214"/>
      <c r="HX1" s="214"/>
      <c r="HY1" s="214"/>
      <c r="HZ1" s="214"/>
      <c r="IA1" s="214"/>
      <c r="IB1" s="214"/>
      <c r="IC1" s="214"/>
      <c r="ID1" s="214"/>
      <c r="IE1" s="214"/>
      <c r="IF1" s="214"/>
      <c r="IG1" s="214"/>
      <c r="IH1" s="214"/>
      <c r="II1" s="214"/>
      <c r="IJ1" s="214"/>
      <c r="IK1" s="214"/>
      <c r="IL1" s="214"/>
      <c r="IM1" s="214"/>
      <c r="IN1" s="214"/>
      <c r="IO1" s="214"/>
      <c r="IP1" s="214"/>
      <c r="IQ1" s="214"/>
      <c r="IR1" s="214"/>
      <c r="IS1" s="214"/>
    </row>
    <row r="2" spans="1:253" ht="21" x14ac:dyDescent="0.25">
      <c r="A2" s="215"/>
      <c r="B2" s="922" t="s">
        <v>1264</v>
      </c>
      <c r="C2" s="923"/>
      <c r="D2" s="923"/>
      <c r="E2" s="923"/>
      <c r="F2" s="923"/>
      <c r="G2" s="923"/>
      <c r="H2" s="923"/>
      <c r="I2" s="92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14"/>
      <c r="HW2" s="214"/>
      <c r="HX2" s="214"/>
      <c r="HY2" s="214"/>
      <c r="HZ2" s="214"/>
      <c r="IA2" s="214"/>
      <c r="IB2" s="214"/>
      <c r="IC2" s="214"/>
      <c r="ID2" s="214"/>
      <c r="IE2" s="214"/>
      <c r="IF2" s="214"/>
      <c r="IG2" s="214"/>
      <c r="IH2" s="214"/>
      <c r="II2" s="214"/>
      <c r="IJ2" s="214"/>
      <c r="IK2" s="214"/>
      <c r="IL2" s="214"/>
      <c r="IM2" s="214"/>
      <c r="IN2" s="214"/>
      <c r="IO2" s="214"/>
      <c r="IP2" s="214"/>
      <c r="IQ2" s="214"/>
      <c r="IR2" s="214"/>
      <c r="IS2" s="214"/>
    </row>
    <row r="3" spans="1:253" ht="75" x14ac:dyDescent="0.25">
      <c r="A3" s="215"/>
      <c r="B3" s="216" t="s">
        <v>1265</v>
      </c>
      <c r="C3" s="217" t="s">
        <v>1266</v>
      </c>
      <c r="D3" s="218" t="s">
        <v>1267</v>
      </c>
      <c r="E3" s="219" t="s">
        <v>1268</v>
      </c>
      <c r="F3" s="220" t="s">
        <v>1269</v>
      </c>
      <c r="G3" s="221" t="s">
        <v>1270</v>
      </c>
      <c r="H3" s="222" t="s">
        <v>1271</v>
      </c>
      <c r="I3" s="223" t="s">
        <v>1272</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c r="DO3" s="214"/>
      <c r="DP3" s="214"/>
      <c r="DQ3" s="214"/>
      <c r="DR3" s="214"/>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14"/>
      <c r="EV3" s="214"/>
      <c r="EW3" s="214"/>
      <c r="EX3" s="214"/>
      <c r="EY3" s="214"/>
      <c r="EZ3" s="214"/>
      <c r="FA3" s="214"/>
      <c r="FB3" s="214"/>
      <c r="FC3" s="214"/>
      <c r="FD3" s="214"/>
      <c r="FE3" s="214"/>
      <c r="FF3" s="214"/>
      <c r="FG3" s="214"/>
      <c r="FH3" s="214"/>
      <c r="FI3" s="214"/>
      <c r="FJ3" s="214"/>
      <c r="FK3" s="214"/>
      <c r="FL3" s="214"/>
      <c r="FM3" s="214"/>
      <c r="FN3" s="214"/>
      <c r="FO3" s="214"/>
      <c r="FP3" s="214"/>
      <c r="FQ3" s="214"/>
      <c r="FR3" s="214"/>
      <c r="FS3" s="214"/>
      <c r="FT3" s="214"/>
      <c r="FU3" s="214"/>
      <c r="FV3" s="214"/>
      <c r="FW3" s="214"/>
      <c r="FX3" s="214"/>
      <c r="FY3" s="214"/>
      <c r="FZ3" s="214"/>
      <c r="GA3" s="214"/>
      <c r="GB3" s="214"/>
      <c r="GC3" s="214"/>
      <c r="GD3" s="214"/>
      <c r="GE3" s="214"/>
      <c r="GF3" s="214"/>
      <c r="GG3" s="214"/>
      <c r="GH3" s="214"/>
      <c r="GI3" s="214"/>
      <c r="GJ3" s="214"/>
      <c r="GK3" s="214"/>
      <c r="GL3" s="214"/>
      <c r="GM3" s="214"/>
      <c r="GN3" s="214"/>
      <c r="GO3" s="214"/>
      <c r="GP3" s="214"/>
      <c r="GQ3" s="214"/>
      <c r="GR3" s="214"/>
      <c r="GS3" s="214"/>
      <c r="GT3" s="214"/>
      <c r="GU3" s="214"/>
      <c r="GV3" s="214"/>
      <c r="GW3" s="214"/>
      <c r="GX3" s="214"/>
      <c r="GY3" s="214"/>
      <c r="GZ3" s="214"/>
      <c r="HA3" s="214"/>
      <c r="HB3" s="214"/>
      <c r="HC3" s="214"/>
      <c r="HD3" s="214"/>
      <c r="HE3" s="214"/>
      <c r="HF3" s="214"/>
      <c r="HG3" s="214"/>
      <c r="HH3" s="214"/>
      <c r="HI3" s="214"/>
      <c r="HJ3" s="214"/>
      <c r="HK3" s="214"/>
      <c r="HL3" s="214"/>
      <c r="HM3" s="214"/>
      <c r="HN3" s="214"/>
      <c r="HO3" s="214"/>
      <c r="HP3" s="214"/>
      <c r="HQ3" s="214"/>
      <c r="HR3" s="214"/>
      <c r="HS3" s="214"/>
      <c r="HT3" s="214"/>
      <c r="HU3" s="214"/>
      <c r="HV3" s="214"/>
      <c r="HW3" s="214"/>
      <c r="HX3" s="214"/>
      <c r="HY3" s="214"/>
      <c r="HZ3" s="214"/>
      <c r="IA3" s="214"/>
      <c r="IB3" s="214"/>
      <c r="IC3" s="214"/>
      <c r="ID3" s="214"/>
      <c r="IE3" s="214"/>
      <c r="IF3" s="214"/>
      <c r="IG3" s="214"/>
      <c r="IH3" s="214"/>
      <c r="II3" s="214"/>
      <c r="IJ3" s="214"/>
      <c r="IK3" s="214"/>
      <c r="IL3" s="214"/>
      <c r="IM3" s="214"/>
      <c r="IN3" s="214"/>
      <c r="IO3" s="214"/>
      <c r="IP3" s="214"/>
      <c r="IQ3" s="214"/>
      <c r="IR3" s="214"/>
      <c r="IS3" s="214"/>
    </row>
    <row r="4" spans="1:253" ht="30" x14ac:dyDescent="0.25">
      <c r="A4" s="215"/>
      <c r="B4" s="224"/>
      <c r="C4" s="225">
        <v>5</v>
      </c>
      <c r="D4" s="226" t="s">
        <v>1273</v>
      </c>
      <c r="E4" s="227"/>
      <c r="F4" s="227"/>
      <c r="G4" s="228"/>
      <c r="H4" s="229"/>
      <c r="I4" s="230"/>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c r="DO4" s="214"/>
      <c r="DP4" s="214"/>
      <c r="DQ4" s="214"/>
      <c r="DR4" s="214"/>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14"/>
      <c r="FG4" s="214"/>
      <c r="FH4" s="214"/>
      <c r="FI4" s="214"/>
      <c r="FJ4" s="214"/>
      <c r="FK4" s="214"/>
      <c r="FL4" s="214"/>
      <c r="FM4" s="214"/>
      <c r="FN4" s="214"/>
      <c r="FO4" s="214"/>
      <c r="FP4" s="214"/>
      <c r="FQ4" s="214"/>
      <c r="FR4" s="214"/>
      <c r="FS4" s="214"/>
      <c r="FT4" s="214"/>
      <c r="FU4" s="214"/>
      <c r="FV4" s="214"/>
      <c r="FW4" s="214"/>
      <c r="FX4" s="214"/>
      <c r="FY4" s="214"/>
      <c r="FZ4" s="214"/>
      <c r="GA4" s="214"/>
      <c r="GB4" s="214"/>
      <c r="GC4" s="214"/>
      <c r="GD4" s="214"/>
      <c r="GE4" s="214"/>
      <c r="GF4" s="214"/>
      <c r="GG4" s="214"/>
      <c r="GH4" s="214"/>
      <c r="GI4" s="214"/>
      <c r="GJ4" s="214"/>
      <c r="GK4" s="214"/>
      <c r="GL4" s="214"/>
      <c r="GM4" s="214"/>
      <c r="GN4" s="214"/>
      <c r="GO4" s="214"/>
      <c r="GP4" s="214"/>
      <c r="GQ4" s="214"/>
      <c r="GR4" s="214"/>
      <c r="GS4" s="214"/>
      <c r="GT4" s="214"/>
      <c r="GU4" s="214"/>
      <c r="GV4" s="214"/>
      <c r="GW4" s="214"/>
      <c r="GX4" s="214"/>
      <c r="GY4" s="214"/>
      <c r="GZ4" s="214"/>
      <c r="HA4" s="214"/>
      <c r="HB4" s="214"/>
      <c r="HC4" s="214"/>
      <c r="HD4" s="214"/>
      <c r="HE4" s="214"/>
      <c r="HF4" s="214"/>
      <c r="HG4" s="214"/>
      <c r="HH4" s="214"/>
      <c r="HI4" s="214"/>
      <c r="HJ4" s="214"/>
      <c r="HK4" s="214"/>
      <c r="HL4" s="214"/>
      <c r="HM4" s="214"/>
      <c r="HN4" s="214"/>
      <c r="HO4" s="214"/>
      <c r="HP4" s="214"/>
      <c r="HQ4" s="214"/>
      <c r="HR4" s="214"/>
      <c r="HS4" s="214"/>
      <c r="HT4" s="214"/>
      <c r="HU4" s="214"/>
      <c r="HV4" s="214"/>
      <c r="HW4" s="214"/>
      <c r="HX4" s="214"/>
      <c r="HY4" s="214"/>
      <c r="HZ4" s="214"/>
      <c r="IA4" s="214"/>
      <c r="IB4" s="214"/>
      <c r="IC4" s="214"/>
      <c r="ID4" s="214"/>
      <c r="IE4" s="214"/>
      <c r="IF4" s="214"/>
      <c r="IG4" s="214"/>
      <c r="IH4" s="214"/>
      <c r="II4" s="214"/>
      <c r="IJ4" s="214"/>
      <c r="IK4" s="214"/>
      <c r="IL4" s="214"/>
      <c r="IM4" s="214"/>
      <c r="IN4" s="214"/>
      <c r="IO4" s="214"/>
      <c r="IP4" s="214"/>
      <c r="IQ4" s="214"/>
      <c r="IR4" s="214"/>
      <c r="IS4" s="214"/>
    </row>
    <row r="5" spans="1:253" ht="47.25" x14ac:dyDescent="0.25">
      <c r="A5" s="215"/>
      <c r="B5" s="231"/>
      <c r="C5" s="232" t="s">
        <v>1274</v>
      </c>
      <c r="D5" s="233" t="s">
        <v>1275</v>
      </c>
      <c r="E5" s="234"/>
      <c r="F5" s="234"/>
      <c r="G5" s="235"/>
      <c r="H5" s="236"/>
      <c r="I5" s="237"/>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14"/>
      <c r="FG5" s="214"/>
      <c r="FH5" s="214"/>
      <c r="FI5" s="214"/>
      <c r="FJ5" s="214"/>
      <c r="FK5" s="214"/>
      <c r="FL5" s="214"/>
      <c r="FM5" s="214"/>
      <c r="FN5" s="214"/>
      <c r="FO5" s="214"/>
      <c r="FP5" s="214"/>
      <c r="FQ5" s="214"/>
      <c r="FR5" s="214"/>
      <c r="FS5" s="214"/>
      <c r="FT5" s="214"/>
      <c r="FU5" s="214"/>
      <c r="FV5" s="214"/>
      <c r="FW5" s="214"/>
      <c r="FX5" s="214"/>
      <c r="FY5" s="214"/>
      <c r="FZ5" s="214"/>
      <c r="GA5" s="214"/>
      <c r="GB5" s="214"/>
      <c r="GC5" s="214"/>
      <c r="GD5" s="214"/>
      <c r="GE5" s="214"/>
      <c r="GF5" s="214"/>
      <c r="GG5" s="214"/>
      <c r="GH5" s="214"/>
      <c r="GI5" s="214"/>
      <c r="GJ5" s="214"/>
      <c r="GK5" s="214"/>
      <c r="GL5" s="214"/>
      <c r="GM5" s="214"/>
      <c r="GN5" s="214"/>
      <c r="GO5" s="214"/>
      <c r="GP5" s="214"/>
      <c r="GQ5" s="214"/>
      <c r="GR5" s="214"/>
      <c r="GS5" s="214"/>
      <c r="GT5" s="214"/>
      <c r="GU5" s="214"/>
      <c r="GV5" s="214"/>
      <c r="GW5" s="214"/>
      <c r="GX5" s="214"/>
      <c r="GY5" s="214"/>
      <c r="GZ5" s="214"/>
      <c r="HA5" s="214"/>
      <c r="HB5" s="214"/>
      <c r="HC5" s="214"/>
      <c r="HD5" s="214"/>
      <c r="HE5" s="214"/>
      <c r="HF5" s="214"/>
      <c r="HG5" s="214"/>
      <c r="HH5" s="214"/>
      <c r="HI5" s="214"/>
      <c r="HJ5" s="214"/>
      <c r="HK5" s="214"/>
      <c r="HL5" s="214"/>
      <c r="HM5" s="214"/>
      <c r="HN5" s="214"/>
      <c r="HO5" s="214"/>
      <c r="HP5" s="214"/>
      <c r="HQ5" s="214"/>
      <c r="HR5" s="214"/>
      <c r="HS5" s="214"/>
      <c r="HT5" s="214"/>
      <c r="HU5" s="214"/>
      <c r="HV5" s="214"/>
      <c r="HW5" s="214"/>
      <c r="HX5" s="214"/>
      <c r="HY5" s="214"/>
      <c r="HZ5" s="214"/>
      <c r="IA5" s="214"/>
      <c r="IB5" s="214"/>
      <c r="IC5" s="214"/>
      <c r="ID5" s="214"/>
      <c r="IE5" s="214"/>
      <c r="IF5" s="214"/>
      <c r="IG5" s="214"/>
      <c r="IH5" s="214"/>
      <c r="II5" s="214"/>
      <c r="IJ5" s="214"/>
      <c r="IK5" s="214"/>
      <c r="IL5" s="214"/>
      <c r="IM5" s="214"/>
      <c r="IN5" s="214"/>
      <c r="IO5" s="214"/>
      <c r="IP5" s="214"/>
      <c r="IQ5" s="214"/>
      <c r="IR5" s="214"/>
      <c r="IS5" s="214"/>
    </row>
    <row r="6" spans="1:253" ht="105" x14ac:dyDescent="0.25">
      <c r="A6" s="215"/>
      <c r="B6" s="238">
        <v>1</v>
      </c>
      <c r="C6" s="239" t="s">
        <v>1276</v>
      </c>
      <c r="D6" s="240" t="s">
        <v>1277</v>
      </c>
      <c r="E6" s="240" t="s">
        <v>1278</v>
      </c>
      <c r="F6" s="241" t="s">
        <v>1279</v>
      </c>
      <c r="G6" s="242" t="s">
        <v>1280</v>
      </c>
      <c r="H6" s="243" t="s">
        <v>1281</v>
      </c>
      <c r="I6" s="244" t="s">
        <v>1250</v>
      </c>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c r="DO6" s="214"/>
      <c r="DP6" s="214"/>
      <c r="DQ6" s="214"/>
      <c r="DR6" s="214"/>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14"/>
      <c r="EV6" s="214"/>
      <c r="EW6" s="214"/>
      <c r="EX6" s="214"/>
      <c r="EY6" s="214"/>
      <c r="EZ6" s="214"/>
      <c r="FA6" s="214"/>
      <c r="FB6" s="214"/>
      <c r="FC6" s="214"/>
      <c r="FD6" s="214"/>
      <c r="FE6" s="214"/>
      <c r="FF6" s="214"/>
      <c r="FG6" s="214"/>
      <c r="FH6" s="214"/>
      <c r="FI6" s="214"/>
      <c r="FJ6" s="214"/>
      <c r="FK6" s="214"/>
      <c r="FL6" s="214"/>
      <c r="FM6" s="214"/>
      <c r="FN6" s="214"/>
      <c r="FO6" s="214"/>
      <c r="FP6" s="214"/>
      <c r="FQ6" s="214"/>
      <c r="FR6" s="214"/>
      <c r="FS6" s="214"/>
      <c r="FT6" s="214"/>
      <c r="FU6" s="214"/>
      <c r="FV6" s="214"/>
      <c r="FW6" s="214"/>
      <c r="FX6" s="214"/>
      <c r="FY6" s="214"/>
      <c r="FZ6" s="214"/>
      <c r="GA6" s="214"/>
      <c r="GB6" s="214"/>
      <c r="GC6" s="214"/>
      <c r="GD6" s="214"/>
      <c r="GE6" s="214"/>
      <c r="GF6" s="214"/>
      <c r="GG6" s="214"/>
      <c r="GH6" s="214"/>
      <c r="GI6" s="214"/>
      <c r="GJ6" s="214"/>
      <c r="GK6" s="214"/>
      <c r="GL6" s="214"/>
      <c r="GM6" s="214"/>
      <c r="GN6" s="214"/>
      <c r="GO6" s="214"/>
      <c r="GP6" s="214"/>
      <c r="GQ6" s="214"/>
      <c r="GR6" s="214"/>
      <c r="GS6" s="214"/>
      <c r="GT6" s="214"/>
      <c r="GU6" s="214"/>
      <c r="GV6" s="214"/>
      <c r="GW6" s="214"/>
      <c r="GX6" s="214"/>
      <c r="GY6" s="214"/>
      <c r="GZ6" s="214"/>
      <c r="HA6" s="214"/>
      <c r="HB6" s="214"/>
      <c r="HC6" s="214"/>
      <c r="HD6" s="214"/>
      <c r="HE6" s="214"/>
      <c r="HF6" s="214"/>
      <c r="HG6" s="214"/>
      <c r="HH6" s="214"/>
      <c r="HI6" s="214"/>
      <c r="HJ6" s="214"/>
      <c r="HK6" s="214"/>
      <c r="HL6" s="214"/>
      <c r="HM6" s="214"/>
      <c r="HN6" s="214"/>
      <c r="HO6" s="214"/>
      <c r="HP6" s="214"/>
      <c r="HQ6" s="214"/>
      <c r="HR6" s="214"/>
      <c r="HS6" s="214"/>
      <c r="HT6" s="214"/>
      <c r="HU6" s="214"/>
      <c r="HV6" s="214"/>
      <c r="HW6" s="214"/>
      <c r="HX6" s="214"/>
      <c r="HY6" s="214"/>
      <c r="HZ6" s="214"/>
      <c r="IA6" s="214"/>
      <c r="IB6" s="214"/>
      <c r="IC6" s="214"/>
      <c r="ID6" s="214"/>
      <c r="IE6" s="214"/>
      <c r="IF6" s="214"/>
      <c r="IG6" s="214"/>
      <c r="IH6" s="214"/>
      <c r="II6" s="214"/>
      <c r="IJ6" s="214"/>
      <c r="IK6" s="214"/>
      <c r="IL6" s="214"/>
      <c r="IM6" s="214"/>
      <c r="IN6" s="214"/>
      <c r="IO6" s="214"/>
      <c r="IP6" s="214"/>
      <c r="IQ6" s="214"/>
      <c r="IR6" s="214"/>
      <c r="IS6" s="214"/>
    </row>
    <row r="7" spans="1:253" ht="195" x14ac:dyDescent="0.25">
      <c r="A7" s="215"/>
      <c r="B7" s="238">
        <v>2</v>
      </c>
      <c r="C7" s="239" t="s">
        <v>1282</v>
      </c>
      <c r="D7" s="240" t="s">
        <v>1283</v>
      </c>
      <c r="E7" s="245" t="s">
        <v>1284</v>
      </c>
      <c r="F7" s="241" t="s">
        <v>1279</v>
      </c>
      <c r="G7" s="242" t="s">
        <v>1280</v>
      </c>
      <c r="H7" s="243" t="s">
        <v>1285</v>
      </c>
      <c r="I7" s="246" t="s">
        <v>1286</v>
      </c>
      <c r="J7" s="247" t="s">
        <v>1287</v>
      </c>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c r="HW7" s="214"/>
      <c r="HX7" s="214"/>
      <c r="HY7" s="214"/>
      <c r="HZ7" s="214"/>
      <c r="IA7" s="214"/>
      <c r="IB7" s="214"/>
      <c r="IC7" s="214"/>
      <c r="ID7" s="214"/>
      <c r="IE7" s="214"/>
      <c r="IF7" s="214"/>
      <c r="IG7" s="214"/>
      <c r="IH7" s="214"/>
      <c r="II7" s="214"/>
      <c r="IJ7" s="214"/>
      <c r="IK7" s="214"/>
      <c r="IL7" s="214"/>
      <c r="IM7" s="214"/>
      <c r="IN7" s="214"/>
      <c r="IO7" s="214"/>
      <c r="IP7" s="214"/>
      <c r="IQ7" s="214"/>
      <c r="IR7" s="214"/>
      <c r="IS7" s="214"/>
    </row>
    <row r="8" spans="1:253" ht="30" x14ac:dyDescent="0.25">
      <c r="A8" s="215"/>
      <c r="B8" s="224"/>
      <c r="C8" s="248" t="s">
        <v>1288</v>
      </c>
      <c r="D8" s="249" t="s">
        <v>1289</v>
      </c>
      <c r="E8" s="227"/>
      <c r="F8" s="250"/>
      <c r="G8" s="251"/>
      <c r="H8" s="252"/>
      <c r="I8" s="253"/>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4"/>
      <c r="HK8" s="214"/>
      <c r="HL8" s="214"/>
      <c r="HM8" s="214"/>
      <c r="HN8" s="214"/>
      <c r="HO8" s="214"/>
      <c r="HP8" s="214"/>
      <c r="HQ8" s="214"/>
      <c r="HR8" s="214"/>
      <c r="HS8" s="214"/>
      <c r="HT8" s="214"/>
      <c r="HU8" s="214"/>
      <c r="HV8" s="214"/>
      <c r="HW8" s="214"/>
      <c r="HX8" s="214"/>
      <c r="HY8" s="214"/>
      <c r="HZ8" s="214"/>
      <c r="IA8" s="214"/>
      <c r="IB8" s="214"/>
      <c r="IC8" s="214"/>
      <c r="ID8" s="214"/>
      <c r="IE8" s="214"/>
      <c r="IF8" s="214"/>
      <c r="IG8" s="214"/>
      <c r="IH8" s="214"/>
      <c r="II8" s="214"/>
      <c r="IJ8" s="214"/>
      <c r="IK8" s="214"/>
      <c r="IL8" s="214"/>
      <c r="IM8" s="214"/>
      <c r="IN8" s="214"/>
      <c r="IO8" s="214"/>
      <c r="IP8" s="214"/>
      <c r="IQ8" s="214"/>
      <c r="IR8" s="214"/>
      <c r="IS8" s="214"/>
    </row>
    <row r="9" spans="1:253" ht="15.75" x14ac:dyDescent="0.25">
      <c r="A9" s="215"/>
      <c r="B9" s="231"/>
      <c r="C9" s="254" t="s">
        <v>1290</v>
      </c>
      <c r="D9" s="233" t="s">
        <v>1291</v>
      </c>
      <c r="E9" s="234"/>
      <c r="F9" s="255"/>
      <c r="G9" s="256"/>
      <c r="H9" s="257"/>
      <c r="I9" s="258"/>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c r="FU9" s="214"/>
      <c r="FV9" s="214"/>
      <c r="FW9" s="214"/>
      <c r="FX9" s="214"/>
      <c r="FY9" s="214"/>
      <c r="FZ9" s="214"/>
      <c r="GA9" s="214"/>
      <c r="GB9" s="214"/>
      <c r="GC9" s="214"/>
      <c r="GD9" s="214"/>
      <c r="GE9" s="214"/>
      <c r="GF9" s="214"/>
      <c r="GG9" s="214"/>
      <c r="GH9" s="214"/>
      <c r="GI9" s="214"/>
      <c r="GJ9" s="214"/>
      <c r="GK9" s="214"/>
      <c r="GL9" s="214"/>
      <c r="GM9" s="214"/>
      <c r="GN9" s="214"/>
      <c r="GO9" s="214"/>
      <c r="GP9" s="214"/>
      <c r="GQ9" s="214"/>
      <c r="GR9" s="214"/>
      <c r="GS9" s="214"/>
      <c r="GT9" s="214"/>
      <c r="GU9" s="214"/>
      <c r="GV9" s="214"/>
      <c r="GW9" s="214"/>
      <c r="GX9" s="214"/>
      <c r="GY9" s="214"/>
      <c r="GZ9" s="214"/>
      <c r="HA9" s="214"/>
      <c r="HB9" s="214"/>
      <c r="HC9" s="214"/>
      <c r="HD9" s="214"/>
      <c r="HE9" s="214"/>
      <c r="HF9" s="214"/>
      <c r="HG9" s="214"/>
      <c r="HH9" s="214"/>
      <c r="HI9" s="214"/>
      <c r="HJ9" s="214"/>
      <c r="HK9" s="214"/>
      <c r="HL9" s="214"/>
      <c r="HM9" s="214"/>
      <c r="HN9" s="214"/>
      <c r="HO9" s="214"/>
      <c r="HP9" s="214"/>
      <c r="HQ9" s="214"/>
      <c r="HR9" s="214"/>
      <c r="HS9" s="214"/>
      <c r="HT9" s="214"/>
      <c r="HU9" s="214"/>
      <c r="HV9" s="214"/>
      <c r="HW9" s="214"/>
      <c r="HX9" s="214"/>
      <c r="HY9" s="214"/>
      <c r="HZ9" s="214"/>
      <c r="IA9" s="214"/>
      <c r="IB9" s="214"/>
      <c r="IC9" s="214"/>
      <c r="ID9" s="214"/>
      <c r="IE9" s="214"/>
      <c r="IF9" s="214"/>
      <c r="IG9" s="214"/>
      <c r="IH9" s="214"/>
      <c r="II9" s="214"/>
      <c r="IJ9" s="214"/>
      <c r="IK9" s="214"/>
      <c r="IL9" s="214"/>
      <c r="IM9" s="214"/>
      <c r="IN9" s="214"/>
      <c r="IO9" s="214"/>
      <c r="IP9" s="214"/>
      <c r="IQ9" s="214"/>
      <c r="IR9" s="214"/>
      <c r="IS9" s="214"/>
    </row>
    <row r="10" spans="1:253" ht="255" x14ac:dyDescent="0.25">
      <c r="A10" s="215"/>
      <c r="B10" s="238">
        <v>3</v>
      </c>
      <c r="C10" s="259" t="s">
        <v>1292</v>
      </c>
      <c r="D10" s="240" t="s">
        <v>1293</v>
      </c>
      <c r="E10" s="245" t="s">
        <v>1294</v>
      </c>
      <c r="F10" s="260" t="s">
        <v>1279</v>
      </c>
      <c r="G10" s="242" t="s">
        <v>1280</v>
      </c>
      <c r="H10" s="261" t="s">
        <v>1295</v>
      </c>
      <c r="I10" s="262" t="s">
        <v>1251</v>
      </c>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c r="DO10" s="214"/>
      <c r="DP10" s="214"/>
      <c r="DQ10" s="214"/>
      <c r="DR10" s="214"/>
      <c r="DS10" s="214"/>
      <c r="DT10" s="214"/>
      <c r="DU10" s="214"/>
      <c r="DV10" s="214"/>
      <c r="DW10" s="214"/>
      <c r="DX10" s="214"/>
      <c r="DY10" s="214"/>
      <c r="DZ10" s="214"/>
      <c r="EA10" s="214"/>
      <c r="EB10" s="214"/>
      <c r="EC10" s="214"/>
      <c r="ED10" s="214"/>
      <c r="EE10" s="214"/>
      <c r="EF10" s="214"/>
      <c r="EG10" s="214"/>
      <c r="EH10" s="214"/>
      <c r="EI10" s="214"/>
      <c r="EJ10" s="214"/>
      <c r="EK10" s="214"/>
      <c r="EL10" s="214"/>
      <c r="EM10" s="214"/>
      <c r="EN10" s="214"/>
      <c r="EO10" s="214"/>
      <c r="EP10" s="214"/>
      <c r="EQ10" s="214"/>
      <c r="ER10" s="214"/>
      <c r="ES10" s="214"/>
      <c r="ET10" s="214"/>
      <c r="EU10" s="214"/>
      <c r="EV10" s="214"/>
      <c r="EW10" s="214"/>
      <c r="EX10" s="214"/>
      <c r="EY10" s="214"/>
      <c r="EZ10" s="214"/>
      <c r="FA10" s="214"/>
      <c r="FB10" s="214"/>
      <c r="FC10" s="214"/>
      <c r="FD10" s="214"/>
      <c r="FE10" s="214"/>
      <c r="FF10" s="214"/>
      <c r="FG10" s="214"/>
      <c r="FH10" s="214"/>
      <c r="FI10" s="214"/>
      <c r="FJ10" s="214"/>
      <c r="FK10" s="214"/>
      <c r="FL10" s="214"/>
      <c r="FM10" s="214"/>
      <c r="FN10" s="214"/>
      <c r="FO10" s="214"/>
      <c r="FP10" s="214"/>
      <c r="FQ10" s="214"/>
      <c r="FR10" s="214"/>
      <c r="FS10" s="214"/>
      <c r="FT10" s="214"/>
      <c r="FU10" s="214"/>
      <c r="FV10" s="214"/>
      <c r="FW10" s="214"/>
      <c r="FX10" s="214"/>
      <c r="FY10" s="214"/>
      <c r="FZ10" s="214"/>
      <c r="GA10" s="214"/>
      <c r="GB10" s="214"/>
      <c r="GC10" s="214"/>
      <c r="GD10" s="214"/>
      <c r="GE10" s="214"/>
      <c r="GF10" s="214"/>
      <c r="GG10" s="214"/>
      <c r="GH10" s="214"/>
      <c r="GI10" s="214"/>
      <c r="GJ10" s="214"/>
      <c r="GK10" s="214"/>
      <c r="GL10" s="214"/>
      <c r="GM10" s="214"/>
      <c r="GN10" s="214"/>
      <c r="GO10" s="214"/>
      <c r="GP10" s="214"/>
      <c r="GQ10" s="214"/>
      <c r="GR10" s="214"/>
      <c r="GS10" s="214"/>
      <c r="GT10" s="214"/>
      <c r="GU10" s="214"/>
      <c r="GV10" s="214"/>
      <c r="GW10" s="214"/>
      <c r="GX10" s="214"/>
      <c r="GY10" s="214"/>
      <c r="GZ10" s="214"/>
      <c r="HA10" s="214"/>
      <c r="HB10" s="214"/>
      <c r="HC10" s="214"/>
      <c r="HD10" s="214"/>
      <c r="HE10" s="214"/>
      <c r="HF10" s="214"/>
      <c r="HG10" s="214"/>
      <c r="HH10" s="214"/>
      <c r="HI10" s="214"/>
      <c r="HJ10" s="214"/>
      <c r="HK10" s="214"/>
      <c r="HL10" s="214"/>
      <c r="HM10" s="214"/>
      <c r="HN10" s="214"/>
      <c r="HO10" s="214"/>
      <c r="HP10" s="214"/>
      <c r="HQ10" s="214"/>
      <c r="HR10" s="214"/>
      <c r="HS10" s="214"/>
      <c r="HT10" s="214"/>
      <c r="HU10" s="214"/>
      <c r="HV10" s="214"/>
      <c r="HW10" s="214"/>
      <c r="HX10" s="214"/>
      <c r="HY10" s="214"/>
      <c r="HZ10" s="214"/>
      <c r="IA10" s="214"/>
      <c r="IB10" s="214"/>
      <c r="IC10" s="214"/>
      <c r="ID10" s="214"/>
      <c r="IE10" s="214"/>
      <c r="IF10" s="214"/>
      <c r="IG10" s="214"/>
      <c r="IH10" s="214"/>
      <c r="II10" s="214"/>
      <c r="IJ10" s="214"/>
      <c r="IK10" s="214"/>
      <c r="IL10" s="214"/>
      <c r="IM10" s="214"/>
      <c r="IN10" s="214"/>
      <c r="IO10" s="214"/>
      <c r="IP10" s="214"/>
      <c r="IQ10" s="214"/>
      <c r="IR10" s="214"/>
      <c r="IS10" s="214"/>
    </row>
    <row r="11" spans="1:253" ht="409.5" x14ac:dyDescent="0.25">
      <c r="A11" s="215"/>
      <c r="B11" s="238">
        <v>4</v>
      </c>
      <c r="C11" s="259" t="s">
        <v>1296</v>
      </c>
      <c r="D11" s="240" t="s">
        <v>1297</v>
      </c>
      <c r="E11" s="263" t="s">
        <v>1298</v>
      </c>
      <c r="F11" s="260" t="s">
        <v>1279</v>
      </c>
      <c r="G11" s="242" t="s">
        <v>1280</v>
      </c>
      <c r="H11" s="243" t="s">
        <v>1299</v>
      </c>
      <c r="I11" s="264" t="s">
        <v>1300</v>
      </c>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c r="GQ11" s="214"/>
      <c r="GR11" s="214"/>
      <c r="GS11" s="214"/>
      <c r="GT11" s="214"/>
      <c r="GU11" s="214"/>
      <c r="GV11" s="214"/>
      <c r="GW11" s="214"/>
      <c r="GX11" s="214"/>
      <c r="GY11" s="214"/>
      <c r="GZ11" s="214"/>
      <c r="HA11" s="214"/>
      <c r="HB11" s="214"/>
      <c r="HC11" s="214"/>
      <c r="HD11" s="214"/>
      <c r="HE11" s="214"/>
      <c r="HF11" s="214"/>
      <c r="HG11" s="214"/>
      <c r="HH11" s="214"/>
      <c r="HI11" s="214"/>
      <c r="HJ11" s="214"/>
      <c r="HK11" s="214"/>
      <c r="HL11" s="214"/>
      <c r="HM11" s="214"/>
      <c r="HN11" s="214"/>
      <c r="HO11" s="214"/>
      <c r="HP11" s="214"/>
      <c r="HQ11" s="214"/>
      <c r="HR11" s="214"/>
      <c r="HS11" s="214"/>
      <c r="HT11" s="214"/>
      <c r="HU11" s="214"/>
      <c r="HV11" s="214"/>
      <c r="HW11" s="214"/>
      <c r="HX11" s="214"/>
      <c r="HY11" s="214"/>
      <c r="HZ11" s="214"/>
      <c r="IA11" s="214"/>
      <c r="IB11" s="214"/>
      <c r="IC11" s="214"/>
      <c r="ID11" s="214"/>
      <c r="IE11" s="214"/>
      <c r="IF11" s="214"/>
      <c r="IG11" s="214"/>
      <c r="IH11" s="214"/>
      <c r="II11" s="214"/>
      <c r="IJ11" s="214"/>
      <c r="IK11" s="214"/>
      <c r="IL11" s="214"/>
      <c r="IM11" s="214"/>
      <c r="IN11" s="214"/>
      <c r="IO11" s="214"/>
      <c r="IP11" s="214"/>
      <c r="IQ11" s="214"/>
      <c r="IR11" s="214"/>
      <c r="IS11" s="214"/>
    </row>
    <row r="12" spans="1:253" ht="409.5" x14ac:dyDescent="0.25">
      <c r="A12" s="215"/>
      <c r="B12" s="238">
        <v>5</v>
      </c>
      <c r="C12" s="259" t="s">
        <v>1301</v>
      </c>
      <c r="D12" s="240" t="s">
        <v>290</v>
      </c>
      <c r="E12" s="245" t="s">
        <v>1302</v>
      </c>
      <c r="F12" s="260" t="s">
        <v>1279</v>
      </c>
      <c r="G12" s="242" t="s">
        <v>1280</v>
      </c>
      <c r="H12" s="261" t="s">
        <v>1303</v>
      </c>
      <c r="I12" s="265" t="s">
        <v>1304</v>
      </c>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c r="HW12" s="214"/>
      <c r="HX12" s="214"/>
      <c r="HY12" s="214"/>
      <c r="HZ12" s="214"/>
      <c r="IA12" s="214"/>
      <c r="IB12" s="214"/>
      <c r="IC12" s="214"/>
      <c r="ID12" s="214"/>
      <c r="IE12" s="214"/>
      <c r="IF12" s="214"/>
      <c r="IG12" s="214"/>
      <c r="IH12" s="214"/>
      <c r="II12" s="214"/>
      <c r="IJ12" s="214"/>
      <c r="IK12" s="214"/>
      <c r="IL12" s="214"/>
      <c r="IM12" s="214"/>
      <c r="IN12" s="214"/>
      <c r="IO12" s="214"/>
      <c r="IP12" s="214"/>
      <c r="IQ12" s="214"/>
      <c r="IR12" s="214"/>
      <c r="IS12" s="214"/>
    </row>
    <row r="13" spans="1:253" ht="240" x14ac:dyDescent="0.25">
      <c r="A13" s="215"/>
      <c r="B13" s="238">
        <v>6</v>
      </c>
      <c r="C13" s="259" t="s">
        <v>1305</v>
      </c>
      <c r="D13" s="240" t="s">
        <v>1306</v>
      </c>
      <c r="E13" s="245" t="s">
        <v>1307</v>
      </c>
      <c r="F13" s="260" t="s">
        <v>1279</v>
      </c>
      <c r="G13" s="242" t="s">
        <v>1280</v>
      </c>
      <c r="H13" s="261" t="s">
        <v>1308</v>
      </c>
      <c r="I13" s="262" t="s">
        <v>1252</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c r="HW13" s="214"/>
      <c r="HX13" s="214"/>
      <c r="HY13" s="214"/>
      <c r="HZ13" s="214"/>
      <c r="IA13" s="214"/>
      <c r="IB13" s="214"/>
      <c r="IC13" s="214"/>
      <c r="ID13" s="214"/>
      <c r="IE13" s="214"/>
      <c r="IF13" s="214"/>
      <c r="IG13" s="214"/>
      <c r="IH13" s="214"/>
      <c r="II13" s="214"/>
      <c r="IJ13" s="214"/>
      <c r="IK13" s="214"/>
      <c r="IL13" s="214"/>
      <c r="IM13" s="214"/>
      <c r="IN13" s="214"/>
      <c r="IO13" s="214"/>
      <c r="IP13" s="214"/>
      <c r="IQ13" s="214"/>
      <c r="IR13" s="214"/>
      <c r="IS13" s="214"/>
    </row>
    <row r="14" spans="1:253" ht="210" x14ac:dyDescent="0.25">
      <c r="A14" s="215"/>
      <c r="B14" s="238">
        <v>7</v>
      </c>
      <c r="C14" s="259" t="s">
        <v>1309</v>
      </c>
      <c r="D14" s="240" t="s">
        <v>1310</v>
      </c>
      <c r="E14" s="240" t="s">
        <v>1311</v>
      </c>
      <c r="F14" s="260" t="s">
        <v>1279</v>
      </c>
      <c r="G14" s="242" t="s">
        <v>1280</v>
      </c>
      <c r="H14" s="261" t="s">
        <v>1312</v>
      </c>
      <c r="I14" s="266" t="s">
        <v>1262</v>
      </c>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c r="HW14" s="214"/>
      <c r="HX14" s="214"/>
      <c r="HY14" s="214"/>
      <c r="HZ14" s="214"/>
      <c r="IA14" s="214"/>
      <c r="IB14" s="214"/>
      <c r="IC14" s="214"/>
      <c r="ID14" s="214"/>
      <c r="IE14" s="214"/>
      <c r="IF14" s="214"/>
      <c r="IG14" s="214"/>
      <c r="IH14" s="214"/>
      <c r="II14" s="214"/>
      <c r="IJ14" s="214"/>
      <c r="IK14" s="214"/>
      <c r="IL14" s="214"/>
      <c r="IM14" s="214"/>
      <c r="IN14" s="214"/>
      <c r="IO14" s="214"/>
      <c r="IP14" s="214"/>
      <c r="IQ14" s="214"/>
      <c r="IR14" s="214"/>
      <c r="IS14" s="214"/>
    </row>
    <row r="15" spans="1:253" ht="31.5" x14ac:dyDescent="0.25">
      <c r="A15" s="215"/>
      <c r="B15" s="231"/>
      <c r="C15" s="254" t="s">
        <v>1313</v>
      </c>
      <c r="D15" s="233" t="s">
        <v>1314</v>
      </c>
      <c r="E15" s="233"/>
      <c r="F15" s="233"/>
      <c r="G15" s="267"/>
      <c r="H15" s="268"/>
      <c r="I15" s="269"/>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c r="HW15" s="214"/>
      <c r="HX15" s="214"/>
      <c r="HY15" s="214"/>
      <c r="HZ15" s="214"/>
      <c r="IA15" s="214"/>
      <c r="IB15" s="214"/>
      <c r="IC15" s="214"/>
      <c r="ID15" s="214"/>
      <c r="IE15" s="214"/>
      <c r="IF15" s="214"/>
      <c r="IG15" s="214"/>
      <c r="IH15" s="214"/>
      <c r="II15" s="214"/>
      <c r="IJ15" s="214"/>
      <c r="IK15" s="214"/>
      <c r="IL15" s="214"/>
      <c r="IM15" s="214"/>
      <c r="IN15" s="214"/>
      <c r="IO15" s="214"/>
      <c r="IP15" s="214"/>
      <c r="IQ15" s="214"/>
      <c r="IR15" s="214"/>
      <c r="IS15" s="214"/>
    </row>
    <row r="16" spans="1:253" ht="405" x14ac:dyDescent="0.25">
      <c r="A16" s="215"/>
      <c r="B16" s="238">
        <v>8</v>
      </c>
      <c r="C16" s="259" t="s">
        <v>1315</v>
      </c>
      <c r="D16" s="240" t="s">
        <v>1316</v>
      </c>
      <c r="E16" s="240" t="s">
        <v>1317</v>
      </c>
      <c r="F16" s="260" t="s">
        <v>1279</v>
      </c>
      <c r="G16" s="270" t="s">
        <v>1280</v>
      </c>
      <c r="H16" s="261" t="s">
        <v>1318</v>
      </c>
      <c r="I16" s="266" t="s">
        <v>1319</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c r="HW16" s="214"/>
      <c r="HX16" s="214"/>
      <c r="HY16" s="214"/>
      <c r="HZ16" s="214"/>
      <c r="IA16" s="214"/>
      <c r="IB16" s="214"/>
      <c r="IC16" s="214"/>
      <c r="ID16" s="214"/>
      <c r="IE16" s="214"/>
      <c r="IF16" s="214"/>
      <c r="IG16" s="214"/>
      <c r="IH16" s="214"/>
      <c r="II16" s="214"/>
      <c r="IJ16" s="214"/>
      <c r="IK16" s="214"/>
      <c r="IL16" s="214"/>
      <c r="IM16" s="214"/>
      <c r="IN16" s="214"/>
      <c r="IO16" s="214"/>
      <c r="IP16" s="214"/>
      <c r="IQ16" s="214"/>
      <c r="IR16" s="214"/>
      <c r="IS16" s="214"/>
    </row>
    <row r="17" spans="1:253" ht="165" x14ac:dyDescent="0.25">
      <c r="A17" s="215"/>
      <c r="B17" s="271">
        <v>9</v>
      </c>
      <c r="C17" s="272" t="s">
        <v>1320</v>
      </c>
      <c r="D17" s="273" t="s">
        <v>235</v>
      </c>
      <c r="E17" s="274" t="s">
        <v>1321</v>
      </c>
      <c r="F17" s="275" t="s">
        <v>1280</v>
      </c>
      <c r="G17" s="276" t="s">
        <v>1279</v>
      </c>
      <c r="H17" s="277" t="s">
        <v>1322</v>
      </c>
      <c r="I17" s="278"/>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4"/>
      <c r="IJ17" s="214"/>
      <c r="IK17" s="214"/>
      <c r="IL17" s="214"/>
      <c r="IM17" s="214"/>
      <c r="IN17" s="214"/>
      <c r="IO17" s="214"/>
      <c r="IP17" s="214"/>
      <c r="IQ17" s="214"/>
      <c r="IR17" s="214"/>
      <c r="IS17" s="214"/>
    </row>
    <row r="18" spans="1:253" ht="30" x14ac:dyDescent="0.25">
      <c r="A18" s="215"/>
      <c r="B18" s="224"/>
      <c r="C18" s="248" t="s">
        <v>1323</v>
      </c>
      <c r="D18" s="249" t="s">
        <v>1324</v>
      </c>
      <c r="E18" s="227"/>
      <c r="F18" s="248"/>
      <c r="G18" s="279"/>
      <c r="H18" s="280"/>
      <c r="I18" s="281"/>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c r="HW18" s="214"/>
      <c r="HX18" s="214"/>
      <c r="HY18" s="214"/>
      <c r="HZ18" s="214"/>
      <c r="IA18" s="214"/>
      <c r="IB18" s="214"/>
      <c r="IC18" s="214"/>
      <c r="ID18" s="214"/>
      <c r="IE18" s="214"/>
      <c r="IF18" s="214"/>
      <c r="IG18" s="214"/>
      <c r="IH18" s="214"/>
      <c r="II18" s="214"/>
      <c r="IJ18" s="214"/>
      <c r="IK18" s="214"/>
      <c r="IL18" s="214"/>
      <c r="IM18" s="214"/>
      <c r="IN18" s="214"/>
      <c r="IO18" s="214"/>
      <c r="IP18" s="214"/>
      <c r="IQ18" s="214"/>
      <c r="IR18" s="214"/>
      <c r="IS18" s="214"/>
    </row>
    <row r="19" spans="1:253" ht="15.75" x14ac:dyDescent="0.25">
      <c r="A19" s="215"/>
      <c r="B19" s="231"/>
      <c r="C19" s="254" t="s">
        <v>1325</v>
      </c>
      <c r="D19" s="233" t="s">
        <v>189</v>
      </c>
      <c r="E19" s="234"/>
      <c r="F19" s="254"/>
      <c r="G19" s="282"/>
      <c r="H19" s="283"/>
      <c r="I19" s="28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row>
    <row r="20" spans="1:253" ht="240" x14ac:dyDescent="0.25">
      <c r="A20" s="215"/>
      <c r="B20" s="238">
        <v>10</v>
      </c>
      <c r="C20" s="259" t="s">
        <v>1326</v>
      </c>
      <c r="D20" s="240" t="s">
        <v>1327</v>
      </c>
      <c r="E20" s="285" t="s">
        <v>1328</v>
      </c>
      <c r="F20" s="241" t="s">
        <v>1279</v>
      </c>
      <c r="G20" s="242" t="s">
        <v>1280</v>
      </c>
      <c r="H20" s="243" t="s">
        <v>1329</v>
      </c>
      <c r="I20" s="246" t="s">
        <v>1253</v>
      </c>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row>
    <row r="21" spans="1:253" ht="300" x14ac:dyDescent="0.25">
      <c r="A21" s="215"/>
      <c r="B21" s="238">
        <v>11</v>
      </c>
      <c r="C21" s="259" t="s">
        <v>1330</v>
      </c>
      <c r="D21" s="240" t="s">
        <v>1331</v>
      </c>
      <c r="E21" s="286" t="s">
        <v>1332</v>
      </c>
      <c r="F21" s="241" t="s">
        <v>1279</v>
      </c>
      <c r="G21" s="242" t="s">
        <v>1280</v>
      </c>
      <c r="H21" s="243" t="s">
        <v>1333</v>
      </c>
      <c r="I21" s="246" t="s">
        <v>1254</v>
      </c>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row>
    <row r="22" spans="1:253" ht="31.5" x14ac:dyDescent="0.25">
      <c r="A22" s="215"/>
      <c r="B22" s="231"/>
      <c r="C22" s="254" t="s">
        <v>1334</v>
      </c>
      <c r="D22" s="233" t="s">
        <v>1335</v>
      </c>
      <c r="E22" s="234"/>
      <c r="F22" s="254"/>
      <c r="G22" s="282"/>
      <c r="H22" s="283"/>
      <c r="I22" s="28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row>
    <row r="23" spans="1:253" ht="210" x14ac:dyDescent="0.25">
      <c r="A23" s="215"/>
      <c r="B23" s="238">
        <v>12</v>
      </c>
      <c r="C23" s="259" t="s">
        <v>1336</v>
      </c>
      <c r="D23" s="240" t="s">
        <v>1337</v>
      </c>
      <c r="E23" s="287" t="s">
        <v>1338</v>
      </c>
      <c r="F23" s="260" t="s">
        <v>1279</v>
      </c>
      <c r="G23" s="242" t="s">
        <v>1280</v>
      </c>
      <c r="H23" s="261" t="s">
        <v>1339</v>
      </c>
      <c r="I23" s="246" t="s">
        <v>1255</v>
      </c>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row>
    <row r="24" spans="1:253" ht="240" x14ac:dyDescent="0.25">
      <c r="A24" s="215"/>
      <c r="B24" s="238">
        <v>13</v>
      </c>
      <c r="C24" s="259" t="s">
        <v>1340</v>
      </c>
      <c r="D24" s="240" t="s">
        <v>1341</v>
      </c>
      <c r="E24" s="240" t="s">
        <v>1342</v>
      </c>
      <c r="F24" s="260" t="s">
        <v>1279</v>
      </c>
      <c r="G24" s="242" t="s">
        <v>1280</v>
      </c>
      <c r="H24" s="261" t="s">
        <v>1343</v>
      </c>
      <c r="I24" s="266" t="s">
        <v>1256</v>
      </c>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row>
    <row r="25" spans="1:253" ht="240" x14ac:dyDescent="0.25">
      <c r="A25" s="215"/>
      <c r="B25" s="238">
        <v>14</v>
      </c>
      <c r="C25" s="259" t="s">
        <v>1344</v>
      </c>
      <c r="D25" s="240" t="s">
        <v>1345</v>
      </c>
      <c r="E25" s="245" t="s">
        <v>1346</v>
      </c>
      <c r="F25" s="260" t="s">
        <v>1279</v>
      </c>
      <c r="G25" s="242" t="s">
        <v>1280</v>
      </c>
      <c r="H25" s="261" t="s">
        <v>1347</v>
      </c>
      <c r="I25" s="266" t="s">
        <v>1257</v>
      </c>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row>
    <row r="26" spans="1:253" ht="31.5" x14ac:dyDescent="0.25">
      <c r="A26" s="288"/>
      <c r="B26" s="254"/>
      <c r="C26" s="254" t="s">
        <v>1348</v>
      </c>
      <c r="D26" s="233" t="s">
        <v>191</v>
      </c>
      <c r="E26" s="234"/>
      <c r="F26" s="254"/>
      <c r="G26" s="282"/>
      <c r="H26" s="283"/>
      <c r="I26" s="28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4"/>
      <c r="GI26" s="214"/>
      <c r="GJ26" s="214"/>
      <c r="GK26" s="214"/>
      <c r="GL26" s="214"/>
      <c r="GM26" s="214"/>
      <c r="GN26" s="214"/>
      <c r="GO26" s="214"/>
      <c r="GP26" s="214"/>
      <c r="GQ26" s="214"/>
      <c r="GR26" s="214"/>
      <c r="GS26" s="214"/>
      <c r="GT26" s="214"/>
      <c r="GU26" s="214"/>
      <c r="GV26" s="214"/>
      <c r="GW26" s="214"/>
      <c r="GX26" s="214"/>
      <c r="GY26" s="214"/>
      <c r="GZ26" s="214"/>
      <c r="HA26" s="214"/>
      <c r="HB26" s="214"/>
      <c r="HC26" s="214"/>
      <c r="HD26" s="214"/>
      <c r="HE26" s="214"/>
      <c r="HF26" s="214"/>
      <c r="HG26" s="214"/>
      <c r="HH26" s="214"/>
      <c r="HI26" s="214"/>
      <c r="HJ26" s="214"/>
      <c r="HK26" s="214"/>
      <c r="HL26" s="214"/>
      <c r="HM26" s="214"/>
      <c r="HN26" s="214"/>
      <c r="HO26" s="214"/>
      <c r="HP26" s="214"/>
      <c r="HQ26" s="214"/>
      <c r="HR26" s="214"/>
      <c r="HS26" s="214"/>
      <c r="HT26" s="214"/>
      <c r="HU26" s="214"/>
      <c r="HV26" s="214"/>
      <c r="HW26" s="214"/>
      <c r="HX26" s="214"/>
      <c r="HY26" s="214"/>
      <c r="HZ26" s="214"/>
      <c r="IA26" s="214"/>
      <c r="IB26" s="214"/>
      <c r="IC26" s="214"/>
      <c r="ID26" s="214"/>
      <c r="IE26" s="214"/>
      <c r="IF26" s="214"/>
      <c r="IG26" s="214"/>
      <c r="IH26" s="214"/>
      <c r="II26" s="214"/>
      <c r="IJ26" s="214"/>
      <c r="IK26" s="214"/>
      <c r="IL26" s="214"/>
      <c r="IM26" s="214"/>
      <c r="IN26" s="214"/>
      <c r="IO26" s="214"/>
      <c r="IP26" s="214"/>
      <c r="IQ26" s="214"/>
      <c r="IR26" s="214"/>
      <c r="IS26" s="214"/>
    </row>
    <row r="27" spans="1:253" ht="255" x14ac:dyDescent="0.25">
      <c r="A27" s="215"/>
      <c r="B27" s="238">
        <v>15</v>
      </c>
      <c r="C27" s="259" t="s">
        <v>1349</v>
      </c>
      <c r="D27" s="240" t="s">
        <v>1350</v>
      </c>
      <c r="E27" s="289" t="s">
        <v>1351</v>
      </c>
      <c r="F27" s="241" t="s">
        <v>1279</v>
      </c>
      <c r="G27" s="242" t="s">
        <v>1280</v>
      </c>
      <c r="H27" s="243" t="s">
        <v>1352</v>
      </c>
      <c r="I27" s="290" t="s">
        <v>1258</v>
      </c>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row>
    <row r="28" spans="1:253" x14ac:dyDescent="0.25">
      <c r="A28" s="215"/>
      <c r="B28" s="224"/>
      <c r="C28" s="248" t="s">
        <v>1353</v>
      </c>
      <c r="D28" s="249" t="s">
        <v>1354</v>
      </c>
      <c r="E28" s="227"/>
      <c r="F28" s="248"/>
      <c r="G28" s="279"/>
      <c r="H28" s="280"/>
      <c r="I28" s="281"/>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row>
    <row r="29" spans="1:253" ht="15.75" x14ac:dyDescent="0.25">
      <c r="A29" s="288"/>
      <c r="B29" s="254"/>
      <c r="C29" s="254" t="s">
        <v>1355</v>
      </c>
      <c r="D29" s="233" t="s">
        <v>1356</v>
      </c>
      <c r="E29" s="234"/>
      <c r="F29" s="254"/>
      <c r="G29" s="282"/>
      <c r="H29" s="283"/>
      <c r="I29" s="28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row>
    <row r="30" spans="1:253" ht="255" x14ac:dyDescent="0.25">
      <c r="A30" s="291"/>
      <c r="B30" s="292">
        <v>16</v>
      </c>
      <c r="C30" s="293" t="s">
        <v>1357</v>
      </c>
      <c r="D30" s="294" t="s">
        <v>1358</v>
      </c>
      <c r="E30" s="286" t="s">
        <v>1359</v>
      </c>
      <c r="F30" s="241" t="s">
        <v>1279</v>
      </c>
      <c r="G30" s="242" t="s">
        <v>1280</v>
      </c>
      <c r="H30" s="243" t="s">
        <v>1360</v>
      </c>
      <c r="I30" s="246" t="s">
        <v>1259</v>
      </c>
      <c r="J30" s="295" t="s">
        <v>1260</v>
      </c>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c r="DE30" s="296"/>
      <c r="DF30" s="296"/>
      <c r="DG30" s="296"/>
      <c r="DH30" s="296"/>
      <c r="DI30" s="296"/>
      <c r="DJ30" s="296"/>
      <c r="DK30" s="296"/>
      <c r="DL30" s="296"/>
      <c r="DM30" s="296"/>
      <c r="DN30" s="296"/>
      <c r="DO30" s="296"/>
      <c r="DP30" s="296"/>
      <c r="DQ30" s="296"/>
      <c r="DR30" s="296"/>
      <c r="DS30" s="296"/>
      <c r="DT30" s="296"/>
      <c r="DU30" s="296"/>
      <c r="DV30" s="296"/>
      <c r="DW30" s="296"/>
      <c r="DX30" s="296"/>
      <c r="DY30" s="296"/>
      <c r="DZ30" s="296"/>
      <c r="EA30" s="296"/>
      <c r="EB30" s="296"/>
      <c r="EC30" s="296"/>
      <c r="ED30" s="296"/>
      <c r="EE30" s="296"/>
      <c r="EF30" s="296"/>
      <c r="EG30" s="296"/>
      <c r="EH30" s="296"/>
      <c r="EI30" s="296"/>
      <c r="EJ30" s="296"/>
      <c r="EK30" s="296"/>
      <c r="EL30" s="296"/>
      <c r="EM30" s="296"/>
      <c r="EN30" s="296"/>
      <c r="EO30" s="296"/>
      <c r="EP30" s="296"/>
      <c r="EQ30" s="296"/>
      <c r="ER30" s="296"/>
      <c r="ES30" s="296"/>
      <c r="ET30" s="296"/>
      <c r="EU30" s="296"/>
      <c r="EV30" s="296"/>
      <c r="EW30" s="296"/>
      <c r="EX30" s="296"/>
      <c r="EY30" s="296"/>
      <c r="EZ30" s="296"/>
      <c r="FA30" s="296"/>
      <c r="FB30" s="296"/>
      <c r="FC30" s="296"/>
      <c r="FD30" s="296"/>
      <c r="FE30" s="296"/>
      <c r="FF30" s="296"/>
      <c r="FG30" s="296"/>
      <c r="FH30" s="296"/>
      <c r="FI30" s="296"/>
      <c r="FJ30" s="296"/>
      <c r="FK30" s="296"/>
      <c r="FL30" s="296"/>
      <c r="FM30" s="296"/>
      <c r="FN30" s="296"/>
      <c r="FO30" s="296"/>
      <c r="FP30" s="296"/>
      <c r="FQ30" s="296"/>
      <c r="FR30" s="296"/>
      <c r="FS30" s="296"/>
      <c r="FT30" s="296"/>
      <c r="FU30" s="296"/>
      <c r="FV30" s="296"/>
      <c r="FW30" s="296"/>
      <c r="FX30" s="296"/>
      <c r="FY30" s="296"/>
      <c r="FZ30" s="296"/>
      <c r="GA30" s="296"/>
      <c r="GB30" s="296"/>
      <c r="GC30" s="296"/>
      <c r="GD30" s="296"/>
      <c r="GE30" s="296"/>
      <c r="GF30" s="296"/>
      <c r="GG30" s="296"/>
      <c r="GH30" s="296"/>
      <c r="GI30" s="296"/>
      <c r="GJ30" s="296"/>
      <c r="GK30" s="296"/>
      <c r="GL30" s="296"/>
      <c r="GM30" s="296"/>
      <c r="GN30" s="296"/>
      <c r="GO30" s="296"/>
      <c r="GP30" s="296"/>
      <c r="GQ30" s="296"/>
      <c r="GR30" s="296"/>
      <c r="GS30" s="296"/>
      <c r="GT30" s="296"/>
      <c r="GU30" s="296"/>
      <c r="GV30" s="296"/>
      <c r="GW30" s="296"/>
      <c r="GX30" s="296"/>
      <c r="GY30" s="296"/>
      <c r="GZ30" s="296"/>
      <c r="HA30" s="296"/>
      <c r="HB30" s="296"/>
      <c r="HC30" s="296"/>
      <c r="HD30" s="296"/>
      <c r="HE30" s="296"/>
      <c r="HF30" s="296"/>
      <c r="HG30" s="296"/>
      <c r="HH30" s="296"/>
      <c r="HI30" s="296"/>
      <c r="HJ30" s="296"/>
      <c r="HK30" s="296"/>
      <c r="HL30" s="296"/>
      <c r="HM30" s="296"/>
      <c r="HN30" s="296"/>
      <c r="HO30" s="296"/>
      <c r="HP30" s="296"/>
      <c r="HQ30" s="296"/>
      <c r="HR30" s="296"/>
      <c r="HS30" s="296"/>
      <c r="HT30" s="296"/>
      <c r="HU30" s="296"/>
      <c r="HV30" s="296"/>
      <c r="HW30" s="296"/>
      <c r="HX30" s="296"/>
      <c r="HY30" s="296"/>
      <c r="HZ30" s="296"/>
      <c r="IA30" s="296"/>
      <c r="IB30" s="296"/>
      <c r="IC30" s="296"/>
      <c r="ID30" s="296"/>
      <c r="IE30" s="296"/>
      <c r="IF30" s="296"/>
      <c r="IG30" s="296"/>
      <c r="IH30" s="296"/>
      <c r="II30" s="296"/>
      <c r="IJ30" s="296"/>
      <c r="IK30" s="296"/>
      <c r="IL30" s="296"/>
      <c r="IM30" s="296"/>
      <c r="IN30" s="296"/>
      <c r="IO30" s="296"/>
      <c r="IP30" s="296"/>
      <c r="IQ30" s="296"/>
      <c r="IR30" s="296"/>
      <c r="IS30" s="296"/>
    </row>
    <row r="31" spans="1:253" ht="105" x14ac:dyDescent="0.25">
      <c r="A31" s="215"/>
      <c r="B31" s="297">
        <v>17</v>
      </c>
      <c r="C31" s="259" t="s">
        <v>1361</v>
      </c>
      <c r="D31" s="240" t="s">
        <v>1362</v>
      </c>
      <c r="E31" s="286" t="s">
        <v>1363</v>
      </c>
      <c r="F31" s="241" t="s">
        <v>1279</v>
      </c>
      <c r="G31" s="242" t="s">
        <v>1280</v>
      </c>
      <c r="H31" s="243" t="s">
        <v>1364</v>
      </c>
      <c r="I31" s="244" t="s">
        <v>1261</v>
      </c>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4"/>
      <c r="GM31" s="214"/>
      <c r="GN31" s="214"/>
      <c r="GO31" s="214"/>
      <c r="GP31" s="214"/>
      <c r="GQ31" s="214"/>
      <c r="GR31" s="214"/>
      <c r="GS31" s="214"/>
      <c r="GT31" s="214"/>
      <c r="GU31" s="214"/>
      <c r="GV31" s="214"/>
      <c r="GW31" s="214"/>
      <c r="GX31" s="214"/>
      <c r="GY31" s="214"/>
      <c r="GZ31" s="214"/>
      <c r="HA31" s="214"/>
      <c r="HB31" s="214"/>
      <c r="HC31" s="214"/>
      <c r="HD31" s="214"/>
      <c r="HE31" s="214"/>
      <c r="HF31" s="214"/>
      <c r="HG31" s="214"/>
      <c r="HH31" s="214"/>
      <c r="HI31" s="214"/>
      <c r="HJ31" s="214"/>
      <c r="HK31" s="214"/>
      <c r="HL31" s="214"/>
      <c r="HM31" s="214"/>
      <c r="HN31" s="214"/>
      <c r="HO31" s="214"/>
      <c r="HP31" s="214"/>
      <c r="HQ31" s="214"/>
      <c r="HR31" s="214"/>
      <c r="HS31" s="214"/>
      <c r="HT31" s="214"/>
      <c r="HU31" s="214"/>
      <c r="HV31" s="214"/>
      <c r="HW31" s="214"/>
      <c r="HX31" s="214"/>
      <c r="HY31" s="214"/>
      <c r="HZ31" s="214"/>
      <c r="IA31" s="214"/>
      <c r="IB31" s="214"/>
      <c r="IC31" s="214"/>
      <c r="ID31" s="214"/>
      <c r="IE31" s="214"/>
      <c r="IF31" s="214"/>
      <c r="IG31" s="214"/>
      <c r="IH31" s="214"/>
      <c r="II31" s="214"/>
      <c r="IJ31" s="214"/>
      <c r="IK31" s="214"/>
      <c r="IL31" s="214"/>
      <c r="IM31" s="214"/>
      <c r="IN31" s="214"/>
      <c r="IO31" s="214"/>
      <c r="IP31" s="214"/>
      <c r="IQ31" s="214"/>
      <c r="IR31" s="214"/>
      <c r="IS31" s="214"/>
    </row>
    <row r="32" spans="1:253" ht="165" x14ac:dyDescent="0.25">
      <c r="A32" s="215"/>
      <c r="B32" s="297">
        <v>18</v>
      </c>
      <c r="C32" s="259" t="s">
        <v>1365</v>
      </c>
      <c r="D32" s="240" t="s">
        <v>1366</v>
      </c>
      <c r="E32" s="287" t="s">
        <v>1367</v>
      </c>
      <c r="F32" s="241" t="s">
        <v>1279</v>
      </c>
      <c r="G32" s="242" t="s">
        <v>1280</v>
      </c>
      <c r="H32" s="243" t="s">
        <v>1368</v>
      </c>
      <c r="I32" s="266" t="s">
        <v>1369</v>
      </c>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4"/>
      <c r="HG32" s="214"/>
      <c r="HH32" s="214"/>
      <c r="HI32" s="214"/>
      <c r="HJ32" s="214"/>
      <c r="HK32" s="214"/>
      <c r="HL32" s="214"/>
      <c r="HM32" s="214"/>
      <c r="HN32" s="214"/>
      <c r="HO32" s="214"/>
      <c r="HP32" s="214"/>
      <c r="HQ32" s="214"/>
      <c r="HR32" s="214"/>
      <c r="HS32" s="214"/>
      <c r="HT32" s="214"/>
      <c r="HU32" s="214"/>
      <c r="HV32" s="214"/>
      <c r="HW32" s="214"/>
      <c r="HX32" s="214"/>
      <c r="HY32" s="214"/>
      <c r="HZ32" s="214"/>
      <c r="IA32" s="214"/>
      <c r="IB32" s="214"/>
      <c r="IC32" s="214"/>
      <c r="ID32" s="214"/>
      <c r="IE32" s="214"/>
      <c r="IF32" s="214"/>
      <c r="IG32" s="214"/>
      <c r="IH32" s="214"/>
      <c r="II32" s="214"/>
      <c r="IJ32" s="214"/>
      <c r="IK32" s="214"/>
      <c r="IL32" s="214"/>
      <c r="IM32" s="214"/>
      <c r="IN32" s="214"/>
      <c r="IO32" s="214"/>
      <c r="IP32" s="214"/>
      <c r="IQ32" s="214"/>
      <c r="IR32" s="214"/>
      <c r="IS32" s="214"/>
    </row>
    <row r="33" spans="1:253" ht="285" x14ac:dyDescent="0.25">
      <c r="A33" s="215"/>
      <c r="B33" s="297">
        <v>19</v>
      </c>
      <c r="C33" s="259" t="s">
        <v>1370</v>
      </c>
      <c r="D33" s="240" t="s">
        <v>1371</v>
      </c>
      <c r="E33" s="240" t="s">
        <v>1372</v>
      </c>
      <c r="F33" s="241" t="s">
        <v>1279</v>
      </c>
      <c r="G33" s="242" t="s">
        <v>1280</v>
      </c>
      <c r="H33" s="243" t="s">
        <v>1373</v>
      </c>
      <c r="I33" s="246" t="s">
        <v>1374</v>
      </c>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row>
    <row r="34" spans="1:253" ht="15.75" x14ac:dyDescent="0.25">
      <c r="A34" s="215"/>
      <c r="B34" s="231"/>
      <c r="C34" s="254" t="s">
        <v>1375</v>
      </c>
      <c r="D34" s="233" t="s">
        <v>1376</v>
      </c>
      <c r="E34" s="234"/>
      <c r="F34" s="254"/>
      <c r="G34" s="282"/>
      <c r="H34" s="283"/>
      <c r="I34" s="28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row>
    <row r="35" spans="1:253" ht="225" x14ac:dyDescent="0.25">
      <c r="A35" s="215"/>
      <c r="B35" s="297">
        <v>20</v>
      </c>
      <c r="C35" s="298" t="s">
        <v>1377</v>
      </c>
      <c r="D35" s="299" t="s">
        <v>1376</v>
      </c>
      <c r="E35" s="245" t="s">
        <v>1378</v>
      </c>
      <c r="F35" s="300" t="s">
        <v>1279</v>
      </c>
      <c r="G35" s="242" t="s">
        <v>1280</v>
      </c>
      <c r="H35" s="301" t="s">
        <v>1379</v>
      </c>
      <c r="I35" s="302" t="s">
        <v>1380</v>
      </c>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row>
    <row r="36" spans="1:253" ht="270" x14ac:dyDescent="0.25">
      <c r="A36" s="215"/>
      <c r="B36" s="297">
        <v>21</v>
      </c>
      <c r="C36" s="298" t="s">
        <v>1381</v>
      </c>
      <c r="D36" s="299" t="s">
        <v>1382</v>
      </c>
      <c r="E36" s="286" t="s">
        <v>1383</v>
      </c>
      <c r="F36" s="300" t="s">
        <v>1279</v>
      </c>
      <c r="G36" s="242" t="s">
        <v>1280</v>
      </c>
      <c r="H36" s="301" t="s">
        <v>1379</v>
      </c>
      <c r="I36" s="304" t="s">
        <v>1384</v>
      </c>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row>
    <row r="37" spans="1:253" ht="255" x14ac:dyDescent="0.25">
      <c r="A37" s="215"/>
      <c r="B37" s="297">
        <v>22</v>
      </c>
      <c r="C37" s="298" t="s">
        <v>1385</v>
      </c>
      <c r="D37" s="299" t="s">
        <v>1386</v>
      </c>
      <c r="E37" s="305" t="s">
        <v>1387</v>
      </c>
      <c r="F37" s="300" t="s">
        <v>1279</v>
      </c>
      <c r="G37" s="242" t="s">
        <v>1280</v>
      </c>
      <c r="H37" s="301" t="s">
        <v>1388</v>
      </c>
      <c r="I37" s="304" t="s">
        <v>1389</v>
      </c>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c r="EO37" s="214"/>
      <c r="EP37" s="214"/>
      <c r="EQ37" s="214"/>
      <c r="ER37" s="214"/>
      <c r="ES37" s="214"/>
      <c r="ET37" s="214"/>
      <c r="EU37" s="214"/>
      <c r="EV37" s="214"/>
      <c r="EW37" s="214"/>
      <c r="EX37" s="214"/>
      <c r="EY37" s="214"/>
      <c r="EZ37" s="214"/>
      <c r="FA37" s="214"/>
      <c r="FB37" s="214"/>
      <c r="FC37" s="214"/>
      <c r="FD37" s="214"/>
      <c r="FE37" s="214"/>
      <c r="FF37" s="214"/>
      <c r="FG37" s="214"/>
      <c r="FH37" s="214"/>
      <c r="FI37" s="214"/>
      <c r="FJ37" s="214"/>
      <c r="FK37" s="214"/>
      <c r="FL37" s="214"/>
      <c r="FM37" s="214"/>
      <c r="FN37" s="214"/>
      <c r="FO37" s="214"/>
      <c r="FP37" s="214"/>
      <c r="FQ37" s="214"/>
      <c r="FR37" s="214"/>
      <c r="FS37" s="214"/>
      <c r="FT37" s="214"/>
      <c r="FU37" s="214"/>
      <c r="FV37" s="214"/>
      <c r="FW37" s="214"/>
      <c r="FX37" s="214"/>
      <c r="FY37" s="214"/>
      <c r="FZ37" s="214"/>
      <c r="GA37" s="214"/>
      <c r="GB37" s="214"/>
      <c r="GC37" s="214"/>
      <c r="GD37" s="214"/>
      <c r="GE37" s="214"/>
      <c r="GF37" s="214"/>
      <c r="GG37" s="214"/>
      <c r="GH37" s="214"/>
      <c r="GI37" s="214"/>
      <c r="GJ37" s="214"/>
      <c r="GK37" s="214"/>
      <c r="GL37" s="214"/>
      <c r="GM37" s="214"/>
      <c r="GN37" s="214"/>
      <c r="GO37" s="214"/>
      <c r="GP37" s="214"/>
      <c r="GQ37" s="214"/>
      <c r="GR37" s="214"/>
      <c r="GS37" s="214"/>
      <c r="GT37" s="214"/>
      <c r="GU37" s="214"/>
      <c r="GV37" s="214"/>
      <c r="GW37" s="214"/>
      <c r="GX37" s="214"/>
      <c r="GY37" s="214"/>
      <c r="GZ37" s="214"/>
      <c r="HA37" s="214"/>
      <c r="HB37" s="214"/>
      <c r="HC37" s="214"/>
      <c r="HD37" s="214"/>
      <c r="HE37" s="214"/>
      <c r="HF37" s="214"/>
      <c r="HG37" s="214"/>
      <c r="HH37" s="214"/>
      <c r="HI37" s="214"/>
      <c r="HJ37" s="214"/>
      <c r="HK37" s="214"/>
      <c r="HL37" s="214"/>
      <c r="HM37" s="214"/>
      <c r="HN37" s="214"/>
      <c r="HO37" s="214"/>
      <c r="HP37" s="214"/>
      <c r="HQ37" s="214"/>
      <c r="HR37" s="214"/>
      <c r="HS37" s="214"/>
      <c r="HT37" s="214"/>
      <c r="HU37" s="214"/>
      <c r="HV37" s="214"/>
      <c r="HW37" s="214"/>
      <c r="HX37" s="214"/>
      <c r="HY37" s="214"/>
      <c r="HZ37" s="214"/>
      <c r="IA37" s="214"/>
      <c r="IB37" s="214"/>
      <c r="IC37" s="214"/>
      <c r="ID37" s="214"/>
      <c r="IE37" s="214"/>
      <c r="IF37" s="214"/>
      <c r="IG37" s="214"/>
      <c r="IH37" s="214"/>
      <c r="II37" s="214"/>
      <c r="IJ37" s="214"/>
      <c r="IK37" s="214"/>
      <c r="IL37" s="214"/>
      <c r="IM37" s="214"/>
      <c r="IN37" s="214"/>
      <c r="IO37" s="214"/>
      <c r="IP37" s="214"/>
      <c r="IQ37" s="214"/>
      <c r="IR37" s="214"/>
      <c r="IS37" s="214"/>
    </row>
    <row r="38" spans="1:253" ht="15.75" x14ac:dyDescent="0.25">
      <c r="A38" s="215"/>
      <c r="B38" s="231"/>
      <c r="C38" s="254" t="s">
        <v>1390</v>
      </c>
      <c r="D38" s="233" t="s">
        <v>236</v>
      </c>
      <c r="E38" s="306"/>
      <c r="F38" s="254"/>
      <c r="G38" s="282"/>
      <c r="H38" s="283"/>
      <c r="I38" s="28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c r="EO38" s="214"/>
      <c r="EP38" s="214"/>
      <c r="EQ38" s="214"/>
      <c r="ER38" s="214"/>
      <c r="ES38" s="214"/>
      <c r="ET38" s="214"/>
      <c r="EU38" s="214"/>
      <c r="EV38" s="214"/>
      <c r="EW38" s="214"/>
      <c r="EX38" s="214"/>
      <c r="EY38" s="214"/>
      <c r="EZ38" s="214"/>
      <c r="FA38" s="214"/>
      <c r="FB38" s="214"/>
      <c r="FC38" s="214"/>
      <c r="FD38" s="214"/>
      <c r="FE38" s="214"/>
      <c r="FF38" s="214"/>
      <c r="FG38" s="214"/>
      <c r="FH38" s="214"/>
      <c r="FI38" s="214"/>
      <c r="FJ38" s="214"/>
      <c r="FK38" s="214"/>
      <c r="FL38" s="214"/>
      <c r="FM38" s="214"/>
      <c r="FN38" s="214"/>
      <c r="FO38" s="214"/>
      <c r="FP38" s="214"/>
      <c r="FQ38" s="214"/>
      <c r="FR38" s="214"/>
      <c r="FS38" s="214"/>
      <c r="FT38" s="214"/>
      <c r="FU38" s="214"/>
      <c r="FV38" s="214"/>
      <c r="FW38" s="214"/>
      <c r="FX38" s="214"/>
      <c r="FY38" s="214"/>
      <c r="FZ38" s="214"/>
      <c r="GA38" s="214"/>
      <c r="GB38" s="214"/>
      <c r="GC38" s="214"/>
      <c r="GD38" s="214"/>
      <c r="GE38" s="214"/>
      <c r="GF38" s="214"/>
      <c r="GG38" s="214"/>
      <c r="GH38" s="214"/>
      <c r="GI38" s="214"/>
      <c r="GJ38" s="214"/>
      <c r="GK38" s="214"/>
      <c r="GL38" s="214"/>
      <c r="GM38" s="214"/>
      <c r="GN38" s="214"/>
      <c r="GO38" s="214"/>
      <c r="GP38" s="214"/>
      <c r="GQ38" s="214"/>
      <c r="GR38" s="214"/>
      <c r="GS38" s="214"/>
      <c r="GT38" s="214"/>
      <c r="GU38" s="214"/>
      <c r="GV38" s="214"/>
      <c r="GW38" s="214"/>
      <c r="GX38" s="214"/>
      <c r="GY38" s="214"/>
      <c r="GZ38" s="214"/>
      <c r="HA38" s="214"/>
      <c r="HB38" s="214"/>
      <c r="HC38" s="214"/>
      <c r="HD38" s="214"/>
      <c r="HE38" s="214"/>
      <c r="HF38" s="214"/>
      <c r="HG38" s="214"/>
      <c r="HH38" s="214"/>
      <c r="HI38" s="214"/>
      <c r="HJ38" s="214"/>
      <c r="HK38" s="214"/>
      <c r="HL38" s="214"/>
      <c r="HM38" s="214"/>
      <c r="HN38" s="214"/>
      <c r="HO38" s="214"/>
      <c r="HP38" s="214"/>
      <c r="HQ38" s="214"/>
      <c r="HR38" s="214"/>
      <c r="HS38" s="214"/>
      <c r="HT38" s="214"/>
      <c r="HU38" s="214"/>
      <c r="HV38" s="214"/>
      <c r="HW38" s="214"/>
      <c r="HX38" s="214"/>
      <c r="HY38" s="214"/>
      <c r="HZ38" s="214"/>
      <c r="IA38" s="214"/>
      <c r="IB38" s="214"/>
      <c r="IC38" s="214"/>
      <c r="ID38" s="214"/>
      <c r="IE38" s="214"/>
      <c r="IF38" s="214"/>
      <c r="IG38" s="214"/>
      <c r="IH38" s="214"/>
      <c r="II38" s="214"/>
      <c r="IJ38" s="214"/>
      <c r="IK38" s="214"/>
      <c r="IL38" s="214"/>
      <c r="IM38" s="214"/>
      <c r="IN38" s="214"/>
      <c r="IO38" s="214"/>
      <c r="IP38" s="214"/>
      <c r="IQ38" s="214"/>
      <c r="IR38" s="214"/>
      <c r="IS38" s="214"/>
    </row>
    <row r="39" spans="1:253" ht="225" x14ac:dyDescent="0.25">
      <c r="A39" s="215"/>
      <c r="B39" s="297">
        <v>23</v>
      </c>
      <c r="C39" s="259" t="s">
        <v>1391</v>
      </c>
      <c r="D39" s="307" t="s">
        <v>1392</v>
      </c>
      <c r="E39" s="308" t="s">
        <v>1393</v>
      </c>
      <c r="F39" s="241" t="s">
        <v>1279</v>
      </c>
      <c r="G39" s="242" t="s">
        <v>1280</v>
      </c>
      <c r="H39" s="243" t="s">
        <v>1394</v>
      </c>
      <c r="I39" s="246" t="s">
        <v>1395</v>
      </c>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c r="EO39" s="214"/>
      <c r="EP39" s="214"/>
      <c r="EQ39" s="214"/>
      <c r="ER39" s="214"/>
      <c r="ES39" s="214"/>
      <c r="ET39" s="214"/>
      <c r="EU39" s="214"/>
      <c r="EV39" s="214"/>
      <c r="EW39" s="214"/>
      <c r="EX39" s="214"/>
      <c r="EY39" s="214"/>
      <c r="EZ39" s="214"/>
      <c r="FA39" s="214"/>
      <c r="FB39" s="214"/>
      <c r="FC39" s="214"/>
      <c r="FD39" s="214"/>
      <c r="FE39" s="214"/>
      <c r="FF39" s="214"/>
      <c r="FG39" s="214"/>
      <c r="FH39" s="214"/>
      <c r="FI39" s="214"/>
      <c r="FJ39" s="214"/>
      <c r="FK39" s="214"/>
      <c r="FL39" s="214"/>
      <c r="FM39" s="214"/>
      <c r="FN39" s="214"/>
      <c r="FO39" s="214"/>
      <c r="FP39" s="214"/>
      <c r="FQ39" s="214"/>
      <c r="FR39" s="214"/>
      <c r="FS39" s="214"/>
      <c r="FT39" s="214"/>
      <c r="FU39" s="214"/>
      <c r="FV39" s="214"/>
      <c r="FW39" s="214"/>
      <c r="FX39" s="214"/>
      <c r="FY39" s="214"/>
      <c r="FZ39" s="214"/>
      <c r="GA39" s="214"/>
      <c r="GB39" s="214"/>
      <c r="GC39" s="214"/>
      <c r="GD39" s="214"/>
      <c r="GE39" s="214"/>
      <c r="GF39" s="214"/>
      <c r="GG39" s="214"/>
      <c r="GH39" s="214"/>
      <c r="GI39" s="214"/>
      <c r="GJ39" s="214"/>
      <c r="GK39" s="214"/>
      <c r="GL39" s="214"/>
      <c r="GM39" s="214"/>
      <c r="GN39" s="214"/>
      <c r="GO39" s="214"/>
      <c r="GP39" s="214"/>
      <c r="GQ39" s="214"/>
      <c r="GR39" s="214"/>
      <c r="GS39" s="214"/>
      <c r="GT39" s="214"/>
      <c r="GU39" s="214"/>
      <c r="GV39" s="214"/>
      <c r="GW39" s="214"/>
      <c r="GX39" s="214"/>
      <c r="GY39" s="214"/>
      <c r="GZ39" s="214"/>
      <c r="HA39" s="214"/>
      <c r="HB39" s="214"/>
      <c r="HC39" s="214"/>
      <c r="HD39" s="214"/>
      <c r="HE39" s="214"/>
      <c r="HF39" s="214"/>
      <c r="HG39" s="214"/>
      <c r="HH39" s="214"/>
      <c r="HI39" s="214"/>
      <c r="HJ39" s="214"/>
      <c r="HK39" s="214"/>
      <c r="HL39" s="214"/>
      <c r="HM39" s="214"/>
      <c r="HN39" s="214"/>
      <c r="HO39" s="214"/>
      <c r="HP39" s="214"/>
      <c r="HQ39" s="214"/>
      <c r="HR39" s="214"/>
      <c r="HS39" s="214"/>
      <c r="HT39" s="214"/>
      <c r="HU39" s="214"/>
      <c r="HV39" s="214"/>
      <c r="HW39" s="214"/>
      <c r="HX39" s="214"/>
      <c r="HY39" s="214"/>
      <c r="HZ39" s="214"/>
      <c r="IA39" s="214"/>
      <c r="IB39" s="214"/>
      <c r="IC39" s="214"/>
      <c r="ID39" s="214"/>
      <c r="IE39" s="214"/>
      <c r="IF39" s="214"/>
      <c r="IG39" s="214"/>
      <c r="IH39" s="214"/>
      <c r="II39" s="214"/>
      <c r="IJ39" s="214"/>
      <c r="IK39" s="214"/>
      <c r="IL39" s="214"/>
      <c r="IM39" s="214"/>
      <c r="IN39" s="214"/>
      <c r="IO39" s="214"/>
      <c r="IP39" s="214"/>
      <c r="IQ39" s="214"/>
      <c r="IR39" s="214"/>
      <c r="IS39" s="214"/>
    </row>
    <row r="40" spans="1:253" ht="135" x14ac:dyDescent="0.25">
      <c r="A40" s="215"/>
      <c r="B40" s="297">
        <v>24</v>
      </c>
      <c r="C40" s="259" t="s">
        <v>1396</v>
      </c>
      <c r="D40" s="307" t="s">
        <v>1397</v>
      </c>
      <c r="E40" s="309" t="s">
        <v>1398</v>
      </c>
      <c r="F40" s="241" t="s">
        <v>1279</v>
      </c>
      <c r="G40" s="242" t="s">
        <v>1280</v>
      </c>
      <c r="H40" s="243" t="s">
        <v>1399</v>
      </c>
      <c r="I40" s="246" t="s">
        <v>1395</v>
      </c>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c r="EO40" s="214"/>
      <c r="EP40" s="214"/>
      <c r="EQ40" s="214"/>
      <c r="ER40" s="214"/>
      <c r="ES40" s="214"/>
      <c r="ET40" s="214"/>
      <c r="EU40" s="214"/>
      <c r="EV40" s="214"/>
      <c r="EW40" s="214"/>
      <c r="EX40" s="214"/>
      <c r="EY40" s="214"/>
      <c r="EZ40" s="214"/>
      <c r="FA40" s="214"/>
      <c r="FB40" s="214"/>
      <c r="FC40" s="214"/>
      <c r="FD40" s="214"/>
      <c r="FE40" s="214"/>
      <c r="FF40" s="214"/>
      <c r="FG40" s="214"/>
      <c r="FH40" s="214"/>
      <c r="FI40" s="214"/>
      <c r="FJ40" s="214"/>
      <c r="FK40" s="214"/>
      <c r="FL40" s="214"/>
      <c r="FM40" s="214"/>
      <c r="FN40" s="214"/>
      <c r="FO40" s="214"/>
      <c r="FP40" s="214"/>
      <c r="FQ40" s="214"/>
      <c r="FR40" s="214"/>
      <c r="FS40" s="214"/>
      <c r="FT40" s="214"/>
      <c r="FU40" s="214"/>
      <c r="FV40" s="214"/>
      <c r="FW40" s="214"/>
      <c r="FX40" s="214"/>
      <c r="FY40" s="214"/>
      <c r="FZ40" s="214"/>
      <c r="GA40" s="214"/>
      <c r="GB40" s="214"/>
      <c r="GC40" s="214"/>
      <c r="GD40" s="214"/>
      <c r="GE40" s="214"/>
      <c r="GF40" s="214"/>
      <c r="GG40" s="214"/>
      <c r="GH40" s="214"/>
      <c r="GI40" s="214"/>
      <c r="GJ40" s="214"/>
      <c r="GK40" s="214"/>
      <c r="GL40" s="214"/>
      <c r="GM40" s="214"/>
      <c r="GN40" s="214"/>
      <c r="GO40" s="214"/>
      <c r="GP40" s="214"/>
      <c r="GQ40" s="214"/>
      <c r="GR40" s="214"/>
      <c r="GS40" s="214"/>
      <c r="GT40" s="214"/>
      <c r="GU40" s="214"/>
      <c r="GV40" s="214"/>
      <c r="GW40" s="214"/>
      <c r="GX40" s="214"/>
      <c r="GY40" s="214"/>
      <c r="GZ40" s="214"/>
      <c r="HA40" s="214"/>
      <c r="HB40" s="214"/>
      <c r="HC40" s="214"/>
      <c r="HD40" s="214"/>
      <c r="HE40" s="214"/>
      <c r="HF40" s="214"/>
      <c r="HG40" s="214"/>
      <c r="HH40" s="214"/>
      <c r="HI40" s="214"/>
      <c r="HJ40" s="214"/>
      <c r="HK40" s="214"/>
      <c r="HL40" s="214"/>
      <c r="HM40" s="214"/>
      <c r="HN40" s="214"/>
      <c r="HO40" s="214"/>
      <c r="HP40" s="214"/>
      <c r="HQ40" s="214"/>
      <c r="HR40" s="214"/>
      <c r="HS40" s="214"/>
      <c r="HT40" s="214"/>
      <c r="HU40" s="214"/>
      <c r="HV40" s="214"/>
      <c r="HW40" s="214"/>
      <c r="HX40" s="214"/>
      <c r="HY40" s="214"/>
      <c r="HZ40" s="214"/>
      <c r="IA40" s="214"/>
      <c r="IB40" s="214"/>
      <c r="IC40" s="214"/>
      <c r="ID40" s="214"/>
      <c r="IE40" s="214"/>
      <c r="IF40" s="214"/>
      <c r="IG40" s="214"/>
      <c r="IH40" s="214"/>
      <c r="II40" s="214"/>
      <c r="IJ40" s="214"/>
      <c r="IK40" s="214"/>
      <c r="IL40" s="214"/>
      <c r="IM40" s="214"/>
      <c r="IN40" s="214"/>
      <c r="IO40" s="214"/>
      <c r="IP40" s="214"/>
      <c r="IQ40" s="214"/>
      <c r="IR40" s="214"/>
      <c r="IS40" s="214"/>
    </row>
    <row r="41" spans="1:253" ht="240" x14ac:dyDescent="0.25">
      <c r="A41" s="215"/>
      <c r="B41" s="297">
        <v>25</v>
      </c>
      <c r="C41" s="259" t="s">
        <v>1400</v>
      </c>
      <c r="D41" s="307" t="s">
        <v>1401</v>
      </c>
      <c r="E41" s="310" t="s">
        <v>1402</v>
      </c>
      <c r="F41" s="241" t="s">
        <v>1279</v>
      </c>
      <c r="G41" s="242" t="s">
        <v>1280</v>
      </c>
      <c r="H41" s="243" t="s">
        <v>1403</v>
      </c>
      <c r="I41" s="311" t="s">
        <v>1404</v>
      </c>
      <c r="J41" s="312" t="s">
        <v>1405</v>
      </c>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c r="EO41" s="214"/>
      <c r="EP41" s="214"/>
      <c r="EQ41" s="214"/>
      <c r="ER41" s="214"/>
      <c r="ES41" s="214"/>
      <c r="ET41" s="214"/>
      <c r="EU41" s="214"/>
      <c r="EV41" s="214"/>
      <c r="EW41" s="214"/>
      <c r="EX41" s="214"/>
      <c r="EY41" s="214"/>
      <c r="EZ41" s="214"/>
      <c r="FA41" s="214"/>
      <c r="FB41" s="214"/>
      <c r="FC41" s="214"/>
      <c r="FD41" s="214"/>
      <c r="FE41" s="214"/>
      <c r="FF41" s="214"/>
      <c r="FG41" s="214"/>
      <c r="FH41" s="214"/>
      <c r="FI41" s="214"/>
      <c r="FJ41" s="214"/>
      <c r="FK41" s="214"/>
      <c r="FL41" s="214"/>
      <c r="FM41" s="214"/>
      <c r="FN41" s="214"/>
      <c r="FO41" s="214"/>
      <c r="FP41" s="214"/>
      <c r="FQ41" s="214"/>
      <c r="FR41" s="214"/>
      <c r="FS41" s="214"/>
      <c r="FT41" s="214"/>
      <c r="FU41" s="214"/>
      <c r="FV41" s="214"/>
      <c r="FW41" s="214"/>
      <c r="FX41" s="214"/>
      <c r="FY41" s="214"/>
      <c r="FZ41" s="214"/>
      <c r="GA41" s="214"/>
      <c r="GB41" s="214"/>
      <c r="GC41" s="214"/>
      <c r="GD41" s="214"/>
      <c r="GE41" s="214"/>
      <c r="GF41" s="214"/>
      <c r="GG41" s="214"/>
      <c r="GH41" s="214"/>
      <c r="GI41" s="214"/>
      <c r="GJ41" s="214"/>
      <c r="GK41" s="214"/>
      <c r="GL41" s="214"/>
      <c r="GM41" s="214"/>
      <c r="GN41" s="214"/>
      <c r="GO41" s="214"/>
      <c r="GP41" s="214"/>
      <c r="GQ41" s="214"/>
      <c r="GR41" s="214"/>
      <c r="GS41" s="214"/>
      <c r="GT41" s="214"/>
      <c r="GU41" s="214"/>
      <c r="GV41" s="214"/>
      <c r="GW41" s="214"/>
      <c r="GX41" s="214"/>
      <c r="GY41" s="214"/>
      <c r="GZ41" s="214"/>
      <c r="HA41" s="214"/>
      <c r="HB41" s="214"/>
      <c r="HC41" s="214"/>
      <c r="HD41" s="214"/>
      <c r="HE41" s="214"/>
      <c r="HF41" s="214"/>
      <c r="HG41" s="214"/>
      <c r="HH41" s="214"/>
      <c r="HI41" s="214"/>
      <c r="HJ41" s="214"/>
      <c r="HK41" s="214"/>
      <c r="HL41" s="214"/>
      <c r="HM41" s="214"/>
      <c r="HN41" s="214"/>
      <c r="HO41" s="214"/>
      <c r="HP41" s="214"/>
      <c r="HQ41" s="214"/>
      <c r="HR41" s="214"/>
      <c r="HS41" s="214"/>
      <c r="HT41" s="214"/>
      <c r="HU41" s="214"/>
      <c r="HV41" s="214"/>
      <c r="HW41" s="214"/>
      <c r="HX41" s="214"/>
      <c r="HY41" s="214"/>
      <c r="HZ41" s="214"/>
      <c r="IA41" s="214"/>
      <c r="IB41" s="214"/>
      <c r="IC41" s="214"/>
      <c r="ID41" s="214"/>
      <c r="IE41" s="214"/>
      <c r="IF41" s="214"/>
      <c r="IG41" s="214"/>
      <c r="IH41" s="214"/>
      <c r="II41" s="214"/>
      <c r="IJ41" s="214"/>
      <c r="IK41" s="214"/>
      <c r="IL41" s="214"/>
      <c r="IM41" s="214"/>
      <c r="IN41" s="214"/>
      <c r="IO41" s="214"/>
      <c r="IP41" s="214"/>
      <c r="IQ41" s="214"/>
      <c r="IR41" s="214"/>
      <c r="IS41" s="214"/>
    </row>
    <row r="42" spans="1:253" x14ac:dyDescent="0.25">
      <c r="A42" s="215"/>
      <c r="B42" s="224"/>
      <c r="C42" s="248" t="s">
        <v>1406</v>
      </c>
      <c r="D42" s="313" t="s">
        <v>16</v>
      </c>
      <c r="E42" s="227"/>
      <c r="F42" s="248"/>
      <c r="G42" s="279"/>
      <c r="H42" s="280"/>
      <c r="I42" s="281"/>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c r="EO42" s="214"/>
      <c r="EP42" s="214"/>
      <c r="EQ42" s="214"/>
      <c r="ER42" s="214"/>
      <c r="ES42" s="214"/>
      <c r="ET42" s="214"/>
      <c r="EU42" s="214"/>
      <c r="EV42" s="214"/>
      <c r="EW42" s="214"/>
      <c r="EX42" s="214"/>
      <c r="EY42" s="214"/>
      <c r="EZ42" s="214"/>
      <c r="FA42" s="214"/>
      <c r="FB42" s="214"/>
      <c r="FC42" s="214"/>
      <c r="FD42" s="214"/>
      <c r="FE42" s="214"/>
      <c r="FF42" s="214"/>
      <c r="FG42" s="214"/>
      <c r="FH42" s="214"/>
      <c r="FI42" s="214"/>
      <c r="FJ42" s="214"/>
      <c r="FK42" s="214"/>
      <c r="FL42" s="214"/>
      <c r="FM42" s="214"/>
      <c r="FN42" s="214"/>
      <c r="FO42" s="214"/>
      <c r="FP42" s="214"/>
      <c r="FQ42" s="214"/>
      <c r="FR42" s="214"/>
      <c r="FS42" s="214"/>
      <c r="FT42" s="214"/>
      <c r="FU42" s="214"/>
      <c r="FV42" s="214"/>
      <c r="FW42" s="214"/>
      <c r="FX42" s="214"/>
      <c r="FY42" s="214"/>
      <c r="FZ42" s="214"/>
      <c r="GA42" s="214"/>
      <c r="GB42" s="214"/>
      <c r="GC42" s="214"/>
      <c r="GD42" s="214"/>
      <c r="GE42" s="214"/>
      <c r="GF42" s="214"/>
      <c r="GG42" s="214"/>
      <c r="GH42" s="214"/>
      <c r="GI42" s="214"/>
      <c r="GJ42" s="214"/>
      <c r="GK42" s="214"/>
      <c r="GL42" s="214"/>
      <c r="GM42" s="214"/>
      <c r="GN42" s="214"/>
      <c r="GO42" s="214"/>
      <c r="GP42" s="214"/>
      <c r="GQ42" s="214"/>
      <c r="GR42" s="214"/>
      <c r="GS42" s="214"/>
      <c r="GT42" s="214"/>
      <c r="GU42" s="214"/>
      <c r="GV42" s="214"/>
      <c r="GW42" s="214"/>
      <c r="GX42" s="214"/>
      <c r="GY42" s="214"/>
      <c r="GZ42" s="214"/>
      <c r="HA42" s="214"/>
      <c r="HB42" s="214"/>
      <c r="HC42" s="214"/>
      <c r="HD42" s="214"/>
      <c r="HE42" s="214"/>
      <c r="HF42" s="214"/>
      <c r="HG42" s="214"/>
      <c r="HH42" s="214"/>
      <c r="HI42" s="214"/>
      <c r="HJ42" s="214"/>
      <c r="HK42" s="214"/>
      <c r="HL42" s="214"/>
      <c r="HM42" s="214"/>
      <c r="HN42" s="214"/>
      <c r="HO42" s="214"/>
      <c r="HP42" s="214"/>
      <c r="HQ42" s="214"/>
      <c r="HR42" s="214"/>
      <c r="HS42" s="214"/>
      <c r="HT42" s="214"/>
      <c r="HU42" s="214"/>
      <c r="HV42" s="214"/>
      <c r="HW42" s="214"/>
      <c r="HX42" s="214"/>
      <c r="HY42" s="214"/>
      <c r="HZ42" s="214"/>
      <c r="IA42" s="214"/>
      <c r="IB42" s="214"/>
      <c r="IC42" s="214"/>
      <c r="ID42" s="214"/>
      <c r="IE42" s="214"/>
      <c r="IF42" s="214"/>
      <c r="IG42" s="214"/>
      <c r="IH42" s="214"/>
      <c r="II42" s="214"/>
      <c r="IJ42" s="214"/>
      <c r="IK42" s="214"/>
      <c r="IL42" s="214"/>
      <c r="IM42" s="214"/>
      <c r="IN42" s="214"/>
      <c r="IO42" s="214"/>
      <c r="IP42" s="214"/>
      <c r="IQ42" s="214"/>
      <c r="IR42" s="214"/>
      <c r="IS42" s="214"/>
    </row>
    <row r="43" spans="1:253" ht="31.5" x14ac:dyDescent="0.25">
      <c r="A43" s="314"/>
      <c r="B43" s="231"/>
      <c r="C43" s="254" t="s">
        <v>1407</v>
      </c>
      <c r="D43" s="267" t="s">
        <v>1408</v>
      </c>
      <c r="E43" s="306"/>
      <c r="F43" s="254"/>
      <c r="G43" s="282"/>
      <c r="H43" s="283"/>
      <c r="I43" s="28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4"/>
      <c r="GF43" s="214"/>
      <c r="GG43" s="214"/>
      <c r="GH43" s="214"/>
      <c r="GI43" s="214"/>
      <c r="GJ43" s="214"/>
      <c r="GK43" s="214"/>
      <c r="GL43" s="214"/>
      <c r="GM43" s="214"/>
      <c r="GN43" s="214"/>
      <c r="GO43" s="214"/>
      <c r="GP43" s="214"/>
      <c r="GQ43" s="214"/>
      <c r="GR43" s="214"/>
      <c r="GS43" s="214"/>
      <c r="GT43" s="214"/>
      <c r="GU43" s="214"/>
      <c r="GV43" s="214"/>
      <c r="GW43" s="214"/>
      <c r="GX43" s="214"/>
      <c r="GY43" s="214"/>
      <c r="GZ43" s="214"/>
      <c r="HA43" s="214"/>
      <c r="HB43" s="214"/>
      <c r="HC43" s="214"/>
      <c r="HD43" s="214"/>
      <c r="HE43" s="214"/>
      <c r="HF43" s="214"/>
      <c r="HG43" s="214"/>
      <c r="HH43" s="214"/>
      <c r="HI43" s="214"/>
      <c r="HJ43" s="214"/>
      <c r="HK43" s="214"/>
      <c r="HL43" s="214"/>
      <c r="HM43" s="214"/>
      <c r="HN43" s="214"/>
      <c r="HO43" s="214"/>
      <c r="HP43" s="214"/>
      <c r="HQ43" s="214"/>
      <c r="HR43" s="214"/>
      <c r="HS43" s="214"/>
      <c r="HT43" s="214"/>
      <c r="HU43" s="214"/>
      <c r="HV43" s="214"/>
      <c r="HW43" s="214"/>
      <c r="HX43" s="214"/>
      <c r="HY43" s="214"/>
      <c r="HZ43" s="214"/>
      <c r="IA43" s="214"/>
      <c r="IB43" s="214"/>
      <c r="IC43" s="214"/>
      <c r="ID43" s="214"/>
      <c r="IE43" s="214"/>
      <c r="IF43" s="214"/>
      <c r="IG43" s="214"/>
      <c r="IH43" s="214"/>
      <c r="II43" s="214"/>
      <c r="IJ43" s="214"/>
      <c r="IK43" s="214"/>
      <c r="IL43" s="214"/>
      <c r="IM43" s="214"/>
      <c r="IN43" s="214"/>
      <c r="IO43" s="214"/>
      <c r="IP43" s="214"/>
      <c r="IQ43" s="214"/>
      <c r="IR43" s="214"/>
      <c r="IS43" s="214"/>
    </row>
    <row r="44" spans="1:253" ht="240" x14ac:dyDescent="0.25">
      <c r="A44" s="215"/>
      <c r="B44" s="297">
        <v>26</v>
      </c>
      <c r="C44" s="259" t="s">
        <v>1409</v>
      </c>
      <c r="D44" s="307" t="s">
        <v>1410</v>
      </c>
      <c r="E44" s="315" t="s">
        <v>1411</v>
      </c>
      <c r="F44" s="241" t="s">
        <v>1279</v>
      </c>
      <c r="G44" s="242" t="s">
        <v>1280</v>
      </c>
      <c r="H44" s="243" t="s">
        <v>1412</v>
      </c>
      <c r="I44" s="304" t="s">
        <v>1413</v>
      </c>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4"/>
      <c r="BR44" s="214"/>
      <c r="BS44" s="214"/>
      <c r="BT44" s="214"/>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c r="EO44" s="214"/>
      <c r="EP44" s="214"/>
      <c r="EQ44" s="214"/>
      <c r="ER44" s="214"/>
      <c r="ES44" s="214"/>
      <c r="ET44" s="214"/>
      <c r="EU44" s="214"/>
      <c r="EV44" s="214"/>
      <c r="EW44" s="214"/>
      <c r="EX44" s="214"/>
      <c r="EY44" s="214"/>
      <c r="EZ44" s="214"/>
      <c r="FA44" s="214"/>
      <c r="FB44" s="214"/>
      <c r="FC44" s="214"/>
      <c r="FD44" s="214"/>
      <c r="FE44" s="214"/>
      <c r="FF44" s="214"/>
      <c r="FG44" s="214"/>
      <c r="FH44" s="214"/>
      <c r="FI44" s="214"/>
      <c r="FJ44" s="214"/>
      <c r="FK44" s="214"/>
      <c r="FL44" s="214"/>
      <c r="FM44" s="214"/>
      <c r="FN44" s="214"/>
      <c r="FO44" s="214"/>
      <c r="FP44" s="214"/>
      <c r="FQ44" s="214"/>
      <c r="FR44" s="214"/>
      <c r="FS44" s="214"/>
      <c r="FT44" s="214"/>
      <c r="FU44" s="214"/>
      <c r="FV44" s="214"/>
      <c r="FW44" s="214"/>
      <c r="FX44" s="214"/>
      <c r="FY44" s="214"/>
      <c r="FZ44" s="214"/>
      <c r="GA44" s="214"/>
      <c r="GB44" s="214"/>
      <c r="GC44" s="214"/>
      <c r="GD44" s="214"/>
      <c r="GE44" s="214"/>
      <c r="GF44" s="214"/>
      <c r="GG44" s="214"/>
      <c r="GH44" s="214"/>
      <c r="GI44" s="214"/>
      <c r="GJ44" s="214"/>
      <c r="GK44" s="214"/>
      <c r="GL44" s="214"/>
      <c r="GM44" s="214"/>
      <c r="GN44" s="214"/>
      <c r="GO44" s="214"/>
      <c r="GP44" s="214"/>
      <c r="GQ44" s="214"/>
      <c r="GR44" s="214"/>
      <c r="GS44" s="214"/>
      <c r="GT44" s="214"/>
      <c r="GU44" s="214"/>
      <c r="GV44" s="214"/>
      <c r="GW44" s="214"/>
      <c r="GX44" s="214"/>
      <c r="GY44" s="214"/>
      <c r="GZ44" s="214"/>
      <c r="HA44" s="214"/>
      <c r="HB44" s="214"/>
      <c r="HC44" s="214"/>
      <c r="HD44" s="214"/>
      <c r="HE44" s="214"/>
      <c r="HF44" s="214"/>
      <c r="HG44" s="214"/>
      <c r="HH44" s="214"/>
      <c r="HI44" s="214"/>
      <c r="HJ44" s="214"/>
      <c r="HK44" s="214"/>
      <c r="HL44" s="214"/>
      <c r="HM44" s="214"/>
      <c r="HN44" s="214"/>
      <c r="HO44" s="214"/>
      <c r="HP44" s="214"/>
      <c r="HQ44" s="214"/>
      <c r="HR44" s="214"/>
      <c r="HS44" s="214"/>
      <c r="HT44" s="214"/>
      <c r="HU44" s="214"/>
      <c r="HV44" s="214"/>
      <c r="HW44" s="214"/>
      <c r="HX44" s="214"/>
      <c r="HY44" s="214"/>
      <c r="HZ44" s="214"/>
      <c r="IA44" s="214"/>
      <c r="IB44" s="214"/>
      <c r="IC44" s="214"/>
      <c r="ID44" s="214"/>
      <c r="IE44" s="214"/>
      <c r="IF44" s="214"/>
      <c r="IG44" s="214"/>
      <c r="IH44" s="214"/>
      <c r="II44" s="214"/>
      <c r="IJ44" s="214"/>
      <c r="IK44" s="214"/>
      <c r="IL44" s="214"/>
      <c r="IM44" s="214"/>
      <c r="IN44" s="214"/>
      <c r="IO44" s="214"/>
      <c r="IP44" s="214"/>
      <c r="IQ44" s="214"/>
      <c r="IR44" s="214"/>
      <c r="IS44" s="214"/>
    </row>
    <row r="45" spans="1:253" ht="405" x14ac:dyDescent="0.25">
      <c r="A45" s="215"/>
      <c r="B45" s="297">
        <v>27</v>
      </c>
      <c r="C45" s="259" t="s">
        <v>1414</v>
      </c>
      <c r="D45" s="307" t="s">
        <v>1415</v>
      </c>
      <c r="E45" s="316" t="s">
        <v>1416</v>
      </c>
      <c r="F45" s="241" t="s">
        <v>1279</v>
      </c>
      <c r="G45" s="242" t="s">
        <v>1280</v>
      </c>
      <c r="H45" s="243" t="s">
        <v>1417</v>
      </c>
      <c r="I45" s="304" t="s">
        <v>1413</v>
      </c>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c r="EO45" s="214"/>
      <c r="EP45" s="214"/>
      <c r="EQ45" s="214"/>
      <c r="ER45" s="214"/>
      <c r="ES45" s="214"/>
      <c r="ET45" s="214"/>
      <c r="EU45" s="214"/>
      <c r="EV45" s="214"/>
      <c r="EW45" s="214"/>
      <c r="EX45" s="214"/>
      <c r="EY45" s="214"/>
      <c r="EZ45" s="214"/>
      <c r="FA45" s="214"/>
      <c r="FB45" s="214"/>
      <c r="FC45" s="214"/>
      <c r="FD45" s="214"/>
      <c r="FE45" s="214"/>
      <c r="FF45" s="214"/>
      <c r="FG45" s="214"/>
      <c r="FH45" s="214"/>
      <c r="FI45" s="214"/>
      <c r="FJ45" s="214"/>
      <c r="FK45" s="214"/>
      <c r="FL45" s="214"/>
      <c r="FM45" s="214"/>
      <c r="FN45" s="214"/>
      <c r="FO45" s="214"/>
      <c r="FP45" s="214"/>
      <c r="FQ45" s="214"/>
      <c r="FR45" s="214"/>
      <c r="FS45" s="214"/>
      <c r="FT45" s="214"/>
      <c r="FU45" s="214"/>
      <c r="FV45" s="214"/>
      <c r="FW45" s="214"/>
      <c r="FX45" s="214"/>
      <c r="FY45" s="214"/>
      <c r="FZ45" s="214"/>
      <c r="GA45" s="214"/>
      <c r="GB45" s="214"/>
      <c r="GC45" s="214"/>
      <c r="GD45" s="214"/>
      <c r="GE45" s="214"/>
      <c r="GF45" s="214"/>
      <c r="GG45" s="214"/>
      <c r="GH45" s="214"/>
      <c r="GI45" s="214"/>
      <c r="GJ45" s="214"/>
      <c r="GK45" s="214"/>
      <c r="GL45" s="214"/>
      <c r="GM45" s="214"/>
      <c r="GN45" s="214"/>
      <c r="GO45" s="214"/>
      <c r="GP45" s="214"/>
      <c r="GQ45" s="214"/>
      <c r="GR45" s="214"/>
      <c r="GS45" s="214"/>
      <c r="GT45" s="214"/>
      <c r="GU45" s="214"/>
      <c r="GV45" s="214"/>
      <c r="GW45" s="214"/>
      <c r="GX45" s="214"/>
      <c r="GY45" s="214"/>
      <c r="GZ45" s="214"/>
      <c r="HA45" s="214"/>
      <c r="HB45" s="214"/>
      <c r="HC45" s="214"/>
      <c r="HD45" s="214"/>
      <c r="HE45" s="214"/>
      <c r="HF45" s="214"/>
      <c r="HG45" s="214"/>
      <c r="HH45" s="214"/>
      <c r="HI45" s="214"/>
      <c r="HJ45" s="214"/>
      <c r="HK45" s="214"/>
      <c r="HL45" s="214"/>
      <c r="HM45" s="214"/>
      <c r="HN45" s="214"/>
      <c r="HO45" s="214"/>
      <c r="HP45" s="214"/>
      <c r="HQ45" s="214"/>
      <c r="HR45" s="214"/>
      <c r="HS45" s="214"/>
      <c r="HT45" s="214"/>
      <c r="HU45" s="214"/>
      <c r="HV45" s="214"/>
      <c r="HW45" s="214"/>
      <c r="HX45" s="214"/>
      <c r="HY45" s="214"/>
      <c r="HZ45" s="214"/>
      <c r="IA45" s="214"/>
      <c r="IB45" s="214"/>
      <c r="IC45" s="214"/>
      <c r="ID45" s="214"/>
      <c r="IE45" s="214"/>
      <c r="IF45" s="214"/>
      <c r="IG45" s="214"/>
      <c r="IH45" s="214"/>
      <c r="II45" s="214"/>
      <c r="IJ45" s="214"/>
      <c r="IK45" s="214"/>
      <c r="IL45" s="214"/>
      <c r="IM45" s="214"/>
      <c r="IN45" s="214"/>
      <c r="IO45" s="214"/>
      <c r="IP45" s="214"/>
      <c r="IQ45" s="214"/>
      <c r="IR45" s="214"/>
      <c r="IS45" s="214"/>
    </row>
    <row r="46" spans="1:253" ht="15.75" x14ac:dyDescent="0.25">
      <c r="A46" s="215"/>
      <c r="B46" s="231"/>
      <c r="C46" s="254" t="s">
        <v>1418</v>
      </c>
      <c r="D46" s="267" t="s">
        <v>1419</v>
      </c>
      <c r="E46" s="306"/>
      <c r="F46" s="254"/>
      <c r="G46" s="282"/>
      <c r="H46" s="283"/>
      <c r="I46" s="28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c r="EO46" s="214"/>
      <c r="EP46" s="214"/>
      <c r="EQ46" s="214"/>
      <c r="ER46" s="214"/>
      <c r="ES46" s="214"/>
      <c r="ET46" s="214"/>
      <c r="EU46" s="214"/>
      <c r="EV46" s="214"/>
      <c r="EW46" s="214"/>
      <c r="EX46" s="214"/>
      <c r="EY46" s="214"/>
      <c r="EZ46" s="214"/>
      <c r="FA46" s="214"/>
      <c r="FB46" s="214"/>
      <c r="FC46" s="214"/>
      <c r="FD46" s="214"/>
      <c r="FE46" s="214"/>
      <c r="FF46" s="214"/>
      <c r="FG46" s="214"/>
      <c r="FH46" s="214"/>
      <c r="FI46" s="214"/>
      <c r="FJ46" s="214"/>
      <c r="FK46" s="214"/>
      <c r="FL46" s="214"/>
      <c r="FM46" s="214"/>
      <c r="FN46" s="214"/>
      <c r="FO46" s="214"/>
      <c r="FP46" s="214"/>
      <c r="FQ46" s="214"/>
      <c r="FR46" s="214"/>
      <c r="FS46" s="214"/>
      <c r="FT46" s="214"/>
      <c r="FU46" s="214"/>
      <c r="FV46" s="214"/>
      <c r="FW46" s="214"/>
      <c r="FX46" s="214"/>
      <c r="FY46" s="214"/>
      <c r="FZ46" s="214"/>
      <c r="GA46" s="214"/>
      <c r="GB46" s="214"/>
      <c r="GC46" s="214"/>
      <c r="GD46" s="214"/>
      <c r="GE46" s="214"/>
      <c r="GF46" s="214"/>
      <c r="GG46" s="214"/>
      <c r="GH46" s="214"/>
      <c r="GI46" s="214"/>
      <c r="GJ46" s="214"/>
      <c r="GK46" s="214"/>
      <c r="GL46" s="214"/>
      <c r="GM46" s="214"/>
      <c r="GN46" s="214"/>
      <c r="GO46" s="214"/>
      <c r="GP46" s="214"/>
      <c r="GQ46" s="214"/>
      <c r="GR46" s="214"/>
      <c r="GS46" s="214"/>
      <c r="GT46" s="214"/>
      <c r="GU46" s="214"/>
      <c r="GV46" s="214"/>
      <c r="GW46" s="214"/>
      <c r="GX46" s="214"/>
      <c r="GY46" s="214"/>
      <c r="GZ46" s="214"/>
      <c r="HA46" s="214"/>
      <c r="HB46" s="214"/>
      <c r="HC46" s="214"/>
      <c r="HD46" s="214"/>
      <c r="HE46" s="214"/>
      <c r="HF46" s="214"/>
      <c r="HG46" s="214"/>
      <c r="HH46" s="214"/>
      <c r="HI46" s="214"/>
      <c r="HJ46" s="214"/>
      <c r="HK46" s="214"/>
      <c r="HL46" s="214"/>
      <c r="HM46" s="214"/>
      <c r="HN46" s="214"/>
      <c r="HO46" s="214"/>
      <c r="HP46" s="214"/>
      <c r="HQ46" s="214"/>
      <c r="HR46" s="214"/>
      <c r="HS46" s="214"/>
      <c r="HT46" s="214"/>
      <c r="HU46" s="214"/>
      <c r="HV46" s="214"/>
      <c r="HW46" s="214"/>
      <c r="HX46" s="214"/>
      <c r="HY46" s="214"/>
      <c r="HZ46" s="214"/>
      <c r="IA46" s="214"/>
      <c r="IB46" s="214"/>
      <c r="IC46" s="214"/>
      <c r="ID46" s="214"/>
      <c r="IE46" s="214"/>
      <c r="IF46" s="214"/>
      <c r="IG46" s="214"/>
      <c r="IH46" s="214"/>
      <c r="II46" s="214"/>
      <c r="IJ46" s="214"/>
      <c r="IK46" s="214"/>
      <c r="IL46" s="214"/>
      <c r="IM46" s="214"/>
      <c r="IN46" s="214"/>
      <c r="IO46" s="214"/>
      <c r="IP46" s="214"/>
      <c r="IQ46" s="214"/>
      <c r="IR46" s="214"/>
      <c r="IS46" s="214"/>
    </row>
    <row r="47" spans="1:253" ht="345" x14ac:dyDescent="0.25">
      <c r="A47" s="215"/>
      <c r="B47" s="317">
        <v>28</v>
      </c>
      <c r="C47" s="259" t="s">
        <v>1420</v>
      </c>
      <c r="D47" s="307" t="s">
        <v>1421</v>
      </c>
      <c r="E47" s="157" t="s">
        <v>1422</v>
      </c>
      <c r="F47" s="241" t="s">
        <v>1279</v>
      </c>
      <c r="G47" s="242" t="s">
        <v>1280</v>
      </c>
      <c r="H47" s="243" t="s">
        <v>1423</v>
      </c>
      <c r="I47" s="304" t="s">
        <v>1413</v>
      </c>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c r="EN47" s="214"/>
      <c r="EO47" s="214"/>
      <c r="EP47" s="214"/>
      <c r="EQ47" s="214"/>
      <c r="ER47" s="214"/>
      <c r="ES47" s="214"/>
      <c r="ET47" s="214"/>
      <c r="EU47" s="214"/>
      <c r="EV47" s="214"/>
      <c r="EW47" s="214"/>
      <c r="EX47" s="214"/>
      <c r="EY47" s="214"/>
      <c r="EZ47" s="214"/>
      <c r="FA47" s="214"/>
      <c r="FB47" s="214"/>
      <c r="FC47" s="214"/>
      <c r="FD47" s="214"/>
      <c r="FE47" s="214"/>
      <c r="FF47" s="214"/>
      <c r="FG47" s="214"/>
      <c r="FH47" s="214"/>
      <c r="FI47" s="214"/>
      <c r="FJ47" s="214"/>
      <c r="FK47" s="214"/>
      <c r="FL47" s="214"/>
      <c r="FM47" s="214"/>
      <c r="FN47" s="214"/>
      <c r="FO47" s="214"/>
      <c r="FP47" s="214"/>
      <c r="FQ47" s="214"/>
      <c r="FR47" s="214"/>
      <c r="FS47" s="214"/>
      <c r="FT47" s="214"/>
      <c r="FU47" s="214"/>
      <c r="FV47" s="214"/>
      <c r="FW47" s="214"/>
      <c r="FX47" s="214"/>
      <c r="FY47" s="214"/>
      <c r="FZ47" s="214"/>
      <c r="GA47" s="214"/>
      <c r="GB47" s="214"/>
      <c r="GC47" s="214"/>
      <c r="GD47" s="214"/>
      <c r="GE47" s="214"/>
      <c r="GF47" s="214"/>
      <c r="GG47" s="214"/>
      <c r="GH47" s="214"/>
      <c r="GI47" s="214"/>
      <c r="GJ47" s="214"/>
      <c r="GK47" s="214"/>
      <c r="GL47" s="214"/>
      <c r="GM47" s="214"/>
      <c r="GN47" s="214"/>
      <c r="GO47" s="214"/>
      <c r="GP47" s="214"/>
      <c r="GQ47" s="214"/>
      <c r="GR47" s="214"/>
      <c r="GS47" s="214"/>
      <c r="GT47" s="214"/>
      <c r="GU47" s="214"/>
      <c r="GV47" s="214"/>
      <c r="GW47" s="214"/>
      <c r="GX47" s="214"/>
      <c r="GY47" s="214"/>
      <c r="GZ47" s="214"/>
      <c r="HA47" s="214"/>
      <c r="HB47" s="214"/>
      <c r="HC47" s="214"/>
      <c r="HD47" s="214"/>
      <c r="HE47" s="214"/>
      <c r="HF47" s="214"/>
      <c r="HG47" s="214"/>
      <c r="HH47" s="214"/>
      <c r="HI47" s="214"/>
      <c r="HJ47" s="214"/>
      <c r="HK47" s="214"/>
      <c r="HL47" s="214"/>
      <c r="HM47" s="214"/>
      <c r="HN47" s="214"/>
      <c r="HO47" s="214"/>
      <c r="HP47" s="214"/>
      <c r="HQ47" s="214"/>
      <c r="HR47" s="214"/>
      <c r="HS47" s="214"/>
      <c r="HT47" s="214"/>
      <c r="HU47" s="214"/>
      <c r="HV47" s="214"/>
      <c r="HW47" s="214"/>
      <c r="HX47" s="214"/>
      <c r="HY47" s="214"/>
      <c r="HZ47" s="214"/>
      <c r="IA47" s="214"/>
      <c r="IB47" s="214"/>
      <c r="IC47" s="214"/>
      <c r="ID47" s="214"/>
      <c r="IE47" s="214"/>
      <c r="IF47" s="214"/>
      <c r="IG47" s="214"/>
      <c r="IH47" s="214"/>
      <c r="II47" s="214"/>
      <c r="IJ47" s="214"/>
      <c r="IK47" s="214"/>
      <c r="IL47" s="214"/>
      <c r="IM47" s="214"/>
      <c r="IN47" s="214"/>
      <c r="IO47" s="214"/>
      <c r="IP47" s="214"/>
      <c r="IQ47" s="214"/>
      <c r="IR47" s="214"/>
      <c r="IS47" s="214"/>
    </row>
    <row r="48" spans="1:253" ht="345" x14ac:dyDescent="0.25">
      <c r="A48" s="215"/>
      <c r="B48" s="297">
        <v>29</v>
      </c>
      <c r="C48" s="259" t="s">
        <v>1424</v>
      </c>
      <c r="D48" s="307" t="s">
        <v>1425</v>
      </c>
      <c r="E48" s="310" t="s">
        <v>1422</v>
      </c>
      <c r="F48" s="241" t="s">
        <v>1279</v>
      </c>
      <c r="G48" s="242" t="s">
        <v>1280</v>
      </c>
      <c r="H48" s="243" t="s">
        <v>1423</v>
      </c>
      <c r="I48" s="246" t="s">
        <v>1426</v>
      </c>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4"/>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c r="EO48" s="214"/>
      <c r="EP48" s="214"/>
      <c r="EQ48" s="214"/>
      <c r="ER48" s="214"/>
      <c r="ES48" s="214"/>
      <c r="ET48" s="214"/>
      <c r="EU48" s="214"/>
      <c r="EV48" s="214"/>
      <c r="EW48" s="214"/>
      <c r="EX48" s="214"/>
      <c r="EY48" s="214"/>
      <c r="EZ48" s="214"/>
      <c r="FA48" s="214"/>
      <c r="FB48" s="214"/>
      <c r="FC48" s="214"/>
      <c r="FD48" s="214"/>
      <c r="FE48" s="214"/>
      <c r="FF48" s="214"/>
      <c r="FG48" s="214"/>
      <c r="FH48" s="214"/>
      <c r="FI48" s="214"/>
      <c r="FJ48" s="214"/>
      <c r="FK48" s="214"/>
      <c r="FL48" s="214"/>
      <c r="FM48" s="214"/>
      <c r="FN48" s="214"/>
      <c r="FO48" s="214"/>
      <c r="FP48" s="214"/>
      <c r="FQ48" s="214"/>
      <c r="FR48" s="214"/>
      <c r="FS48" s="214"/>
      <c r="FT48" s="214"/>
      <c r="FU48" s="214"/>
      <c r="FV48" s="214"/>
      <c r="FW48" s="214"/>
      <c r="FX48" s="214"/>
      <c r="FY48" s="214"/>
      <c r="FZ48" s="214"/>
      <c r="GA48" s="214"/>
      <c r="GB48" s="214"/>
      <c r="GC48" s="214"/>
      <c r="GD48" s="214"/>
      <c r="GE48" s="214"/>
      <c r="GF48" s="214"/>
      <c r="GG48" s="214"/>
      <c r="GH48" s="214"/>
      <c r="GI48" s="214"/>
      <c r="GJ48" s="214"/>
      <c r="GK48" s="214"/>
      <c r="GL48" s="214"/>
      <c r="GM48" s="214"/>
      <c r="GN48" s="214"/>
      <c r="GO48" s="214"/>
      <c r="GP48" s="214"/>
      <c r="GQ48" s="214"/>
      <c r="GR48" s="214"/>
      <c r="GS48" s="214"/>
      <c r="GT48" s="214"/>
      <c r="GU48" s="214"/>
      <c r="GV48" s="214"/>
      <c r="GW48" s="214"/>
      <c r="GX48" s="214"/>
      <c r="GY48" s="214"/>
      <c r="GZ48" s="214"/>
      <c r="HA48" s="214"/>
      <c r="HB48" s="214"/>
      <c r="HC48" s="214"/>
      <c r="HD48" s="214"/>
      <c r="HE48" s="214"/>
      <c r="HF48" s="214"/>
      <c r="HG48" s="214"/>
      <c r="HH48" s="214"/>
      <c r="HI48" s="214"/>
      <c r="HJ48" s="214"/>
      <c r="HK48" s="214"/>
      <c r="HL48" s="214"/>
      <c r="HM48" s="214"/>
      <c r="HN48" s="214"/>
      <c r="HO48" s="214"/>
      <c r="HP48" s="214"/>
      <c r="HQ48" s="214"/>
      <c r="HR48" s="214"/>
      <c r="HS48" s="214"/>
      <c r="HT48" s="214"/>
      <c r="HU48" s="214"/>
      <c r="HV48" s="214"/>
      <c r="HW48" s="214"/>
      <c r="HX48" s="214"/>
      <c r="HY48" s="214"/>
      <c r="HZ48" s="214"/>
      <c r="IA48" s="214"/>
      <c r="IB48" s="214"/>
      <c r="IC48" s="214"/>
      <c r="ID48" s="214"/>
      <c r="IE48" s="214"/>
      <c r="IF48" s="214"/>
      <c r="IG48" s="214"/>
      <c r="IH48" s="214"/>
      <c r="II48" s="214"/>
      <c r="IJ48" s="214"/>
      <c r="IK48" s="214"/>
      <c r="IL48" s="214"/>
      <c r="IM48" s="214"/>
      <c r="IN48" s="214"/>
      <c r="IO48" s="214"/>
      <c r="IP48" s="214"/>
      <c r="IQ48" s="214"/>
      <c r="IR48" s="214"/>
      <c r="IS48" s="214"/>
    </row>
    <row r="49" spans="1:253" ht="345" x14ac:dyDescent="0.25">
      <c r="A49" s="215"/>
      <c r="B49" s="297">
        <v>30</v>
      </c>
      <c r="C49" s="259" t="s">
        <v>1427</v>
      </c>
      <c r="D49" s="307" t="s">
        <v>1428</v>
      </c>
      <c r="E49" s="316" t="s">
        <v>1429</v>
      </c>
      <c r="F49" s="241" t="s">
        <v>1279</v>
      </c>
      <c r="G49" s="242" t="s">
        <v>1280</v>
      </c>
      <c r="H49" s="243" t="s">
        <v>1412</v>
      </c>
      <c r="I49" s="246" t="s">
        <v>1430</v>
      </c>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c r="BT49" s="214"/>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c r="EO49" s="214"/>
      <c r="EP49" s="214"/>
      <c r="EQ49" s="214"/>
      <c r="ER49" s="214"/>
      <c r="ES49" s="214"/>
      <c r="ET49" s="214"/>
      <c r="EU49" s="214"/>
      <c r="EV49" s="214"/>
      <c r="EW49" s="214"/>
      <c r="EX49" s="214"/>
      <c r="EY49" s="214"/>
      <c r="EZ49" s="214"/>
      <c r="FA49" s="214"/>
      <c r="FB49" s="214"/>
      <c r="FC49" s="214"/>
      <c r="FD49" s="214"/>
      <c r="FE49" s="214"/>
      <c r="FF49" s="214"/>
      <c r="FG49" s="214"/>
      <c r="FH49" s="214"/>
      <c r="FI49" s="214"/>
      <c r="FJ49" s="214"/>
      <c r="FK49" s="214"/>
      <c r="FL49" s="214"/>
      <c r="FM49" s="214"/>
      <c r="FN49" s="214"/>
      <c r="FO49" s="214"/>
      <c r="FP49" s="214"/>
      <c r="FQ49" s="214"/>
      <c r="FR49" s="214"/>
      <c r="FS49" s="214"/>
      <c r="FT49" s="214"/>
      <c r="FU49" s="214"/>
      <c r="FV49" s="214"/>
      <c r="FW49" s="214"/>
      <c r="FX49" s="214"/>
      <c r="FY49" s="214"/>
      <c r="FZ49" s="214"/>
      <c r="GA49" s="214"/>
      <c r="GB49" s="214"/>
      <c r="GC49" s="214"/>
      <c r="GD49" s="214"/>
      <c r="GE49" s="214"/>
      <c r="GF49" s="214"/>
      <c r="GG49" s="214"/>
      <c r="GH49" s="214"/>
      <c r="GI49" s="214"/>
      <c r="GJ49" s="214"/>
      <c r="GK49" s="214"/>
      <c r="GL49" s="214"/>
      <c r="GM49" s="214"/>
      <c r="GN49" s="214"/>
      <c r="GO49" s="214"/>
      <c r="GP49" s="214"/>
      <c r="GQ49" s="214"/>
      <c r="GR49" s="214"/>
      <c r="GS49" s="214"/>
      <c r="GT49" s="214"/>
      <c r="GU49" s="214"/>
      <c r="GV49" s="214"/>
      <c r="GW49" s="214"/>
      <c r="GX49" s="214"/>
      <c r="GY49" s="214"/>
      <c r="GZ49" s="214"/>
      <c r="HA49" s="214"/>
      <c r="HB49" s="214"/>
      <c r="HC49" s="214"/>
      <c r="HD49" s="214"/>
      <c r="HE49" s="214"/>
      <c r="HF49" s="214"/>
      <c r="HG49" s="214"/>
      <c r="HH49" s="214"/>
      <c r="HI49" s="214"/>
      <c r="HJ49" s="214"/>
      <c r="HK49" s="214"/>
      <c r="HL49" s="214"/>
      <c r="HM49" s="214"/>
      <c r="HN49" s="214"/>
      <c r="HO49" s="214"/>
      <c r="HP49" s="214"/>
      <c r="HQ49" s="214"/>
      <c r="HR49" s="214"/>
      <c r="HS49" s="214"/>
      <c r="HT49" s="214"/>
      <c r="HU49" s="214"/>
      <c r="HV49" s="214"/>
      <c r="HW49" s="214"/>
      <c r="HX49" s="214"/>
      <c r="HY49" s="214"/>
      <c r="HZ49" s="214"/>
      <c r="IA49" s="214"/>
      <c r="IB49" s="214"/>
      <c r="IC49" s="214"/>
      <c r="ID49" s="214"/>
      <c r="IE49" s="214"/>
      <c r="IF49" s="214"/>
      <c r="IG49" s="214"/>
      <c r="IH49" s="214"/>
      <c r="II49" s="214"/>
      <c r="IJ49" s="214"/>
      <c r="IK49" s="214"/>
      <c r="IL49" s="214"/>
      <c r="IM49" s="214"/>
      <c r="IN49" s="214"/>
      <c r="IO49" s="214"/>
      <c r="IP49" s="214"/>
      <c r="IQ49" s="214"/>
      <c r="IR49" s="214"/>
      <c r="IS49" s="214"/>
    </row>
    <row r="50" spans="1:253" ht="409.5" x14ac:dyDescent="0.25">
      <c r="A50" s="215"/>
      <c r="B50" s="297">
        <v>31</v>
      </c>
      <c r="C50" s="259" t="s">
        <v>1431</v>
      </c>
      <c r="D50" s="307" t="s">
        <v>1432</v>
      </c>
      <c r="E50" s="316" t="s">
        <v>1433</v>
      </c>
      <c r="F50" s="241" t="s">
        <v>1279</v>
      </c>
      <c r="G50" s="242" t="s">
        <v>1280</v>
      </c>
      <c r="H50" s="243" t="s">
        <v>1434</v>
      </c>
      <c r="I50" s="394" t="s">
        <v>1435</v>
      </c>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c r="EO50" s="214"/>
      <c r="EP50" s="214"/>
      <c r="EQ50" s="214"/>
      <c r="ER50" s="214"/>
      <c r="ES50" s="214"/>
      <c r="ET50" s="214"/>
      <c r="EU50" s="214"/>
      <c r="EV50" s="214"/>
      <c r="EW50" s="214"/>
      <c r="EX50" s="214"/>
      <c r="EY50" s="214"/>
      <c r="EZ50" s="214"/>
      <c r="FA50" s="214"/>
      <c r="FB50" s="214"/>
      <c r="FC50" s="214"/>
      <c r="FD50" s="214"/>
      <c r="FE50" s="214"/>
      <c r="FF50" s="214"/>
      <c r="FG50" s="214"/>
      <c r="FH50" s="214"/>
      <c r="FI50" s="214"/>
      <c r="FJ50" s="214"/>
      <c r="FK50" s="214"/>
      <c r="FL50" s="214"/>
      <c r="FM50" s="214"/>
      <c r="FN50" s="214"/>
      <c r="FO50" s="214"/>
      <c r="FP50" s="214"/>
      <c r="FQ50" s="214"/>
      <c r="FR50" s="214"/>
      <c r="FS50" s="214"/>
      <c r="FT50" s="214"/>
      <c r="FU50" s="214"/>
      <c r="FV50" s="214"/>
      <c r="FW50" s="214"/>
      <c r="FX50" s="214"/>
      <c r="FY50" s="214"/>
      <c r="FZ50" s="214"/>
      <c r="GA50" s="214"/>
      <c r="GB50" s="214"/>
      <c r="GC50" s="214"/>
      <c r="GD50" s="214"/>
      <c r="GE50" s="214"/>
      <c r="GF50" s="214"/>
      <c r="GG50" s="214"/>
      <c r="GH50" s="214"/>
      <c r="GI50" s="214"/>
      <c r="GJ50" s="214"/>
      <c r="GK50" s="214"/>
      <c r="GL50" s="214"/>
      <c r="GM50" s="214"/>
      <c r="GN50" s="214"/>
      <c r="GO50" s="214"/>
      <c r="GP50" s="214"/>
      <c r="GQ50" s="214"/>
      <c r="GR50" s="214"/>
      <c r="GS50" s="214"/>
      <c r="GT50" s="214"/>
      <c r="GU50" s="214"/>
      <c r="GV50" s="214"/>
      <c r="GW50" s="214"/>
      <c r="GX50" s="214"/>
      <c r="GY50" s="214"/>
      <c r="GZ50" s="214"/>
      <c r="HA50" s="214"/>
      <c r="HB50" s="214"/>
      <c r="HC50" s="214"/>
      <c r="HD50" s="214"/>
      <c r="HE50" s="214"/>
      <c r="HF50" s="214"/>
      <c r="HG50" s="214"/>
      <c r="HH50" s="214"/>
      <c r="HI50" s="214"/>
      <c r="HJ50" s="214"/>
      <c r="HK50" s="214"/>
      <c r="HL50" s="214"/>
      <c r="HM50" s="214"/>
      <c r="HN50" s="214"/>
      <c r="HO50" s="214"/>
      <c r="HP50" s="214"/>
      <c r="HQ50" s="214"/>
      <c r="HR50" s="214"/>
      <c r="HS50" s="214"/>
      <c r="HT50" s="214"/>
      <c r="HU50" s="214"/>
      <c r="HV50" s="214"/>
      <c r="HW50" s="214"/>
      <c r="HX50" s="214"/>
      <c r="HY50" s="214"/>
      <c r="HZ50" s="214"/>
      <c r="IA50" s="214"/>
      <c r="IB50" s="214"/>
      <c r="IC50" s="214"/>
      <c r="ID50" s="214"/>
      <c r="IE50" s="214"/>
      <c r="IF50" s="214"/>
      <c r="IG50" s="214"/>
      <c r="IH50" s="214"/>
      <c r="II50" s="214"/>
      <c r="IJ50" s="214"/>
      <c r="IK50" s="214"/>
      <c r="IL50" s="214"/>
      <c r="IM50" s="214"/>
      <c r="IN50" s="214"/>
      <c r="IO50" s="214"/>
      <c r="IP50" s="214"/>
      <c r="IQ50" s="214"/>
      <c r="IR50" s="214"/>
      <c r="IS50" s="214"/>
    </row>
    <row r="51" spans="1:253" ht="180" x14ac:dyDescent="0.25">
      <c r="A51" s="215"/>
      <c r="B51" s="297">
        <v>32</v>
      </c>
      <c r="C51" s="259" t="s">
        <v>1436</v>
      </c>
      <c r="D51" s="307" t="s">
        <v>1437</v>
      </c>
      <c r="E51" s="319" t="s">
        <v>1438</v>
      </c>
      <c r="F51" s="241" t="s">
        <v>1279</v>
      </c>
      <c r="G51" s="242" t="s">
        <v>1280</v>
      </c>
      <c r="H51" s="243" t="s">
        <v>1439</v>
      </c>
      <c r="I51" s="244" t="s">
        <v>1440</v>
      </c>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c r="EO51" s="214"/>
      <c r="EP51" s="214"/>
      <c r="EQ51" s="214"/>
      <c r="ER51" s="214"/>
      <c r="ES51" s="214"/>
      <c r="ET51" s="214"/>
      <c r="EU51" s="214"/>
      <c r="EV51" s="214"/>
      <c r="EW51" s="214"/>
      <c r="EX51" s="214"/>
      <c r="EY51" s="214"/>
      <c r="EZ51" s="214"/>
      <c r="FA51" s="214"/>
      <c r="FB51" s="214"/>
      <c r="FC51" s="214"/>
      <c r="FD51" s="214"/>
      <c r="FE51" s="214"/>
      <c r="FF51" s="214"/>
      <c r="FG51" s="214"/>
      <c r="FH51" s="214"/>
      <c r="FI51" s="214"/>
      <c r="FJ51" s="214"/>
      <c r="FK51" s="214"/>
      <c r="FL51" s="214"/>
      <c r="FM51" s="214"/>
      <c r="FN51" s="214"/>
      <c r="FO51" s="214"/>
      <c r="FP51" s="214"/>
      <c r="FQ51" s="214"/>
      <c r="FR51" s="214"/>
      <c r="FS51" s="214"/>
      <c r="FT51" s="214"/>
      <c r="FU51" s="214"/>
      <c r="FV51" s="214"/>
      <c r="FW51" s="214"/>
      <c r="FX51" s="214"/>
      <c r="FY51" s="214"/>
      <c r="FZ51" s="214"/>
      <c r="GA51" s="214"/>
      <c r="GB51" s="214"/>
      <c r="GC51" s="214"/>
      <c r="GD51" s="214"/>
      <c r="GE51" s="214"/>
      <c r="GF51" s="214"/>
      <c r="GG51" s="214"/>
      <c r="GH51" s="214"/>
      <c r="GI51" s="214"/>
      <c r="GJ51" s="214"/>
      <c r="GK51" s="214"/>
      <c r="GL51" s="214"/>
      <c r="GM51" s="214"/>
      <c r="GN51" s="214"/>
      <c r="GO51" s="214"/>
      <c r="GP51" s="214"/>
      <c r="GQ51" s="214"/>
      <c r="GR51" s="214"/>
      <c r="GS51" s="214"/>
      <c r="GT51" s="214"/>
      <c r="GU51" s="214"/>
      <c r="GV51" s="214"/>
      <c r="GW51" s="214"/>
      <c r="GX51" s="214"/>
      <c r="GY51" s="214"/>
      <c r="GZ51" s="214"/>
      <c r="HA51" s="214"/>
      <c r="HB51" s="214"/>
      <c r="HC51" s="214"/>
      <c r="HD51" s="214"/>
      <c r="HE51" s="214"/>
      <c r="HF51" s="214"/>
      <c r="HG51" s="214"/>
      <c r="HH51" s="214"/>
      <c r="HI51" s="214"/>
      <c r="HJ51" s="214"/>
      <c r="HK51" s="214"/>
      <c r="HL51" s="214"/>
      <c r="HM51" s="214"/>
      <c r="HN51" s="214"/>
      <c r="HO51" s="214"/>
      <c r="HP51" s="214"/>
      <c r="HQ51" s="214"/>
      <c r="HR51" s="214"/>
      <c r="HS51" s="214"/>
      <c r="HT51" s="214"/>
      <c r="HU51" s="214"/>
      <c r="HV51" s="214"/>
      <c r="HW51" s="214"/>
      <c r="HX51" s="214"/>
      <c r="HY51" s="214"/>
      <c r="HZ51" s="214"/>
      <c r="IA51" s="214"/>
      <c r="IB51" s="214"/>
      <c r="IC51" s="214"/>
      <c r="ID51" s="214"/>
      <c r="IE51" s="214"/>
      <c r="IF51" s="214"/>
      <c r="IG51" s="214"/>
      <c r="IH51" s="214"/>
      <c r="II51" s="214"/>
      <c r="IJ51" s="214"/>
      <c r="IK51" s="214"/>
      <c r="IL51" s="214"/>
      <c r="IM51" s="214"/>
      <c r="IN51" s="214"/>
      <c r="IO51" s="214"/>
      <c r="IP51" s="214"/>
      <c r="IQ51" s="214"/>
      <c r="IR51" s="214"/>
      <c r="IS51" s="214"/>
    </row>
    <row r="52" spans="1:253" ht="409.5" x14ac:dyDescent="0.25">
      <c r="A52" s="215"/>
      <c r="B52" s="297">
        <v>33</v>
      </c>
      <c r="C52" s="259" t="s">
        <v>1441</v>
      </c>
      <c r="D52" s="307" t="s">
        <v>1442</v>
      </c>
      <c r="E52" s="320" t="s">
        <v>1443</v>
      </c>
      <c r="F52" s="241" t="s">
        <v>1279</v>
      </c>
      <c r="G52" s="242" t="s">
        <v>1280</v>
      </c>
      <c r="H52" s="243" t="s">
        <v>1444</v>
      </c>
      <c r="I52" s="246" t="s">
        <v>1445</v>
      </c>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4"/>
      <c r="BR52" s="214"/>
      <c r="BS52" s="214"/>
      <c r="BT52" s="214"/>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c r="EN52" s="214"/>
      <c r="EO52" s="214"/>
      <c r="EP52" s="214"/>
      <c r="EQ52" s="214"/>
      <c r="ER52" s="214"/>
      <c r="ES52" s="214"/>
      <c r="ET52" s="214"/>
      <c r="EU52" s="214"/>
      <c r="EV52" s="214"/>
      <c r="EW52" s="214"/>
      <c r="EX52" s="214"/>
      <c r="EY52" s="214"/>
      <c r="EZ52" s="214"/>
      <c r="FA52" s="214"/>
      <c r="FB52" s="214"/>
      <c r="FC52" s="214"/>
      <c r="FD52" s="214"/>
      <c r="FE52" s="214"/>
      <c r="FF52" s="214"/>
      <c r="FG52" s="214"/>
      <c r="FH52" s="214"/>
      <c r="FI52" s="214"/>
      <c r="FJ52" s="214"/>
      <c r="FK52" s="214"/>
      <c r="FL52" s="214"/>
      <c r="FM52" s="214"/>
      <c r="FN52" s="214"/>
      <c r="FO52" s="214"/>
      <c r="FP52" s="214"/>
      <c r="FQ52" s="214"/>
      <c r="FR52" s="214"/>
      <c r="FS52" s="214"/>
      <c r="FT52" s="214"/>
      <c r="FU52" s="214"/>
      <c r="FV52" s="214"/>
      <c r="FW52" s="214"/>
      <c r="FX52" s="214"/>
      <c r="FY52" s="214"/>
      <c r="FZ52" s="214"/>
      <c r="GA52" s="214"/>
      <c r="GB52" s="214"/>
      <c r="GC52" s="214"/>
      <c r="GD52" s="214"/>
      <c r="GE52" s="214"/>
      <c r="GF52" s="214"/>
      <c r="GG52" s="214"/>
      <c r="GH52" s="214"/>
      <c r="GI52" s="214"/>
      <c r="GJ52" s="214"/>
      <c r="GK52" s="214"/>
      <c r="GL52" s="214"/>
      <c r="GM52" s="214"/>
      <c r="GN52" s="214"/>
      <c r="GO52" s="214"/>
      <c r="GP52" s="214"/>
      <c r="GQ52" s="214"/>
      <c r="GR52" s="214"/>
      <c r="GS52" s="214"/>
      <c r="GT52" s="214"/>
      <c r="GU52" s="214"/>
      <c r="GV52" s="214"/>
      <c r="GW52" s="214"/>
      <c r="GX52" s="214"/>
      <c r="GY52" s="214"/>
      <c r="GZ52" s="214"/>
      <c r="HA52" s="214"/>
      <c r="HB52" s="214"/>
      <c r="HC52" s="214"/>
      <c r="HD52" s="214"/>
      <c r="HE52" s="214"/>
      <c r="HF52" s="214"/>
      <c r="HG52" s="214"/>
      <c r="HH52" s="214"/>
      <c r="HI52" s="214"/>
      <c r="HJ52" s="214"/>
      <c r="HK52" s="214"/>
      <c r="HL52" s="214"/>
      <c r="HM52" s="214"/>
      <c r="HN52" s="214"/>
      <c r="HO52" s="214"/>
      <c r="HP52" s="214"/>
      <c r="HQ52" s="214"/>
      <c r="HR52" s="214"/>
      <c r="HS52" s="214"/>
      <c r="HT52" s="214"/>
      <c r="HU52" s="214"/>
      <c r="HV52" s="214"/>
      <c r="HW52" s="214"/>
      <c r="HX52" s="214"/>
      <c r="HY52" s="214"/>
      <c r="HZ52" s="214"/>
      <c r="IA52" s="214"/>
      <c r="IB52" s="214"/>
      <c r="IC52" s="214"/>
      <c r="ID52" s="214"/>
      <c r="IE52" s="214"/>
      <c r="IF52" s="214"/>
      <c r="IG52" s="214"/>
      <c r="IH52" s="214"/>
      <c r="II52" s="214"/>
      <c r="IJ52" s="214"/>
      <c r="IK52" s="214"/>
      <c r="IL52" s="214"/>
      <c r="IM52" s="214"/>
      <c r="IN52" s="214"/>
      <c r="IO52" s="214"/>
      <c r="IP52" s="214"/>
      <c r="IQ52" s="214"/>
      <c r="IR52" s="214"/>
      <c r="IS52" s="214"/>
    </row>
    <row r="53" spans="1:253" ht="31.5" x14ac:dyDescent="0.25">
      <c r="A53" s="215"/>
      <c r="B53" s="231"/>
      <c r="C53" s="254" t="s">
        <v>1446</v>
      </c>
      <c r="D53" s="267" t="s">
        <v>1447</v>
      </c>
      <c r="E53" s="306"/>
      <c r="F53" s="254"/>
      <c r="G53" s="282"/>
      <c r="H53" s="283"/>
      <c r="I53" s="28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c r="EO53" s="214"/>
      <c r="EP53" s="214"/>
      <c r="EQ53" s="214"/>
      <c r="ER53" s="214"/>
      <c r="ES53" s="214"/>
      <c r="ET53" s="214"/>
      <c r="EU53" s="214"/>
      <c r="EV53" s="214"/>
      <c r="EW53" s="214"/>
      <c r="EX53" s="214"/>
      <c r="EY53" s="214"/>
      <c r="EZ53" s="214"/>
      <c r="FA53" s="214"/>
      <c r="FB53" s="214"/>
      <c r="FC53" s="214"/>
      <c r="FD53" s="214"/>
      <c r="FE53" s="214"/>
      <c r="FF53" s="214"/>
      <c r="FG53" s="214"/>
      <c r="FH53" s="214"/>
      <c r="FI53" s="214"/>
      <c r="FJ53" s="214"/>
      <c r="FK53" s="214"/>
      <c r="FL53" s="214"/>
      <c r="FM53" s="214"/>
      <c r="FN53" s="214"/>
      <c r="FO53" s="214"/>
      <c r="FP53" s="214"/>
      <c r="FQ53" s="214"/>
      <c r="FR53" s="214"/>
      <c r="FS53" s="214"/>
      <c r="FT53" s="214"/>
      <c r="FU53" s="214"/>
      <c r="FV53" s="214"/>
      <c r="FW53" s="214"/>
      <c r="FX53" s="214"/>
      <c r="FY53" s="214"/>
      <c r="FZ53" s="214"/>
      <c r="GA53" s="214"/>
      <c r="GB53" s="214"/>
      <c r="GC53" s="214"/>
      <c r="GD53" s="214"/>
      <c r="GE53" s="214"/>
      <c r="GF53" s="214"/>
      <c r="GG53" s="214"/>
      <c r="GH53" s="214"/>
      <c r="GI53" s="214"/>
      <c r="GJ53" s="214"/>
      <c r="GK53" s="214"/>
      <c r="GL53" s="214"/>
      <c r="GM53" s="214"/>
      <c r="GN53" s="214"/>
      <c r="GO53" s="214"/>
      <c r="GP53" s="214"/>
      <c r="GQ53" s="214"/>
      <c r="GR53" s="214"/>
      <c r="GS53" s="214"/>
      <c r="GT53" s="214"/>
      <c r="GU53" s="214"/>
      <c r="GV53" s="214"/>
      <c r="GW53" s="214"/>
      <c r="GX53" s="214"/>
      <c r="GY53" s="214"/>
      <c r="GZ53" s="214"/>
      <c r="HA53" s="214"/>
      <c r="HB53" s="214"/>
      <c r="HC53" s="214"/>
      <c r="HD53" s="214"/>
      <c r="HE53" s="214"/>
      <c r="HF53" s="214"/>
      <c r="HG53" s="214"/>
      <c r="HH53" s="214"/>
      <c r="HI53" s="214"/>
      <c r="HJ53" s="214"/>
      <c r="HK53" s="214"/>
      <c r="HL53" s="214"/>
      <c r="HM53" s="214"/>
      <c r="HN53" s="214"/>
      <c r="HO53" s="214"/>
      <c r="HP53" s="214"/>
      <c r="HQ53" s="214"/>
      <c r="HR53" s="214"/>
      <c r="HS53" s="214"/>
      <c r="HT53" s="214"/>
      <c r="HU53" s="214"/>
      <c r="HV53" s="214"/>
      <c r="HW53" s="214"/>
      <c r="HX53" s="214"/>
      <c r="HY53" s="214"/>
      <c r="HZ53" s="214"/>
      <c r="IA53" s="214"/>
      <c r="IB53" s="214"/>
      <c r="IC53" s="214"/>
      <c r="ID53" s="214"/>
      <c r="IE53" s="214"/>
      <c r="IF53" s="214"/>
      <c r="IG53" s="214"/>
      <c r="IH53" s="214"/>
      <c r="II53" s="214"/>
      <c r="IJ53" s="214"/>
      <c r="IK53" s="214"/>
      <c r="IL53" s="214"/>
      <c r="IM53" s="214"/>
      <c r="IN53" s="214"/>
      <c r="IO53" s="214"/>
      <c r="IP53" s="214"/>
      <c r="IQ53" s="214"/>
      <c r="IR53" s="214"/>
      <c r="IS53" s="214"/>
    </row>
    <row r="54" spans="1:253" ht="330" x14ac:dyDescent="0.25">
      <c r="A54" s="215"/>
      <c r="B54" s="297">
        <v>34</v>
      </c>
      <c r="C54" s="259" t="s">
        <v>1448</v>
      </c>
      <c r="D54" s="307" t="s">
        <v>1449</v>
      </c>
      <c r="E54" s="321" t="s">
        <v>1450</v>
      </c>
      <c r="F54" s="241" t="s">
        <v>1279</v>
      </c>
      <c r="G54" s="242" t="s">
        <v>1280</v>
      </c>
      <c r="H54" s="243" t="s">
        <v>1451</v>
      </c>
      <c r="I54" s="246" t="s">
        <v>1452</v>
      </c>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c r="CH54" s="214"/>
      <c r="CI54" s="214"/>
      <c r="CJ54" s="214"/>
      <c r="CK54" s="214"/>
      <c r="CL54" s="214"/>
      <c r="CM54" s="214"/>
      <c r="CN54" s="214"/>
      <c r="CO54" s="214"/>
      <c r="CP54" s="214"/>
      <c r="CQ54" s="214"/>
      <c r="CR54" s="214"/>
      <c r="CS54" s="214"/>
      <c r="CT54" s="214"/>
      <c r="CU54" s="214"/>
      <c r="CV54" s="214"/>
      <c r="CW54" s="214"/>
      <c r="CX54" s="214"/>
      <c r="CY54" s="214"/>
      <c r="CZ54" s="214"/>
      <c r="DA54" s="214"/>
      <c r="DB54" s="214"/>
      <c r="DC54" s="214"/>
      <c r="DD54" s="214"/>
      <c r="DE54" s="214"/>
      <c r="DF54" s="214"/>
      <c r="DG54" s="214"/>
      <c r="DH54" s="214"/>
      <c r="DI54" s="214"/>
      <c r="DJ54" s="214"/>
      <c r="DK54" s="214"/>
      <c r="DL54" s="214"/>
      <c r="DM54" s="214"/>
      <c r="DN54" s="214"/>
      <c r="DO54" s="214"/>
      <c r="DP54" s="214"/>
      <c r="DQ54" s="214"/>
      <c r="DR54" s="214"/>
      <c r="DS54" s="214"/>
      <c r="DT54" s="214"/>
      <c r="DU54" s="214"/>
      <c r="DV54" s="214"/>
      <c r="DW54" s="214"/>
      <c r="DX54" s="214"/>
      <c r="DY54" s="214"/>
      <c r="DZ54" s="214"/>
      <c r="EA54" s="214"/>
      <c r="EB54" s="214"/>
      <c r="EC54" s="214"/>
      <c r="ED54" s="214"/>
      <c r="EE54" s="214"/>
      <c r="EF54" s="214"/>
      <c r="EG54" s="214"/>
      <c r="EH54" s="214"/>
      <c r="EI54" s="214"/>
      <c r="EJ54" s="214"/>
      <c r="EK54" s="214"/>
      <c r="EL54" s="214"/>
      <c r="EM54" s="214"/>
      <c r="EN54" s="214"/>
      <c r="EO54" s="214"/>
      <c r="EP54" s="214"/>
      <c r="EQ54" s="214"/>
      <c r="ER54" s="214"/>
      <c r="ES54" s="214"/>
      <c r="ET54" s="214"/>
      <c r="EU54" s="214"/>
      <c r="EV54" s="214"/>
      <c r="EW54" s="214"/>
      <c r="EX54" s="214"/>
      <c r="EY54" s="214"/>
      <c r="EZ54" s="214"/>
      <c r="FA54" s="214"/>
      <c r="FB54" s="214"/>
      <c r="FC54" s="214"/>
      <c r="FD54" s="214"/>
      <c r="FE54" s="214"/>
      <c r="FF54" s="214"/>
      <c r="FG54" s="214"/>
      <c r="FH54" s="214"/>
      <c r="FI54" s="214"/>
      <c r="FJ54" s="214"/>
      <c r="FK54" s="214"/>
      <c r="FL54" s="214"/>
      <c r="FM54" s="214"/>
      <c r="FN54" s="214"/>
      <c r="FO54" s="214"/>
      <c r="FP54" s="214"/>
      <c r="FQ54" s="214"/>
      <c r="FR54" s="214"/>
      <c r="FS54" s="214"/>
      <c r="FT54" s="214"/>
      <c r="FU54" s="214"/>
      <c r="FV54" s="214"/>
      <c r="FW54" s="214"/>
      <c r="FX54" s="214"/>
      <c r="FY54" s="214"/>
      <c r="FZ54" s="214"/>
      <c r="GA54" s="214"/>
      <c r="GB54" s="214"/>
      <c r="GC54" s="214"/>
      <c r="GD54" s="214"/>
      <c r="GE54" s="214"/>
      <c r="GF54" s="214"/>
      <c r="GG54" s="214"/>
      <c r="GH54" s="214"/>
      <c r="GI54" s="214"/>
      <c r="GJ54" s="214"/>
      <c r="GK54" s="214"/>
      <c r="GL54" s="214"/>
      <c r="GM54" s="214"/>
      <c r="GN54" s="214"/>
      <c r="GO54" s="214"/>
      <c r="GP54" s="214"/>
      <c r="GQ54" s="214"/>
      <c r="GR54" s="214"/>
      <c r="GS54" s="214"/>
      <c r="GT54" s="214"/>
      <c r="GU54" s="214"/>
      <c r="GV54" s="214"/>
      <c r="GW54" s="214"/>
      <c r="GX54" s="214"/>
      <c r="GY54" s="214"/>
      <c r="GZ54" s="214"/>
      <c r="HA54" s="214"/>
      <c r="HB54" s="214"/>
      <c r="HC54" s="214"/>
      <c r="HD54" s="214"/>
      <c r="HE54" s="214"/>
      <c r="HF54" s="214"/>
      <c r="HG54" s="214"/>
      <c r="HH54" s="214"/>
      <c r="HI54" s="214"/>
      <c r="HJ54" s="214"/>
      <c r="HK54" s="214"/>
      <c r="HL54" s="214"/>
      <c r="HM54" s="214"/>
      <c r="HN54" s="214"/>
      <c r="HO54" s="214"/>
      <c r="HP54" s="214"/>
      <c r="HQ54" s="214"/>
      <c r="HR54" s="214"/>
      <c r="HS54" s="214"/>
      <c r="HT54" s="214"/>
      <c r="HU54" s="214"/>
      <c r="HV54" s="214"/>
      <c r="HW54" s="214"/>
      <c r="HX54" s="214"/>
      <c r="HY54" s="214"/>
      <c r="HZ54" s="214"/>
      <c r="IA54" s="214"/>
      <c r="IB54" s="214"/>
      <c r="IC54" s="214"/>
      <c r="ID54" s="214"/>
      <c r="IE54" s="214"/>
      <c r="IF54" s="214"/>
      <c r="IG54" s="214"/>
      <c r="IH54" s="214"/>
      <c r="II54" s="214"/>
      <c r="IJ54" s="214"/>
      <c r="IK54" s="214"/>
      <c r="IL54" s="214"/>
      <c r="IM54" s="214"/>
      <c r="IN54" s="214"/>
      <c r="IO54" s="214"/>
      <c r="IP54" s="214"/>
      <c r="IQ54" s="214"/>
      <c r="IR54" s="214"/>
      <c r="IS54" s="214"/>
    </row>
    <row r="55" spans="1:253" ht="31.5" x14ac:dyDescent="0.25">
      <c r="A55" s="215"/>
      <c r="B55" s="231"/>
      <c r="C55" s="254" t="s">
        <v>1453</v>
      </c>
      <c r="D55" s="267" t="s">
        <v>1454</v>
      </c>
      <c r="E55" s="306"/>
      <c r="F55" s="254"/>
      <c r="G55" s="282"/>
      <c r="H55" s="283"/>
      <c r="I55" s="28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4"/>
      <c r="BQ55" s="214"/>
      <c r="BR55" s="214"/>
      <c r="BS55" s="214"/>
      <c r="BT55" s="214"/>
      <c r="BU55" s="214"/>
      <c r="BV55" s="214"/>
      <c r="BW55" s="214"/>
      <c r="BX55" s="214"/>
      <c r="BY55" s="214"/>
      <c r="BZ55" s="214"/>
      <c r="CA55" s="214"/>
      <c r="CB55" s="214"/>
      <c r="CC55" s="214"/>
      <c r="CD55" s="214"/>
      <c r="CE55" s="214"/>
      <c r="CF55" s="214"/>
      <c r="CG55" s="214"/>
      <c r="CH55" s="214"/>
      <c r="CI55" s="214"/>
      <c r="CJ55" s="214"/>
      <c r="CK55" s="214"/>
      <c r="CL55" s="214"/>
      <c r="CM55" s="214"/>
      <c r="CN55" s="214"/>
      <c r="CO55" s="214"/>
      <c r="CP55" s="214"/>
      <c r="CQ55" s="214"/>
      <c r="CR55" s="214"/>
      <c r="CS55" s="214"/>
      <c r="CT55" s="214"/>
      <c r="CU55" s="214"/>
      <c r="CV55" s="214"/>
      <c r="CW55" s="214"/>
      <c r="CX55" s="214"/>
      <c r="CY55" s="214"/>
      <c r="CZ55" s="214"/>
      <c r="DA55" s="214"/>
      <c r="DB55" s="214"/>
      <c r="DC55" s="214"/>
      <c r="DD55" s="214"/>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214"/>
      <c r="EN55" s="214"/>
      <c r="EO55" s="214"/>
      <c r="EP55" s="214"/>
      <c r="EQ55" s="214"/>
      <c r="ER55" s="214"/>
      <c r="ES55" s="214"/>
      <c r="ET55" s="214"/>
      <c r="EU55" s="214"/>
      <c r="EV55" s="214"/>
      <c r="EW55" s="214"/>
      <c r="EX55" s="214"/>
      <c r="EY55" s="214"/>
      <c r="EZ55" s="214"/>
      <c r="FA55" s="214"/>
      <c r="FB55" s="214"/>
      <c r="FC55" s="214"/>
      <c r="FD55" s="214"/>
      <c r="FE55" s="214"/>
      <c r="FF55" s="214"/>
      <c r="FG55" s="214"/>
      <c r="FH55" s="214"/>
      <c r="FI55" s="214"/>
      <c r="FJ55" s="214"/>
      <c r="FK55" s="214"/>
      <c r="FL55" s="214"/>
      <c r="FM55" s="214"/>
      <c r="FN55" s="214"/>
      <c r="FO55" s="214"/>
      <c r="FP55" s="214"/>
      <c r="FQ55" s="214"/>
      <c r="FR55" s="214"/>
      <c r="FS55" s="214"/>
      <c r="FT55" s="214"/>
      <c r="FU55" s="214"/>
      <c r="FV55" s="214"/>
      <c r="FW55" s="214"/>
      <c r="FX55" s="214"/>
      <c r="FY55" s="214"/>
      <c r="FZ55" s="214"/>
      <c r="GA55" s="214"/>
      <c r="GB55" s="214"/>
      <c r="GC55" s="214"/>
      <c r="GD55" s="214"/>
      <c r="GE55" s="214"/>
      <c r="GF55" s="214"/>
      <c r="GG55" s="214"/>
      <c r="GH55" s="214"/>
      <c r="GI55" s="214"/>
      <c r="GJ55" s="214"/>
      <c r="GK55" s="214"/>
      <c r="GL55" s="214"/>
      <c r="GM55" s="214"/>
      <c r="GN55" s="214"/>
      <c r="GO55" s="214"/>
      <c r="GP55" s="214"/>
      <c r="GQ55" s="214"/>
      <c r="GR55" s="214"/>
      <c r="GS55" s="214"/>
      <c r="GT55" s="214"/>
      <c r="GU55" s="214"/>
      <c r="GV55" s="214"/>
      <c r="GW55" s="214"/>
      <c r="GX55" s="214"/>
      <c r="GY55" s="214"/>
      <c r="GZ55" s="214"/>
      <c r="HA55" s="214"/>
      <c r="HB55" s="214"/>
      <c r="HC55" s="214"/>
      <c r="HD55" s="214"/>
      <c r="HE55" s="214"/>
      <c r="HF55" s="214"/>
      <c r="HG55" s="214"/>
      <c r="HH55" s="214"/>
      <c r="HI55" s="214"/>
      <c r="HJ55" s="214"/>
      <c r="HK55" s="214"/>
      <c r="HL55" s="214"/>
      <c r="HM55" s="214"/>
      <c r="HN55" s="214"/>
      <c r="HO55" s="214"/>
      <c r="HP55" s="214"/>
      <c r="HQ55" s="214"/>
      <c r="HR55" s="214"/>
      <c r="HS55" s="214"/>
      <c r="HT55" s="214"/>
      <c r="HU55" s="214"/>
      <c r="HV55" s="214"/>
      <c r="HW55" s="214"/>
      <c r="HX55" s="214"/>
      <c r="HY55" s="214"/>
      <c r="HZ55" s="214"/>
      <c r="IA55" s="214"/>
      <c r="IB55" s="214"/>
      <c r="IC55" s="214"/>
      <c r="ID55" s="214"/>
      <c r="IE55" s="214"/>
      <c r="IF55" s="214"/>
      <c r="IG55" s="214"/>
      <c r="IH55" s="214"/>
      <c r="II55" s="214"/>
      <c r="IJ55" s="214"/>
      <c r="IK55" s="214"/>
      <c r="IL55" s="214"/>
      <c r="IM55" s="214"/>
      <c r="IN55" s="214"/>
      <c r="IO55" s="214"/>
      <c r="IP55" s="214"/>
      <c r="IQ55" s="214"/>
      <c r="IR55" s="214"/>
      <c r="IS55" s="214"/>
    </row>
    <row r="56" spans="1:253" ht="180" x14ac:dyDescent="0.25">
      <c r="A56" s="215"/>
      <c r="B56" s="297">
        <v>35</v>
      </c>
      <c r="C56" s="259" t="s">
        <v>1455</v>
      </c>
      <c r="D56" s="307" t="s">
        <v>1456</v>
      </c>
      <c r="E56" s="322" t="s">
        <v>1457</v>
      </c>
      <c r="F56" s="241" t="s">
        <v>1279</v>
      </c>
      <c r="G56" s="242" t="s">
        <v>1280</v>
      </c>
      <c r="H56" s="243" t="s">
        <v>1458</v>
      </c>
      <c r="I56" s="346" t="s">
        <v>1459</v>
      </c>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4"/>
      <c r="BZ56" s="214"/>
      <c r="CA56" s="214"/>
      <c r="CB56" s="214"/>
      <c r="CC56" s="214"/>
      <c r="CD56" s="214"/>
      <c r="CE56" s="214"/>
      <c r="CF56" s="214"/>
      <c r="CG56" s="214"/>
      <c r="CH56" s="214"/>
      <c r="CI56" s="214"/>
      <c r="CJ56" s="214"/>
      <c r="CK56" s="214"/>
      <c r="CL56" s="214"/>
      <c r="CM56" s="214"/>
      <c r="CN56" s="214"/>
      <c r="CO56" s="214"/>
      <c r="CP56" s="214"/>
      <c r="CQ56" s="214"/>
      <c r="CR56" s="214"/>
      <c r="CS56" s="214"/>
      <c r="CT56" s="214"/>
      <c r="CU56" s="214"/>
      <c r="CV56" s="214"/>
      <c r="CW56" s="214"/>
      <c r="CX56" s="214"/>
      <c r="CY56" s="214"/>
      <c r="CZ56" s="214"/>
      <c r="DA56" s="214"/>
      <c r="DB56" s="214"/>
      <c r="DC56" s="214"/>
      <c r="DD56" s="214"/>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214"/>
      <c r="EN56" s="214"/>
      <c r="EO56" s="214"/>
      <c r="EP56" s="214"/>
      <c r="EQ56" s="214"/>
      <c r="ER56" s="214"/>
      <c r="ES56" s="214"/>
      <c r="ET56" s="214"/>
      <c r="EU56" s="214"/>
      <c r="EV56" s="214"/>
      <c r="EW56" s="214"/>
      <c r="EX56" s="214"/>
      <c r="EY56" s="214"/>
      <c r="EZ56" s="214"/>
      <c r="FA56" s="214"/>
      <c r="FB56" s="214"/>
      <c r="FC56" s="214"/>
      <c r="FD56" s="214"/>
      <c r="FE56" s="214"/>
      <c r="FF56" s="214"/>
      <c r="FG56" s="214"/>
      <c r="FH56" s="214"/>
      <c r="FI56" s="214"/>
      <c r="FJ56" s="214"/>
      <c r="FK56" s="214"/>
      <c r="FL56" s="214"/>
      <c r="FM56" s="214"/>
      <c r="FN56" s="214"/>
      <c r="FO56" s="214"/>
      <c r="FP56" s="214"/>
      <c r="FQ56" s="214"/>
      <c r="FR56" s="214"/>
      <c r="FS56" s="214"/>
      <c r="FT56" s="214"/>
      <c r="FU56" s="214"/>
      <c r="FV56" s="214"/>
      <c r="FW56" s="214"/>
      <c r="FX56" s="214"/>
      <c r="FY56" s="214"/>
      <c r="FZ56" s="214"/>
      <c r="GA56" s="214"/>
      <c r="GB56" s="214"/>
      <c r="GC56" s="214"/>
      <c r="GD56" s="214"/>
      <c r="GE56" s="214"/>
      <c r="GF56" s="214"/>
      <c r="GG56" s="214"/>
      <c r="GH56" s="214"/>
      <c r="GI56" s="214"/>
      <c r="GJ56" s="214"/>
      <c r="GK56" s="214"/>
      <c r="GL56" s="214"/>
      <c r="GM56" s="214"/>
      <c r="GN56" s="214"/>
      <c r="GO56" s="214"/>
      <c r="GP56" s="214"/>
      <c r="GQ56" s="214"/>
      <c r="GR56" s="214"/>
      <c r="GS56" s="214"/>
      <c r="GT56" s="214"/>
      <c r="GU56" s="214"/>
      <c r="GV56" s="214"/>
      <c r="GW56" s="214"/>
      <c r="GX56" s="214"/>
      <c r="GY56" s="214"/>
      <c r="GZ56" s="214"/>
      <c r="HA56" s="214"/>
      <c r="HB56" s="214"/>
      <c r="HC56" s="214"/>
      <c r="HD56" s="214"/>
      <c r="HE56" s="214"/>
      <c r="HF56" s="214"/>
      <c r="HG56" s="214"/>
      <c r="HH56" s="214"/>
      <c r="HI56" s="214"/>
      <c r="HJ56" s="214"/>
      <c r="HK56" s="214"/>
      <c r="HL56" s="214"/>
      <c r="HM56" s="214"/>
      <c r="HN56" s="214"/>
      <c r="HO56" s="214"/>
      <c r="HP56" s="214"/>
      <c r="HQ56" s="214"/>
      <c r="HR56" s="214"/>
      <c r="HS56" s="214"/>
      <c r="HT56" s="214"/>
      <c r="HU56" s="214"/>
      <c r="HV56" s="214"/>
      <c r="HW56" s="214"/>
      <c r="HX56" s="214"/>
      <c r="HY56" s="214"/>
      <c r="HZ56" s="214"/>
      <c r="IA56" s="214"/>
      <c r="IB56" s="214"/>
      <c r="IC56" s="214"/>
      <c r="ID56" s="214"/>
      <c r="IE56" s="214"/>
      <c r="IF56" s="214"/>
      <c r="IG56" s="214"/>
      <c r="IH56" s="214"/>
      <c r="II56" s="214"/>
      <c r="IJ56" s="214"/>
      <c r="IK56" s="214"/>
      <c r="IL56" s="214"/>
      <c r="IM56" s="214"/>
      <c r="IN56" s="214"/>
      <c r="IO56" s="214"/>
      <c r="IP56" s="214"/>
      <c r="IQ56" s="214"/>
      <c r="IR56" s="214"/>
      <c r="IS56" s="214"/>
    </row>
    <row r="57" spans="1:253" ht="409.5" x14ac:dyDescent="0.25">
      <c r="A57" s="215"/>
      <c r="B57" s="297">
        <v>36</v>
      </c>
      <c r="C57" s="259" t="s">
        <v>1460</v>
      </c>
      <c r="D57" s="307" t="s">
        <v>1461</v>
      </c>
      <c r="E57" s="319" t="s">
        <v>1462</v>
      </c>
      <c r="F57" s="241" t="s">
        <v>1279</v>
      </c>
      <c r="G57" s="242" t="s">
        <v>1280</v>
      </c>
      <c r="H57" s="243" t="s">
        <v>1458</v>
      </c>
      <c r="I57" s="244" t="s">
        <v>1459</v>
      </c>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4"/>
      <c r="BR57" s="214"/>
      <c r="BS57" s="214"/>
      <c r="BT57" s="214"/>
      <c r="BU57" s="214"/>
      <c r="BV57" s="214"/>
      <c r="BW57" s="214"/>
      <c r="BX57" s="214"/>
      <c r="BY57" s="214"/>
      <c r="BZ57" s="214"/>
      <c r="CA57" s="214"/>
      <c r="CB57" s="214"/>
      <c r="CC57" s="214"/>
      <c r="CD57" s="214"/>
      <c r="CE57" s="214"/>
      <c r="CF57" s="214"/>
      <c r="CG57" s="214"/>
      <c r="CH57" s="214"/>
      <c r="CI57" s="214"/>
      <c r="CJ57" s="214"/>
      <c r="CK57" s="214"/>
      <c r="CL57" s="214"/>
      <c r="CM57" s="214"/>
      <c r="CN57" s="214"/>
      <c r="CO57" s="214"/>
      <c r="CP57" s="214"/>
      <c r="CQ57" s="214"/>
      <c r="CR57" s="214"/>
      <c r="CS57" s="214"/>
      <c r="CT57" s="214"/>
      <c r="CU57" s="214"/>
      <c r="CV57" s="214"/>
      <c r="CW57" s="214"/>
      <c r="CX57" s="214"/>
      <c r="CY57" s="214"/>
      <c r="CZ57" s="214"/>
      <c r="DA57" s="214"/>
      <c r="DB57" s="214"/>
      <c r="DC57" s="214"/>
      <c r="DD57" s="214"/>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214"/>
      <c r="EN57" s="214"/>
      <c r="EO57" s="214"/>
      <c r="EP57" s="214"/>
      <c r="EQ57" s="214"/>
      <c r="ER57" s="214"/>
      <c r="ES57" s="214"/>
      <c r="ET57" s="214"/>
      <c r="EU57" s="214"/>
      <c r="EV57" s="214"/>
      <c r="EW57" s="214"/>
      <c r="EX57" s="214"/>
      <c r="EY57" s="214"/>
      <c r="EZ57" s="214"/>
      <c r="FA57" s="214"/>
      <c r="FB57" s="214"/>
      <c r="FC57" s="214"/>
      <c r="FD57" s="214"/>
      <c r="FE57" s="214"/>
      <c r="FF57" s="214"/>
      <c r="FG57" s="214"/>
      <c r="FH57" s="214"/>
      <c r="FI57" s="214"/>
      <c r="FJ57" s="214"/>
      <c r="FK57" s="214"/>
      <c r="FL57" s="214"/>
      <c r="FM57" s="214"/>
      <c r="FN57" s="214"/>
      <c r="FO57" s="214"/>
      <c r="FP57" s="214"/>
      <c r="FQ57" s="214"/>
      <c r="FR57" s="214"/>
      <c r="FS57" s="214"/>
      <c r="FT57" s="214"/>
      <c r="FU57" s="214"/>
      <c r="FV57" s="214"/>
      <c r="FW57" s="214"/>
      <c r="FX57" s="214"/>
      <c r="FY57" s="214"/>
      <c r="FZ57" s="214"/>
      <c r="GA57" s="214"/>
      <c r="GB57" s="214"/>
      <c r="GC57" s="214"/>
      <c r="GD57" s="214"/>
      <c r="GE57" s="214"/>
      <c r="GF57" s="214"/>
      <c r="GG57" s="214"/>
      <c r="GH57" s="214"/>
      <c r="GI57" s="214"/>
      <c r="GJ57" s="214"/>
      <c r="GK57" s="214"/>
      <c r="GL57" s="214"/>
      <c r="GM57" s="214"/>
      <c r="GN57" s="214"/>
      <c r="GO57" s="214"/>
      <c r="GP57" s="214"/>
      <c r="GQ57" s="214"/>
      <c r="GR57" s="214"/>
      <c r="GS57" s="214"/>
      <c r="GT57" s="214"/>
      <c r="GU57" s="214"/>
      <c r="GV57" s="214"/>
      <c r="GW57" s="214"/>
      <c r="GX57" s="214"/>
      <c r="GY57" s="214"/>
      <c r="GZ57" s="214"/>
      <c r="HA57" s="214"/>
      <c r="HB57" s="214"/>
      <c r="HC57" s="214"/>
      <c r="HD57" s="214"/>
      <c r="HE57" s="214"/>
      <c r="HF57" s="214"/>
      <c r="HG57" s="214"/>
      <c r="HH57" s="214"/>
      <c r="HI57" s="214"/>
      <c r="HJ57" s="214"/>
      <c r="HK57" s="214"/>
      <c r="HL57" s="214"/>
      <c r="HM57" s="214"/>
      <c r="HN57" s="214"/>
      <c r="HO57" s="214"/>
      <c r="HP57" s="214"/>
      <c r="HQ57" s="214"/>
      <c r="HR57" s="214"/>
      <c r="HS57" s="214"/>
      <c r="HT57" s="214"/>
      <c r="HU57" s="214"/>
      <c r="HV57" s="214"/>
      <c r="HW57" s="214"/>
      <c r="HX57" s="214"/>
      <c r="HY57" s="214"/>
      <c r="HZ57" s="214"/>
      <c r="IA57" s="214"/>
      <c r="IB57" s="214"/>
      <c r="IC57" s="214"/>
      <c r="ID57" s="214"/>
      <c r="IE57" s="214"/>
      <c r="IF57" s="214"/>
      <c r="IG57" s="214"/>
      <c r="IH57" s="214"/>
      <c r="II57" s="214"/>
      <c r="IJ57" s="214"/>
      <c r="IK57" s="214"/>
      <c r="IL57" s="214"/>
      <c r="IM57" s="214"/>
      <c r="IN57" s="214"/>
      <c r="IO57" s="214"/>
      <c r="IP57" s="214"/>
      <c r="IQ57" s="214"/>
      <c r="IR57" s="214"/>
      <c r="IS57" s="214"/>
    </row>
    <row r="58" spans="1:253" ht="120" x14ac:dyDescent="0.25">
      <c r="A58" s="324"/>
      <c r="B58" s="317">
        <v>37</v>
      </c>
      <c r="C58" s="298" t="s">
        <v>1463</v>
      </c>
      <c r="D58" s="325" t="s">
        <v>1464</v>
      </c>
      <c r="E58" s="326" t="s">
        <v>1465</v>
      </c>
      <c r="F58" s="300" t="s">
        <v>1279</v>
      </c>
      <c r="G58" s="327" t="s">
        <v>1280</v>
      </c>
      <c r="H58" s="301" t="s">
        <v>1466</v>
      </c>
      <c r="I58" s="304" t="s">
        <v>1467</v>
      </c>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296"/>
      <c r="BT58" s="296"/>
      <c r="BU58" s="296"/>
      <c r="BV58" s="296"/>
      <c r="BW58" s="296"/>
      <c r="BX58" s="296"/>
      <c r="BY58" s="296"/>
      <c r="BZ58" s="296"/>
      <c r="CA58" s="296"/>
      <c r="CB58" s="296"/>
      <c r="CC58" s="296"/>
      <c r="CD58" s="296"/>
      <c r="CE58" s="296"/>
      <c r="CF58" s="296"/>
      <c r="CG58" s="296"/>
      <c r="CH58" s="296"/>
      <c r="CI58" s="296"/>
      <c r="CJ58" s="296"/>
      <c r="CK58" s="296"/>
      <c r="CL58" s="296"/>
      <c r="CM58" s="296"/>
      <c r="CN58" s="296"/>
      <c r="CO58" s="296"/>
      <c r="CP58" s="296"/>
      <c r="CQ58" s="296"/>
      <c r="CR58" s="296"/>
      <c r="CS58" s="296"/>
      <c r="CT58" s="296"/>
      <c r="CU58" s="296"/>
      <c r="CV58" s="296"/>
      <c r="CW58" s="296"/>
      <c r="CX58" s="296"/>
      <c r="CY58" s="296"/>
      <c r="CZ58" s="296"/>
      <c r="DA58" s="296"/>
      <c r="DB58" s="296"/>
      <c r="DC58" s="296"/>
      <c r="DD58" s="296"/>
      <c r="DE58" s="296"/>
      <c r="DF58" s="296"/>
      <c r="DG58" s="296"/>
      <c r="DH58" s="296"/>
      <c r="DI58" s="296"/>
      <c r="DJ58" s="296"/>
      <c r="DK58" s="296"/>
      <c r="DL58" s="296"/>
      <c r="DM58" s="296"/>
      <c r="DN58" s="296"/>
      <c r="DO58" s="296"/>
      <c r="DP58" s="296"/>
      <c r="DQ58" s="296"/>
      <c r="DR58" s="296"/>
      <c r="DS58" s="296"/>
      <c r="DT58" s="296"/>
      <c r="DU58" s="296"/>
      <c r="DV58" s="296"/>
      <c r="DW58" s="296"/>
      <c r="DX58" s="296"/>
      <c r="DY58" s="296"/>
      <c r="DZ58" s="296"/>
      <c r="EA58" s="296"/>
      <c r="EB58" s="296"/>
      <c r="EC58" s="296"/>
      <c r="ED58" s="296"/>
      <c r="EE58" s="296"/>
      <c r="EF58" s="296"/>
      <c r="EG58" s="296"/>
      <c r="EH58" s="296"/>
      <c r="EI58" s="296"/>
      <c r="EJ58" s="296"/>
      <c r="EK58" s="296"/>
      <c r="EL58" s="296"/>
      <c r="EM58" s="296"/>
      <c r="EN58" s="296"/>
      <c r="EO58" s="296"/>
      <c r="EP58" s="296"/>
      <c r="EQ58" s="296"/>
      <c r="ER58" s="296"/>
      <c r="ES58" s="296"/>
      <c r="ET58" s="296"/>
      <c r="EU58" s="296"/>
      <c r="EV58" s="296"/>
      <c r="EW58" s="296"/>
      <c r="EX58" s="296"/>
      <c r="EY58" s="296"/>
      <c r="EZ58" s="296"/>
      <c r="FA58" s="296"/>
      <c r="FB58" s="296"/>
      <c r="FC58" s="296"/>
      <c r="FD58" s="296"/>
      <c r="FE58" s="296"/>
      <c r="FF58" s="296"/>
      <c r="FG58" s="296"/>
      <c r="FH58" s="296"/>
      <c r="FI58" s="296"/>
      <c r="FJ58" s="296"/>
      <c r="FK58" s="296"/>
      <c r="FL58" s="296"/>
      <c r="FM58" s="296"/>
      <c r="FN58" s="296"/>
      <c r="FO58" s="296"/>
      <c r="FP58" s="296"/>
      <c r="FQ58" s="296"/>
      <c r="FR58" s="296"/>
      <c r="FS58" s="296"/>
      <c r="FT58" s="296"/>
      <c r="FU58" s="296"/>
      <c r="FV58" s="296"/>
      <c r="FW58" s="296"/>
      <c r="FX58" s="296"/>
      <c r="FY58" s="296"/>
      <c r="FZ58" s="296"/>
      <c r="GA58" s="296"/>
      <c r="GB58" s="296"/>
      <c r="GC58" s="296"/>
      <c r="GD58" s="296"/>
      <c r="GE58" s="296"/>
      <c r="GF58" s="296"/>
      <c r="GG58" s="296"/>
      <c r="GH58" s="296"/>
      <c r="GI58" s="296"/>
      <c r="GJ58" s="296"/>
      <c r="GK58" s="296"/>
      <c r="GL58" s="296"/>
      <c r="GM58" s="296"/>
      <c r="GN58" s="296"/>
      <c r="GO58" s="296"/>
      <c r="GP58" s="296"/>
      <c r="GQ58" s="296"/>
      <c r="GR58" s="296"/>
      <c r="GS58" s="296"/>
      <c r="GT58" s="296"/>
      <c r="GU58" s="296"/>
      <c r="GV58" s="296"/>
      <c r="GW58" s="296"/>
      <c r="GX58" s="296"/>
      <c r="GY58" s="296"/>
      <c r="GZ58" s="296"/>
      <c r="HA58" s="296"/>
      <c r="HB58" s="296"/>
      <c r="HC58" s="296"/>
      <c r="HD58" s="296"/>
      <c r="HE58" s="296"/>
      <c r="HF58" s="296"/>
      <c r="HG58" s="296"/>
      <c r="HH58" s="296"/>
      <c r="HI58" s="296"/>
      <c r="HJ58" s="296"/>
      <c r="HK58" s="296"/>
      <c r="HL58" s="296"/>
      <c r="HM58" s="296"/>
      <c r="HN58" s="296"/>
      <c r="HO58" s="296"/>
      <c r="HP58" s="296"/>
      <c r="HQ58" s="296"/>
      <c r="HR58" s="296"/>
      <c r="HS58" s="296"/>
      <c r="HT58" s="296"/>
      <c r="HU58" s="296"/>
      <c r="HV58" s="296"/>
      <c r="HW58" s="296"/>
      <c r="HX58" s="296"/>
      <c r="HY58" s="296"/>
      <c r="HZ58" s="296"/>
      <c r="IA58" s="296"/>
      <c r="IB58" s="296"/>
      <c r="IC58" s="296"/>
      <c r="ID58" s="296"/>
      <c r="IE58" s="296"/>
      <c r="IF58" s="296"/>
      <c r="IG58" s="296"/>
      <c r="IH58" s="296"/>
      <c r="II58" s="296"/>
      <c r="IJ58" s="296"/>
      <c r="IK58" s="296"/>
      <c r="IL58" s="296"/>
      <c r="IM58" s="296"/>
      <c r="IN58" s="296"/>
      <c r="IO58" s="296"/>
      <c r="IP58" s="296"/>
      <c r="IQ58" s="296"/>
      <c r="IR58" s="296"/>
      <c r="IS58" s="296"/>
    </row>
    <row r="59" spans="1:253" ht="225" x14ac:dyDescent="0.25">
      <c r="A59" s="215"/>
      <c r="B59" s="297">
        <v>38</v>
      </c>
      <c r="C59" s="259" t="s">
        <v>1468</v>
      </c>
      <c r="D59" s="307" t="s">
        <v>1469</v>
      </c>
      <c r="E59" s="328" t="s">
        <v>1470</v>
      </c>
      <c r="F59" s="241" t="s">
        <v>1279</v>
      </c>
      <c r="G59" s="242" t="s">
        <v>1280</v>
      </c>
      <c r="H59" s="243" t="s">
        <v>1471</v>
      </c>
      <c r="I59" s="244" t="s">
        <v>1459</v>
      </c>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4"/>
      <c r="CP59" s="214"/>
      <c r="CQ59" s="214"/>
      <c r="CR59" s="214"/>
      <c r="CS59" s="214"/>
      <c r="CT59" s="214"/>
      <c r="CU59" s="214"/>
      <c r="CV59" s="214"/>
      <c r="CW59" s="214"/>
      <c r="CX59" s="214"/>
      <c r="CY59" s="214"/>
      <c r="CZ59" s="214"/>
      <c r="DA59" s="214"/>
      <c r="DB59" s="214"/>
      <c r="DC59" s="214"/>
      <c r="DD59" s="214"/>
      <c r="DE59" s="214"/>
      <c r="DF59" s="214"/>
      <c r="DG59" s="214"/>
      <c r="DH59" s="214"/>
      <c r="DI59" s="214"/>
      <c r="DJ59" s="214"/>
      <c r="DK59" s="214"/>
      <c r="DL59" s="214"/>
      <c r="DM59" s="214"/>
      <c r="DN59" s="214"/>
      <c r="DO59" s="214"/>
      <c r="DP59" s="214"/>
      <c r="DQ59" s="214"/>
      <c r="DR59" s="214"/>
      <c r="DS59" s="214"/>
      <c r="DT59" s="214"/>
      <c r="DU59" s="214"/>
      <c r="DV59" s="214"/>
      <c r="DW59" s="214"/>
      <c r="DX59" s="214"/>
      <c r="DY59" s="214"/>
      <c r="DZ59" s="214"/>
      <c r="EA59" s="214"/>
      <c r="EB59" s="214"/>
      <c r="EC59" s="214"/>
      <c r="ED59" s="214"/>
      <c r="EE59" s="214"/>
      <c r="EF59" s="214"/>
      <c r="EG59" s="214"/>
      <c r="EH59" s="214"/>
      <c r="EI59" s="214"/>
      <c r="EJ59" s="214"/>
      <c r="EK59" s="214"/>
      <c r="EL59" s="214"/>
      <c r="EM59" s="214"/>
      <c r="EN59" s="214"/>
      <c r="EO59" s="214"/>
      <c r="EP59" s="214"/>
      <c r="EQ59" s="214"/>
      <c r="ER59" s="214"/>
      <c r="ES59" s="214"/>
      <c r="ET59" s="214"/>
      <c r="EU59" s="214"/>
      <c r="EV59" s="214"/>
      <c r="EW59" s="214"/>
      <c r="EX59" s="214"/>
      <c r="EY59" s="214"/>
      <c r="EZ59" s="214"/>
      <c r="FA59" s="214"/>
      <c r="FB59" s="214"/>
      <c r="FC59" s="214"/>
      <c r="FD59" s="214"/>
      <c r="FE59" s="214"/>
      <c r="FF59" s="214"/>
      <c r="FG59" s="214"/>
      <c r="FH59" s="214"/>
      <c r="FI59" s="214"/>
      <c r="FJ59" s="214"/>
      <c r="FK59" s="214"/>
      <c r="FL59" s="214"/>
      <c r="FM59" s="214"/>
      <c r="FN59" s="214"/>
      <c r="FO59" s="214"/>
      <c r="FP59" s="214"/>
      <c r="FQ59" s="214"/>
      <c r="FR59" s="214"/>
      <c r="FS59" s="214"/>
      <c r="FT59" s="214"/>
      <c r="FU59" s="214"/>
      <c r="FV59" s="214"/>
      <c r="FW59" s="214"/>
      <c r="FX59" s="214"/>
      <c r="FY59" s="214"/>
      <c r="FZ59" s="214"/>
      <c r="GA59" s="214"/>
      <c r="GB59" s="214"/>
      <c r="GC59" s="214"/>
      <c r="GD59" s="214"/>
      <c r="GE59" s="214"/>
      <c r="GF59" s="214"/>
      <c r="GG59" s="214"/>
      <c r="GH59" s="214"/>
      <c r="GI59" s="214"/>
      <c r="GJ59" s="214"/>
      <c r="GK59" s="214"/>
      <c r="GL59" s="214"/>
      <c r="GM59" s="214"/>
      <c r="GN59" s="214"/>
      <c r="GO59" s="214"/>
      <c r="GP59" s="214"/>
      <c r="GQ59" s="214"/>
      <c r="GR59" s="214"/>
      <c r="GS59" s="214"/>
      <c r="GT59" s="214"/>
      <c r="GU59" s="214"/>
      <c r="GV59" s="214"/>
      <c r="GW59" s="214"/>
      <c r="GX59" s="214"/>
      <c r="GY59" s="214"/>
      <c r="GZ59" s="214"/>
      <c r="HA59" s="214"/>
      <c r="HB59" s="214"/>
      <c r="HC59" s="214"/>
      <c r="HD59" s="214"/>
      <c r="HE59" s="214"/>
      <c r="HF59" s="214"/>
      <c r="HG59" s="214"/>
      <c r="HH59" s="214"/>
      <c r="HI59" s="214"/>
      <c r="HJ59" s="214"/>
      <c r="HK59" s="214"/>
      <c r="HL59" s="214"/>
      <c r="HM59" s="214"/>
      <c r="HN59" s="214"/>
      <c r="HO59" s="214"/>
      <c r="HP59" s="214"/>
      <c r="HQ59" s="214"/>
      <c r="HR59" s="214"/>
      <c r="HS59" s="214"/>
      <c r="HT59" s="214"/>
      <c r="HU59" s="214"/>
      <c r="HV59" s="214"/>
      <c r="HW59" s="214"/>
      <c r="HX59" s="214"/>
      <c r="HY59" s="214"/>
      <c r="HZ59" s="214"/>
      <c r="IA59" s="214"/>
      <c r="IB59" s="214"/>
      <c r="IC59" s="214"/>
      <c r="ID59" s="214"/>
      <c r="IE59" s="214"/>
      <c r="IF59" s="214"/>
      <c r="IG59" s="214"/>
      <c r="IH59" s="214"/>
      <c r="II59" s="214"/>
      <c r="IJ59" s="214"/>
      <c r="IK59" s="214"/>
      <c r="IL59" s="214"/>
      <c r="IM59" s="214"/>
      <c r="IN59" s="214"/>
      <c r="IO59" s="214"/>
      <c r="IP59" s="214"/>
      <c r="IQ59" s="214"/>
      <c r="IR59" s="214"/>
      <c r="IS59" s="214"/>
    </row>
    <row r="60" spans="1:253" ht="240" x14ac:dyDescent="0.25">
      <c r="A60" s="215"/>
      <c r="B60" s="297">
        <v>39</v>
      </c>
      <c r="C60" s="259" t="s">
        <v>1472</v>
      </c>
      <c r="D60" s="307" t="s">
        <v>1473</v>
      </c>
      <c r="E60" s="328" t="s">
        <v>1474</v>
      </c>
      <c r="F60" s="241" t="s">
        <v>1279</v>
      </c>
      <c r="G60" s="242" t="s">
        <v>1280</v>
      </c>
      <c r="H60" s="243" t="s">
        <v>1475</v>
      </c>
      <c r="I60" s="246" t="s">
        <v>1476</v>
      </c>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4"/>
      <c r="BR60" s="214"/>
      <c r="BS60" s="214"/>
      <c r="BT60" s="214"/>
      <c r="BU60" s="214"/>
      <c r="BV60" s="214"/>
      <c r="BW60" s="214"/>
      <c r="BX60" s="214"/>
      <c r="BY60" s="214"/>
      <c r="BZ60" s="214"/>
      <c r="CA60" s="214"/>
      <c r="CB60" s="214"/>
      <c r="CC60" s="214"/>
      <c r="CD60" s="214"/>
      <c r="CE60" s="214"/>
      <c r="CF60" s="214"/>
      <c r="CG60" s="214"/>
      <c r="CH60" s="214"/>
      <c r="CI60" s="214"/>
      <c r="CJ60" s="214"/>
      <c r="CK60" s="214"/>
      <c r="CL60" s="214"/>
      <c r="CM60" s="214"/>
      <c r="CN60" s="214"/>
      <c r="CO60" s="214"/>
      <c r="CP60" s="214"/>
      <c r="CQ60" s="214"/>
      <c r="CR60" s="214"/>
      <c r="CS60" s="214"/>
      <c r="CT60" s="214"/>
      <c r="CU60" s="214"/>
      <c r="CV60" s="214"/>
      <c r="CW60" s="214"/>
      <c r="CX60" s="214"/>
      <c r="CY60" s="214"/>
      <c r="CZ60" s="214"/>
      <c r="DA60" s="214"/>
      <c r="DB60" s="214"/>
      <c r="DC60" s="214"/>
      <c r="DD60" s="214"/>
      <c r="DE60" s="214"/>
      <c r="DF60" s="214"/>
      <c r="DG60" s="214"/>
      <c r="DH60" s="214"/>
      <c r="DI60" s="214"/>
      <c r="DJ60" s="214"/>
      <c r="DK60" s="214"/>
      <c r="DL60" s="214"/>
      <c r="DM60" s="214"/>
      <c r="DN60" s="214"/>
      <c r="DO60" s="214"/>
      <c r="DP60" s="214"/>
      <c r="DQ60" s="214"/>
      <c r="DR60" s="214"/>
      <c r="DS60" s="214"/>
      <c r="DT60" s="214"/>
      <c r="DU60" s="214"/>
      <c r="DV60" s="214"/>
      <c r="DW60" s="214"/>
      <c r="DX60" s="214"/>
      <c r="DY60" s="214"/>
      <c r="DZ60" s="214"/>
      <c r="EA60" s="214"/>
      <c r="EB60" s="214"/>
      <c r="EC60" s="214"/>
      <c r="ED60" s="214"/>
      <c r="EE60" s="214"/>
      <c r="EF60" s="214"/>
      <c r="EG60" s="214"/>
      <c r="EH60" s="214"/>
      <c r="EI60" s="214"/>
      <c r="EJ60" s="214"/>
      <c r="EK60" s="214"/>
      <c r="EL60" s="214"/>
      <c r="EM60" s="214"/>
      <c r="EN60" s="214"/>
      <c r="EO60" s="214"/>
      <c r="EP60" s="214"/>
      <c r="EQ60" s="214"/>
      <c r="ER60" s="214"/>
      <c r="ES60" s="214"/>
      <c r="ET60" s="214"/>
      <c r="EU60" s="214"/>
      <c r="EV60" s="214"/>
      <c r="EW60" s="214"/>
      <c r="EX60" s="214"/>
      <c r="EY60" s="214"/>
      <c r="EZ60" s="214"/>
      <c r="FA60" s="214"/>
      <c r="FB60" s="214"/>
      <c r="FC60" s="214"/>
      <c r="FD60" s="214"/>
      <c r="FE60" s="214"/>
      <c r="FF60" s="214"/>
      <c r="FG60" s="214"/>
      <c r="FH60" s="214"/>
      <c r="FI60" s="214"/>
      <c r="FJ60" s="214"/>
      <c r="FK60" s="214"/>
      <c r="FL60" s="214"/>
      <c r="FM60" s="214"/>
      <c r="FN60" s="214"/>
      <c r="FO60" s="214"/>
      <c r="FP60" s="214"/>
      <c r="FQ60" s="214"/>
      <c r="FR60" s="214"/>
      <c r="FS60" s="214"/>
      <c r="FT60" s="214"/>
      <c r="FU60" s="214"/>
      <c r="FV60" s="214"/>
      <c r="FW60" s="214"/>
      <c r="FX60" s="214"/>
      <c r="FY60" s="214"/>
      <c r="FZ60" s="214"/>
      <c r="GA60" s="214"/>
      <c r="GB60" s="214"/>
      <c r="GC60" s="214"/>
      <c r="GD60" s="214"/>
      <c r="GE60" s="214"/>
      <c r="GF60" s="214"/>
      <c r="GG60" s="214"/>
      <c r="GH60" s="214"/>
      <c r="GI60" s="214"/>
      <c r="GJ60" s="214"/>
      <c r="GK60" s="214"/>
      <c r="GL60" s="214"/>
      <c r="GM60" s="214"/>
      <c r="GN60" s="214"/>
      <c r="GO60" s="214"/>
      <c r="GP60" s="214"/>
      <c r="GQ60" s="214"/>
      <c r="GR60" s="214"/>
      <c r="GS60" s="214"/>
      <c r="GT60" s="214"/>
      <c r="GU60" s="214"/>
      <c r="GV60" s="214"/>
      <c r="GW60" s="214"/>
      <c r="GX60" s="214"/>
      <c r="GY60" s="214"/>
      <c r="GZ60" s="214"/>
      <c r="HA60" s="214"/>
      <c r="HB60" s="214"/>
      <c r="HC60" s="214"/>
      <c r="HD60" s="214"/>
      <c r="HE60" s="214"/>
      <c r="HF60" s="214"/>
      <c r="HG60" s="214"/>
      <c r="HH60" s="214"/>
      <c r="HI60" s="214"/>
      <c r="HJ60" s="214"/>
      <c r="HK60" s="214"/>
      <c r="HL60" s="214"/>
      <c r="HM60" s="214"/>
      <c r="HN60" s="214"/>
      <c r="HO60" s="214"/>
      <c r="HP60" s="214"/>
      <c r="HQ60" s="214"/>
      <c r="HR60" s="214"/>
      <c r="HS60" s="214"/>
      <c r="HT60" s="214"/>
      <c r="HU60" s="214"/>
      <c r="HV60" s="214"/>
      <c r="HW60" s="214"/>
      <c r="HX60" s="214"/>
      <c r="HY60" s="214"/>
      <c r="HZ60" s="214"/>
      <c r="IA60" s="214"/>
      <c r="IB60" s="214"/>
      <c r="IC60" s="214"/>
      <c r="ID60" s="214"/>
      <c r="IE60" s="214"/>
      <c r="IF60" s="214"/>
      <c r="IG60" s="214"/>
      <c r="IH60" s="214"/>
      <c r="II60" s="214"/>
      <c r="IJ60" s="214"/>
      <c r="IK60" s="214"/>
      <c r="IL60" s="214"/>
      <c r="IM60" s="214"/>
      <c r="IN60" s="214"/>
      <c r="IO60" s="214"/>
      <c r="IP60" s="214"/>
      <c r="IQ60" s="214"/>
      <c r="IR60" s="214"/>
      <c r="IS60" s="214"/>
    </row>
    <row r="61" spans="1:253" x14ac:dyDescent="0.25">
      <c r="A61" s="215"/>
      <c r="B61" s="224"/>
      <c r="C61" s="248" t="s">
        <v>1477</v>
      </c>
      <c r="D61" s="313" t="s">
        <v>18</v>
      </c>
      <c r="E61" s="227"/>
      <c r="F61" s="248"/>
      <c r="G61" s="279"/>
      <c r="H61" s="280"/>
      <c r="I61" s="281"/>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c r="BI61" s="214"/>
      <c r="BJ61" s="214"/>
      <c r="BK61" s="214"/>
      <c r="BL61" s="214"/>
      <c r="BM61" s="214"/>
      <c r="BN61" s="214"/>
      <c r="BO61" s="214"/>
      <c r="BP61" s="214"/>
      <c r="BQ61" s="214"/>
      <c r="BR61" s="214"/>
      <c r="BS61" s="214"/>
      <c r="BT61" s="214"/>
      <c r="BU61" s="214"/>
      <c r="BV61" s="214"/>
      <c r="BW61" s="214"/>
      <c r="BX61" s="214"/>
      <c r="BY61" s="214"/>
      <c r="BZ61" s="214"/>
      <c r="CA61" s="214"/>
      <c r="CB61" s="214"/>
      <c r="CC61" s="214"/>
      <c r="CD61" s="214"/>
      <c r="CE61" s="214"/>
      <c r="CF61" s="214"/>
      <c r="CG61" s="214"/>
      <c r="CH61" s="214"/>
      <c r="CI61" s="214"/>
      <c r="CJ61" s="214"/>
      <c r="CK61" s="214"/>
      <c r="CL61" s="214"/>
      <c r="CM61" s="214"/>
      <c r="CN61" s="214"/>
      <c r="CO61" s="214"/>
      <c r="CP61" s="214"/>
      <c r="CQ61" s="214"/>
      <c r="CR61" s="214"/>
      <c r="CS61" s="214"/>
      <c r="CT61" s="214"/>
      <c r="CU61" s="214"/>
      <c r="CV61" s="214"/>
      <c r="CW61" s="214"/>
      <c r="CX61" s="214"/>
      <c r="CY61" s="214"/>
      <c r="CZ61" s="214"/>
      <c r="DA61" s="214"/>
      <c r="DB61" s="214"/>
      <c r="DC61" s="214"/>
      <c r="DD61" s="214"/>
      <c r="DE61" s="214"/>
      <c r="DF61" s="214"/>
      <c r="DG61" s="214"/>
      <c r="DH61" s="214"/>
      <c r="DI61" s="214"/>
      <c r="DJ61" s="214"/>
      <c r="DK61" s="214"/>
      <c r="DL61" s="214"/>
      <c r="DM61" s="214"/>
      <c r="DN61" s="214"/>
      <c r="DO61" s="214"/>
      <c r="DP61" s="214"/>
      <c r="DQ61" s="214"/>
      <c r="DR61" s="214"/>
      <c r="DS61" s="214"/>
      <c r="DT61" s="214"/>
      <c r="DU61" s="214"/>
      <c r="DV61" s="214"/>
      <c r="DW61" s="214"/>
      <c r="DX61" s="214"/>
      <c r="DY61" s="214"/>
      <c r="DZ61" s="214"/>
      <c r="EA61" s="214"/>
      <c r="EB61" s="214"/>
      <c r="EC61" s="214"/>
      <c r="ED61" s="214"/>
      <c r="EE61" s="214"/>
      <c r="EF61" s="214"/>
      <c r="EG61" s="214"/>
      <c r="EH61" s="214"/>
      <c r="EI61" s="214"/>
      <c r="EJ61" s="214"/>
      <c r="EK61" s="214"/>
      <c r="EL61" s="214"/>
      <c r="EM61" s="214"/>
      <c r="EN61" s="214"/>
      <c r="EO61" s="214"/>
      <c r="EP61" s="214"/>
      <c r="EQ61" s="214"/>
      <c r="ER61" s="214"/>
      <c r="ES61" s="214"/>
      <c r="ET61" s="214"/>
      <c r="EU61" s="214"/>
      <c r="EV61" s="214"/>
      <c r="EW61" s="214"/>
      <c r="EX61" s="214"/>
      <c r="EY61" s="214"/>
      <c r="EZ61" s="214"/>
      <c r="FA61" s="214"/>
      <c r="FB61" s="214"/>
      <c r="FC61" s="214"/>
      <c r="FD61" s="214"/>
      <c r="FE61" s="214"/>
      <c r="FF61" s="214"/>
      <c r="FG61" s="214"/>
      <c r="FH61" s="214"/>
      <c r="FI61" s="214"/>
      <c r="FJ61" s="214"/>
      <c r="FK61" s="214"/>
      <c r="FL61" s="214"/>
      <c r="FM61" s="214"/>
      <c r="FN61" s="214"/>
      <c r="FO61" s="214"/>
      <c r="FP61" s="214"/>
      <c r="FQ61" s="214"/>
      <c r="FR61" s="214"/>
      <c r="FS61" s="214"/>
      <c r="FT61" s="214"/>
      <c r="FU61" s="214"/>
      <c r="FV61" s="214"/>
      <c r="FW61" s="214"/>
      <c r="FX61" s="214"/>
      <c r="FY61" s="214"/>
      <c r="FZ61" s="214"/>
      <c r="GA61" s="214"/>
      <c r="GB61" s="214"/>
      <c r="GC61" s="214"/>
      <c r="GD61" s="214"/>
      <c r="GE61" s="214"/>
      <c r="GF61" s="214"/>
      <c r="GG61" s="214"/>
      <c r="GH61" s="214"/>
      <c r="GI61" s="214"/>
      <c r="GJ61" s="214"/>
      <c r="GK61" s="214"/>
      <c r="GL61" s="214"/>
      <c r="GM61" s="214"/>
      <c r="GN61" s="214"/>
      <c r="GO61" s="214"/>
      <c r="GP61" s="214"/>
      <c r="GQ61" s="214"/>
      <c r="GR61" s="214"/>
      <c r="GS61" s="214"/>
      <c r="GT61" s="214"/>
      <c r="GU61" s="214"/>
      <c r="GV61" s="214"/>
      <c r="GW61" s="214"/>
      <c r="GX61" s="214"/>
      <c r="GY61" s="214"/>
      <c r="GZ61" s="214"/>
      <c r="HA61" s="214"/>
      <c r="HB61" s="214"/>
      <c r="HC61" s="214"/>
      <c r="HD61" s="214"/>
      <c r="HE61" s="214"/>
      <c r="HF61" s="214"/>
      <c r="HG61" s="214"/>
      <c r="HH61" s="214"/>
      <c r="HI61" s="214"/>
      <c r="HJ61" s="214"/>
      <c r="HK61" s="214"/>
      <c r="HL61" s="214"/>
      <c r="HM61" s="214"/>
      <c r="HN61" s="214"/>
      <c r="HO61" s="214"/>
      <c r="HP61" s="214"/>
      <c r="HQ61" s="214"/>
      <c r="HR61" s="214"/>
      <c r="HS61" s="214"/>
      <c r="HT61" s="214"/>
      <c r="HU61" s="214"/>
      <c r="HV61" s="214"/>
      <c r="HW61" s="214"/>
      <c r="HX61" s="214"/>
      <c r="HY61" s="214"/>
      <c r="HZ61" s="214"/>
      <c r="IA61" s="214"/>
      <c r="IB61" s="214"/>
      <c r="IC61" s="214"/>
      <c r="ID61" s="214"/>
      <c r="IE61" s="214"/>
      <c r="IF61" s="214"/>
      <c r="IG61" s="214"/>
      <c r="IH61" s="214"/>
      <c r="II61" s="214"/>
      <c r="IJ61" s="214"/>
      <c r="IK61" s="214"/>
      <c r="IL61" s="214"/>
      <c r="IM61" s="214"/>
      <c r="IN61" s="214"/>
      <c r="IO61" s="214"/>
      <c r="IP61" s="214"/>
      <c r="IQ61" s="214"/>
      <c r="IR61" s="214"/>
      <c r="IS61" s="214"/>
    </row>
    <row r="62" spans="1:253" ht="15.75" x14ac:dyDescent="0.25">
      <c r="A62" s="215"/>
      <c r="B62" s="329"/>
      <c r="C62" s="330" t="s">
        <v>1478</v>
      </c>
      <c r="D62" s="331" t="s">
        <v>1479</v>
      </c>
      <c r="E62" s="332"/>
      <c r="F62" s="330"/>
      <c r="G62" s="333"/>
      <c r="H62" s="334"/>
      <c r="I62" s="335"/>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4"/>
      <c r="CL62" s="214"/>
      <c r="CM62" s="214"/>
      <c r="CN62" s="214"/>
      <c r="CO62" s="214"/>
      <c r="CP62" s="214"/>
      <c r="CQ62" s="214"/>
      <c r="CR62" s="214"/>
      <c r="CS62" s="214"/>
      <c r="CT62" s="214"/>
      <c r="CU62" s="214"/>
      <c r="CV62" s="214"/>
      <c r="CW62" s="214"/>
      <c r="CX62" s="214"/>
      <c r="CY62" s="214"/>
      <c r="CZ62" s="214"/>
      <c r="DA62" s="214"/>
      <c r="DB62" s="214"/>
      <c r="DC62" s="214"/>
      <c r="DD62" s="214"/>
      <c r="DE62" s="214"/>
      <c r="DF62" s="214"/>
      <c r="DG62" s="214"/>
      <c r="DH62" s="214"/>
      <c r="DI62" s="214"/>
      <c r="DJ62" s="214"/>
      <c r="DK62" s="214"/>
      <c r="DL62" s="214"/>
      <c r="DM62" s="214"/>
      <c r="DN62" s="214"/>
      <c r="DO62" s="214"/>
      <c r="DP62" s="214"/>
      <c r="DQ62" s="214"/>
      <c r="DR62" s="214"/>
      <c r="DS62" s="214"/>
      <c r="DT62" s="214"/>
      <c r="DU62" s="214"/>
      <c r="DV62" s="214"/>
      <c r="DW62" s="214"/>
      <c r="DX62" s="214"/>
      <c r="DY62" s="214"/>
      <c r="DZ62" s="214"/>
      <c r="EA62" s="214"/>
      <c r="EB62" s="214"/>
      <c r="EC62" s="214"/>
      <c r="ED62" s="214"/>
      <c r="EE62" s="214"/>
      <c r="EF62" s="214"/>
      <c r="EG62" s="214"/>
      <c r="EH62" s="214"/>
      <c r="EI62" s="214"/>
      <c r="EJ62" s="214"/>
      <c r="EK62" s="214"/>
      <c r="EL62" s="214"/>
      <c r="EM62" s="214"/>
      <c r="EN62" s="214"/>
      <c r="EO62" s="214"/>
      <c r="EP62" s="214"/>
      <c r="EQ62" s="214"/>
      <c r="ER62" s="214"/>
      <c r="ES62" s="214"/>
      <c r="ET62" s="214"/>
      <c r="EU62" s="214"/>
      <c r="EV62" s="214"/>
      <c r="EW62" s="214"/>
      <c r="EX62" s="214"/>
      <c r="EY62" s="214"/>
      <c r="EZ62" s="214"/>
      <c r="FA62" s="214"/>
      <c r="FB62" s="214"/>
      <c r="FC62" s="214"/>
      <c r="FD62" s="214"/>
      <c r="FE62" s="214"/>
      <c r="FF62" s="214"/>
      <c r="FG62" s="214"/>
      <c r="FH62" s="214"/>
      <c r="FI62" s="214"/>
      <c r="FJ62" s="214"/>
      <c r="FK62" s="214"/>
      <c r="FL62" s="214"/>
      <c r="FM62" s="214"/>
      <c r="FN62" s="214"/>
      <c r="FO62" s="214"/>
      <c r="FP62" s="214"/>
      <c r="FQ62" s="214"/>
      <c r="FR62" s="214"/>
      <c r="FS62" s="214"/>
      <c r="FT62" s="214"/>
      <c r="FU62" s="214"/>
      <c r="FV62" s="214"/>
      <c r="FW62" s="214"/>
      <c r="FX62" s="214"/>
      <c r="FY62" s="214"/>
      <c r="FZ62" s="214"/>
      <c r="GA62" s="214"/>
      <c r="GB62" s="214"/>
      <c r="GC62" s="214"/>
      <c r="GD62" s="214"/>
      <c r="GE62" s="214"/>
      <c r="GF62" s="214"/>
      <c r="GG62" s="214"/>
      <c r="GH62" s="214"/>
      <c r="GI62" s="214"/>
      <c r="GJ62" s="214"/>
      <c r="GK62" s="214"/>
      <c r="GL62" s="214"/>
      <c r="GM62" s="214"/>
      <c r="GN62" s="214"/>
      <c r="GO62" s="214"/>
      <c r="GP62" s="214"/>
      <c r="GQ62" s="214"/>
      <c r="GR62" s="214"/>
      <c r="GS62" s="214"/>
      <c r="GT62" s="214"/>
      <c r="GU62" s="214"/>
      <c r="GV62" s="214"/>
      <c r="GW62" s="214"/>
      <c r="GX62" s="214"/>
      <c r="GY62" s="214"/>
      <c r="GZ62" s="214"/>
      <c r="HA62" s="214"/>
      <c r="HB62" s="214"/>
      <c r="HC62" s="214"/>
      <c r="HD62" s="214"/>
      <c r="HE62" s="214"/>
      <c r="HF62" s="214"/>
      <c r="HG62" s="214"/>
      <c r="HH62" s="214"/>
      <c r="HI62" s="214"/>
      <c r="HJ62" s="214"/>
      <c r="HK62" s="214"/>
      <c r="HL62" s="214"/>
      <c r="HM62" s="214"/>
      <c r="HN62" s="214"/>
      <c r="HO62" s="214"/>
      <c r="HP62" s="214"/>
      <c r="HQ62" s="214"/>
      <c r="HR62" s="214"/>
      <c r="HS62" s="214"/>
      <c r="HT62" s="214"/>
      <c r="HU62" s="214"/>
      <c r="HV62" s="214"/>
      <c r="HW62" s="214"/>
      <c r="HX62" s="214"/>
      <c r="HY62" s="214"/>
      <c r="HZ62" s="214"/>
      <c r="IA62" s="214"/>
      <c r="IB62" s="214"/>
      <c r="IC62" s="214"/>
      <c r="ID62" s="214"/>
      <c r="IE62" s="214"/>
      <c r="IF62" s="214"/>
      <c r="IG62" s="214"/>
      <c r="IH62" s="214"/>
      <c r="II62" s="214"/>
      <c r="IJ62" s="214"/>
      <c r="IK62" s="214"/>
      <c r="IL62" s="214"/>
      <c r="IM62" s="214"/>
      <c r="IN62" s="214"/>
      <c r="IO62" s="214"/>
      <c r="IP62" s="214"/>
      <c r="IQ62" s="214"/>
      <c r="IR62" s="214"/>
      <c r="IS62" s="214"/>
    </row>
    <row r="63" spans="1:253" ht="409.5" x14ac:dyDescent="0.25">
      <c r="A63" s="215"/>
      <c r="B63" s="297">
        <v>40</v>
      </c>
      <c r="C63" s="336" t="s">
        <v>1480</v>
      </c>
      <c r="D63" s="307" t="s">
        <v>1481</v>
      </c>
      <c r="E63" s="337" t="s">
        <v>1482</v>
      </c>
      <c r="F63" s="241" t="s">
        <v>1279</v>
      </c>
      <c r="G63" s="242" t="s">
        <v>1280</v>
      </c>
      <c r="H63" s="243" t="s">
        <v>1483</v>
      </c>
      <c r="I63" s="246" t="s">
        <v>1484</v>
      </c>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4"/>
      <c r="BK63" s="214"/>
      <c r="BL63" s="214"/>
      <c r="BM63" s="214"/>
      <c r="BN63" s="214"/>
      <c r="BO63" s="214"/>
      <c r="BP63" s="214"/>
      <c r="BQ63" s="214"/>
      <c r="BR63" s="214"/>
      <c r="BS63" s="214"/>
      <c r="BT63" s="214"/>
      <c r="BU63" s="214"/>
      <c r="BV63" s="214"/>
      <c r="BW63" s="214"/>
      <c r="BX63" s="214"/>
      <c r="BY63" s="214"/>
      <c r="BZ63" s="214"/>
      <c r="CA63" s="214"/>
      <c r="CB63" s="214"/>
      <c r="CC63" s="214"/>
      <c r="CD63" s="214"/>
      <c r="CE63" s="214"/>
      <c r="CF63" s="214"/>
      <c r="CG63" s="214"/>
      <c r="CH63" s="214"/>
      <c r="CI63" s="214"/>
      <c r="CJ63" s="214"/>
      <c r="CK63" s="214"/>
      <c r="CL63" s="214"/>
      <c r="CM63" s="214"/>
      <c r="CN63" s="214"/>
      <c r="CO63" s="214"/>
      <c r="CP63" s="214"/>
      <c r="CQ63" s="214"/>
      <c r="CR63" s="214"/>
      <c r="CS63" s="214"/>
      <c r="CT63" s="214"/>
      <c r="CU63" s="214"/>
      <c r="CV63" s="214"/>
      <c r="CW63" s="214"/>
      <c r="CX63" s="214"/>
      <c r="CY63" s="214"/>
      <c r="CZ63" s="214"/>
      <c r="DA63" s="214"/>
      <c r="DB63" s="214"/>
      <c r="DC63" s="214"/>
      <c r="DD63" s="214"/>
      <c r="DE63" s="214"/>
      <c r="DF63" s="214"/>
      <c r="DG63" s="214"/>
      <c r="DH63" s="214"/>
      <c r="DI63" s="214"/>
      <c r="DJ63" s="214"/>
      <c r="DK63" s="214"/>
      <c r="DL63" s="214"/>
      <c r="DM63" s="214"/>
      <c r="DN63" s="214"/>
      <c r="DO63" s="214"/>
      <c r="DP63" s="214"/>
      <c r="DQ63" s="214"/>
      <c r="DR63" s="214"/>
      <c r="DS63" s="214"/>
      <c r="DT63" s="214"/>
      <c r="DU63" s="214"/>
      <c r="DV63" s="214"/>
      <c r="DW63" s="214"/>
      <c r="DX63" s="214"/>
      <c r="DY63" s="214"/>
      <c r="DZ63" s="214"/>
      <c r="EA63" s="214"/>
      <c r="EB63" s="214"/>
      <c r="EC63" s="214"/>
      <c r="ED63" s="214"/>
      <c r="EE63" s="214"/>
      <c r="EF63" s="214"/>
      <c r="EG63" s="214"/>
      <c r="EH63" s="214"/>
      <c r="EI63" s="214"/>
      <c r="EJ63" s="214"/>
      <c r="EK63" s="214"/>
      <c r="EL63" s="214"/>
      <c r="EM63" s="214"/>
      <c r="EN63" s="214"/>
      <c r="EO63" s="214"/>
      <c r="EP63" s="214"/>
      <c r="EQ63" s="214"/>
      <c r="ER63" s="214"/>
      <c r="ES63" s="214"/>
      <c r="ET63" s="214"/>
      <c r="EU63" s="214"/>
      <c r="EV63" s="214"/>
      <c r="EW63" s="214"/>
      <c r="EX63" s="214"/>
      <c r="EY63" s="214"/>
      <c r="EZ63" s="214"/>
      <c r="FA63" s="214"/>
      <c r="FB63" s="214"/>
      <c r="FC63" s="214"/>
      <c r="FD63" s="214"/>
      <c r="FE63" s="214"/>
      <c r="FF63" s="214"/>
      <c r="FG63" s="214"/>
      <c r="FH63" s="214"/>
      <c r="FI63" s="214"/>
      <c r="FJ63" s="214"/>
      <c r="FK63" s="214"/>
      <c r="FL63" s="214"/>
      <c r="FM63" s="214"/>
      <c r="FN63" s="214"/>
      <c r="FO63" s="214"/>
      <c r="FP63" s="214"/>
      <c r="FQ63" s="214"/>
      <c r="FR63" s="214"/>
      <c r="FS63" s="214"/>
      <c r="FT63" s="214"/>
      <c r="FU63" s="214"/>
      <c r="FV63" s="214"/>
      <c r="FW63" s="214"/>
      <c r="FX63" s="214"/>
      <c r="FY63" s="214"/>
      <c r="FZ63" s="214"/>
      <c r="GA63" s="214"/>
      <c r="GB63" s="214"/>
      <c r="GC63" s="214"/>
      <c r="GD63" s="214"/>
      <c r="GE63" s="214"/>
      <c r="GF63" s="214"/>
      <c r="GG63" s="214"/>
      <c r="GH63" s="214"/>
      <c r="GI63" s="214"/>
      <c r="GJ63" s="214"/>
      <c r="GK63" s="214"/>
      <c r="GL63" s="214"/>
      <c r="GM63" s="214"/>
      <c r="GN63" s="214"/>
      <c r="GO63" s="214"/>
      <c r="GP63" s="214"/>
      <c r="GQ63" s="214"/>
      <c r="GR63" s="214"/>
      <c r="GS63" s="214"/>
      <c r="GT63" s="214"/>
      <c r="GU63" s="214"/>
      <c r="GV63" s="214"/>
      <c r="GW63" s="214"/>
      <c r="GX63" s="214"/>
      <c r="GY63" s="214"/>
      <c r="GZ63" s="214"/>
      <c r="HA63" s="214"/>
      <c r="HB63" s="214"/>
      <c r="HC63" s="214"/>
      <c r="HD63" s="214"/>
      <c r="HE63" s="214"/>
      <c r="HF63" s="214"/>
      <c r="HG63" s="214"/>
      <c r="HH63" s="214"/>
      <c r="HI63" s="214"/>
      <c r="HJ63" s="214"/>
      <c r="HK63" s="214"/>
      <c r="HL63" s="214"/>
      <c r="HM63" s="214"/>
      <c r="HN63" s="214"/>
      <c r="HO63" s="214"/>
      <c r="HP63" s="214"/>
      <c r="HQ63" s="214"/>
      <c r="HR63" s="214"/>
      <c r="HS63" s="214"/>
      <c r="HT63" s="214"/>
      <c r="HU63" s="214"/>
      <c r="HV63" s="214"/>
      <c r="HW63" s="214"/>
      <c r="HX63" s="214"/>
      <c r="HY63" s="214"/>
      <c r="HZ63" s="214"/>
      <c r="IA63" s="214"/>
      <c r="IB63" s="214"/>
      <c r="IC63" s="214"/>
      <c r="ID63" s="214"/>
      <c r="IE63" s="214"/>
      <c r="IF63" s="214"/>
      <c r="IG63" s="214"/>
      <c r="IH63" s="214"/>
      <c r="II63" s="214"/>
      <c r="IJ63" s="214"/>
      <c r="IK63" s="214"/>
      <c r="IL63" s="214"/>
      <c r="IM63" s="214"/>
      <c r="IN63" s="214"/>
      <c r="IO63" s="214"/>
      <c r="IP63" s="214"/>
      <c r="IQ63" s="214"/>
      <c r="IR63" s="214"/>
      <c r="IS63" s="214"/>
    </row>
    <row r="64" spans="1:253" ht="180" x14ac:dyDescent="0.25">
      <c r="A64" s="215"/>
      <c r="B64" s="297">
        <v>41</v>
      </c>
      <c r="C64" s="259" t="s">
        <v>1485</v>
      </c>
      <c r="D64" s="307" t="s">
        <v>1486</v>
      </c>
      <c r="E64" s="338" t="s">
        <v>1487</v>
      </c>
      <c r="F64" s="241" t="s">
        <v>1279</v>
      </c>
      <c r="G64" s="242" t="s">
        <v>1280</v>
      </c>
      <c r="H64" s="243" t="s">
        <v>1488</v>
      </c>
      <c r="I64" s="244" t="s">
        <v>1489</v>
      </c>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4"/>
      <c r="BR64" s="214"/>
      <c r="BS64" s="214"/>
      <c r="BT64" s="214"/>
      <c r="BU64" s="214"/>
      <c r="BV64" s="214"/>
      <c r="BW64" s="214"/>
      <c r="BX64" s="214"/>
      <c r="BY64" s="214"/>
      <c r="BZ64" s="214"/>
      <c r="CA64" s="214"/>
      <c r="CB64" s="214"/>
      <c r="CC64" s="214"/>
      <c r="CD64" s="214"/>
      <c r="CE64" s="214"/>
      <c r="CF64" s="214"/>
      <c r="CG64" s="214"/>
      <c r="CH64" s="214"/>
      <c r="CI64" s="214"/>
      <c r="CJ64" s="214"/>
      <c r="CK64" s="214"/>
      <c r="CL64" s="214"/>
      <c r="CM64" s="214"/>
      <c r="CN64" s="214"/>
      <c r="CO64" s="214"/>
      <c r="CP64" s="214"/>
      <c r="CQ64" s="214"/>
      <c r="CR64" s="214"/>
      <c r="CS64" s="214"/>
      <c r="CT64" s="214"/>
      <c r="CU64" s="214"/>
      <c r="CV64" s="214"/>
      <c r="CW64" s="214"/>
      <c r="CX64" s="214"/>
      <c r="CY64" s="214"/>
      <c r="CZ64" s="214"/>
      <c r="DA64" s="214"/>
      <c r="DB64" s="214"/>
      <c r="DC64" s="214"/>
      <c r="DD64" s="214"/>
      <c r="DE64" s="214"/>
      <c r="DF64" s="214"/>
      <c r="DG64" s="214"/>
      <c r="DH64" s="214"/>
      <c r="DI64" s="214"/>
      <c r="DJ64" s="214"/>
      <c r="DK64" s="214"/>
      <c r="DL64" s="214"/>
      <c r="DM64" s="214"/>
      <c r="DN64" s="214"/>
      <c r="DO64" s="214"/>
      <c r="DP64" s="214"/>
      <c r="DQ64" s="214"/>
      <c r="DR64" s="214"/>
      <c r="DS64" s="214"/>
      <c r="DT64" s="214"/>
      <c r="DU64" s="214"/>
      <c r="DV64" s="214"/>
      <c r="DW64" s="214"/>
      <c r="DX64" s="214"/>
      <c r="DY64" s="214"/>
      <c r="DZ64" s="214"/>
      <c r="EA64" s="214"/>
      <c r="EB64" s="214"/>
      <c r="EC64" s="214"/>
      <c r="ED64" s="214"/>
      <c r="EE64" s="214"/>
      <c r="EF64" s="214"/>
      <c r="EG64" s="214"/>
      <c r="EH64" s="214"/>
      <c r="EI64" s="214"/>
      <c r="EJ64" s="214"/>
      <c r="EK64" s="214"/>
      <c r="EL64" s="214"/>
      <c r="EM64" s="214"/>
      <c r="EN64" s="214"/>
      <c r="EO64" s="214"/>
      <c r="EP64" s="214"/>
      <c r="EQ64" s="214"/>
      <c r="ER64" s="214"/>
      <c r="ES64" s="214"/>
      <c r="ET64" s="214"/>
      <c r="EU64" s="214"/>
      <c r="EV64" s="214"/>
      <c r="EW64" s="214"/>
      <c r="EX64" s="214"/>
      <c r="EY64" s="214"/>
      <c r="EZ64" s="214"/>
      <c r="FA64" s="214"/>
      <c r="FB64" s="214"/>
      <c r="FC64" s="214"/>
      <c r="FD64" s="214"/>
      <c r="FE64" s="214"/>
      <c r="FF64" s="214"/>
      <c r="FG64" s="214"/>
      <c r="FH64" s="214"/>
      <c r="FI64" s="214"/>
      <c r="FJ64" s="214"/>
      <c r="FK64" s="214"/>
      <c r="FL64" s="214"/>
      <c r="FM64" s="214"/>
      <c r="FN64" s="214"/>
      <c r="FO64" s="214"/>
      <c r="FP64" s="214"/>
      <c r="FQ64" s="214"/>
      <c r="FR64" s="214"/>
      <c r="FS64" s="214"/>
      <c r="FT64" s="214"/>
      <c r="FU64" s="214"/>
      <c r="FV64" s="214"/>
      <c r="FW64" s="214"/>
      <c r="FX64" s="214"/>
      <c r="FY64" s="214"/>
      <c r="FZ64" s="214"/>
      <c r="GA64" s="214"/>
      <c r="GB64" s="214"/>
      <c r="GC64" s="214"/>
      <c r="GD64" s="214"/>
      <c r="GE64" s="214"/>
      <c r="GF64" s="214"/>
      <c r="GG64" s="214"/>
      <c r="GH64" s="214"/>
      <c r="GI64" s="214"/>
      <c r="GJ64" s="214"/>
      <c r="GK64" s="214"/>
      <c r="GL64" s="214"/>
      <c r="GM64" s="214"/>
      <c r="GN64" s="214"/>
      <c r="GO64" s="214"/>
      <c r="GP64" s="214"/>
      <c r="GQ64" s="214"/>
      <c r="GR64" s="214"/>
      <c r="GS64" s="214"/>
      <c r="GT64" s="214"/>
      <c r="GU64" s="214"/>
      <c r="GV64" s="214"/>
      <c r="GW64" s="214"/>
      <c r="GX64" s="214"/>
      <c r="GY64" s="214"/>
      <c r="GZ64" s="214"/>
      <c r="HA64" s="214"/>
      <c r="HB64" s="214"/>
      <c r="HC64" s="214"/>
      <c r="HD64" s="214"/>
      <c r="HE64" s="214"/>
      <c r="HF64" s="214"/>
      <c r="HG64" s="214"/>
      <c r="HH64" s="214"/>
      <c r="HI64" s="214"/>
      <c r="HJ64" s="214"/>
      <c r="HK64" s="214"/>
      <c r="HL64" s="214"/>
      <c r="HM64" s="214"/>
      <c r="HN64" s="214"/>
      <c r="HO64" s="214"/>
      <c r="HP64" s="214"/>
      <c r="HQ64" s="214"/>
      <c r="HR64" s="214"/>
      <c r="HS64" s="214"/>
      <c r="HT64" s="214"/>
      <c r="HU64" s="214"/>
      <c r="HV64" s="214"/>
      <c r="HW64" s="214"/>
      <c r="HX64" s="214"/>
      <c r="HY64" s="214"/>
      <c r="HZ64" s="214"/>
      <c r="IA64" s="214"/>
      <c r="IB64" s="214"/>
      <c r="IC64" s="214"/>
      <c r="ID64" s="214"/>
      <c r="IE64" s="214"/>
      <c r="IF64" s="214"/>
      <c r="IG64" s="214"/>
      <c r="IH64" s="214"/>
      <c r="II64" s="214"/>
      <c r="IJ64" s="214"/>
      <c r="IK64" s="214"/>
      <c r="IL64" s="214"/>
      <c r="IM64" s="214"/>
      <c r="IN64" s="214"/>
      <c r="IO64" s="214"/>
      <c r="IP64" s="214"/>
      <c r="IQ64" s="214"/>
      <c r="IR64" s="214"/>
      <c r="IS64" s="214"/>
    </row>
    <row r="65" spans="1:253" x14ac:dyDescent="0.25">
      <c r="A65" s="215"/>
      <c r="B65" s="224"/>
      <c r="C65" s="248" t="s">
        <v>1490</v>
      </c>
      <c r="D65" s="313" t="s">
        <v>20</v>
      </c>
      <c r="E65" s="227"/>
      <c r="F65" s="248"/>
      <c r="G65" s="279"/>
      <c r="H65" s="280"/>
      <c r="I65" s="281"/>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c r="EO65" s="214"/>
      <c r="EP65" s="214"/>
      <c r="EQ65" s="214"/>
      <c r="ER65" s="214"/>
      <c r="ES65" s="214"/>
      <c r="ET65" s="214"/>
      <c r="EU65" s="214"/>
      <c r="EV65" s="214"/>
      <c r="EW65" s="214"/>
      <c r="EX65" s="214"/>
      <c r="EY65" s="214"/>
      <c r="EZ65" s="214"/>
      <c r="FA65" s="214"/>
      <c r="FB65" s="214"/>
      <c r="FC65" s="214"/>
      <c r="FD65" s="214"/>
      <c r="FE65" s="214"/>
      <c r="FF65" s="214"/>
      <c r="FG65" s="214"/>
      <c r="FH65" s="214"/>
      <c r="FI65" s="214"/>
      <c r="FJ65" s="214"/>
      <c r="FK65" s="214"/>
      <c r="FL65" s="214"/>
      <c r="FM65" s="214"/>
      <c r="FN65" s="214"/>
      <c r="FO65" s="214"/>
      <c r="FP65" s="214"/>
      <c r="FQ65" s="214"/>
      <c r="FR65" s="214"/>
      <c r="FS65" s="214"/>
      <c r="FT65" s="214"/>
      <c r="FU65" s="214"/>
      <c r="FV65" s="214"/>
      <c r="FW65" s="214"/>
      <c r="FX65" s="214"/>
      <c r="FY65" s="214"/>
      <c r="FZ65" s="214"/>
      <c r="GA65" s="214"/>
      <c r="GB65" s="214"/>
      <c r="GC65" s="214"/>
      <c r="GD65" s="214"/>
      <c r="GE65" s="214"/>
      <c r="GF65" s="214"/>
      <c r="GG65" s="214"/>
      <c r="GH65" s="214"/>
      <c r="GI65" s="214"/>
      <c r="GJ65" s="214"/>
      <c r="GK65" s="214"/>
      <c r="GL65" s="214"/>
      <c r="GM65" s="214"/>
      <c r="GN65" s="214"/>
      <c r="GO65" s="214"/>
      <c r="GP65" s="214"/>
      <c r="GQ65" s="214"/>
      <c r="GR65" s="214"/>
      <c r="GS65" s="214"/>
      <c r="GT65" s="214"/>
      <c r="GU65" s="214"/>
      <c r="GV65" s="214"/>
      <c r="GW65" s="214"/>
      <c r="GX65" s="214"/>
      <c r="GY65" s="214"/>
      <c r="GZ65" s="214"/>
      <c r="HA65" s="214"/>
      <c r="HB65" s="214"/>
      <c r="HC65" s="214"/>
      <c r="HD65" s="214"/>
      <c r="HE65" s="214"/>
      <c r="HF65" s="214"/>
      <c r="HG65" s="214"/>
      <c r="HH65" s="214"/>
      <c r="HI65" s="214"/>
      <c r="HJ65" s="214"/>
      <c r="HK65" s="214"/>
      <c r="HL65" s="214"/>
      <c r="HM65" s="214"/>
      <c r="HN65" s="214"/>
      <c r="HO65" s="214"/>
      <c r="HP65" s="214"/>
      <c r="HQ65" s="214"/>
      <c r="HR65" s="214"/>
      <c r="HS65" s="214"/>
      <c r="HT65" s="214"/>
      <c r="HU65" s="214"/>
      <c r="HV65" s="214"/>
      <c r="HW65" s="214"/>
      <c r="HX65" s="214"/>
      <c r="HY65" s="214"/>
      <c r="HZ65" s="214"/>
      <c r="IA65" s="214"/>
      <c r="IB65" s="214"/>
      <c r="IC65" s="214"/>
      <c r="ID65" s="214"/>
      <c r="IE65" s="214"/>
      <c r="IF65" s="214"/>
      <c r="IG65" s="214"/>
      <c r="IH65" s="214"/>
      <c r="II65" s="214"/>
      <c r="IJ65" s="214"/>
      <c r="IK65" s="214"/>
      <c r="IL65" s="214"/>
      <c r="IM65" s="214"/>
      <c r="IN65" s="214"/>
      <c r="IO65" s="214"/>
      <c r="IP65" s="214"/>
      <c r="IQ65" s="214"/>
      <c r="IR65" s="214"/>
      <c r="IS65" s="214"/>
    </row>
    <row r="66" spans="1:253" ht="15.75" x14ac:dyDescent="0.25">
      <c r="A66" s="215"/>
      <c r="B66" s="231"/>
      <c r="C66" s="254" t="s">
        <v>1491</v>
      </c>
      <c r="D66" s="267" t="s">
        <v>1492</v>
      </c>
      <c r="E66" s="306"/>
      <c r="F66" s="234"/>
      <c r="G66" s="235"/>
      <c r="H66" s="339"/>
      <c r="I66" s="340"/>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4"/>
      <c r="BU66" s="214"/>
      <c r="BV66" s="214"/>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214"/>
      <c r="DP66" s="214"/>
      <c r="DQ66" s="214"/>
      <c r="DR66" s="214"/>
      <c r="DS66" s="214"/>
      <c r="DT66" s="214"/>
      <c r="DU66" s="214"/>
      <c r="DV66" s="214"/>
      <c r="DW66" s="214"/>
      <c r="DX66" s="214"/>
      <c r="DY66" s="214"/>
      <c r="DZ66" s="214"/>
      <c r="EA66" s="214"/>
      <c r="EB66" s="214"/>
      <c r="EC66" s="214"/>
      <c r="ED66" s="214"/>
      <c r="EE66" s="214"/>
      <c r="EF66" s="214"/>
      <c r="EG66" s="214"/>
      <c r="EH66" s="214"/>
      <c r="EI66" s="214"/>
      <c r="EJ66" s="214"/>
      <c r="EK66" s="214"/>
      <c r="EL66" s="214"/>
      <c r="EM66" s="214"/>
      <c r="EN66" s="214"/>
      <c r="EO66" s="214"/>
      <c r="EP66" s="214"/>
      <c r="EQ66" s="214"/>
      <c r="ER66" s="214"/>
      <c r="ES66" s="214"/>
      <c r="ET66" s="214"/>
      <c r="EU66" s="214"/>
      <c r="EV66" s="214"/>
      <c r="EW66" s="214"/>
      <c r="EX66" s="214"/>
      <c r="EY66" s="214"/>
      <c r="EZ66" s="214"/>
      <c r="FA66" s="214"/>
      <c r="FB66" s="214"/>
      <c r="FC66" s="214"/>
      <c r="FD66" s="214"/>
      <c r="FE66" s="214"/>
      <c r="FF66" s="214"/>
      <c r="FG66" s="214"/>
      <c r="FH66" s="214"/>
      <c r="FI66" s="214"/>
      <c r="FJ66" s="214"/>
      <c r="FK66" s="214"/>
      <c r="FL66" s="214"/>
      <c r="FM66" s="214"/>
      <c r="FN66" s="214"/>
      <c r="FO66" s="214"/>
      <c r="FP66" s="214"/>
      <c r="FQ66" s="214"/>
      <c r="FR66" s="214"/>
      <c r="FS66" s="214"/>
      <c r="FT66" s="214"/>
      <c r="FU66" s="214"/>
      <c r="FV66" s="214"/>
      <c r="FW66" s="214"/>
      <c r="FX66" s="214"/>
      <c r="FY66" s="214"/>
      <c r="FZ66" s="214"/>
      <c r="GA66" s="214"/>
      <c r="GB66" s="214"/>
      <c r="GC66" s="214"/>
      <c r="GD66" s="214"/>
      <c r="GE66" s="214"/>
      <c r="GF66" s="214"/>
      <c r="GG66" s="214"/>
      <c r="GH66" s="214"/>
      <c r="GI66" s="214"/>
      <c r="GJ66" s="214"/>
      <c r="GK66" s="214"/>
      <c r="GL66" s="214"/>
      <c r="GM66" s="214"/>
      <c r="GN66" s="214"/>
      <c r="GO66" s="214"/>
      <c r="GP66" s="214"/>
      <c r="GQ66" s="214"/>
      <c r="GR66" s="214"/>
      <c r="GS66" s="214"/>
      <c r="GT66" s="214"/>
      <c r="GU66" s="214"/>
      <c r="GV66" s="214"/>
      <c r="GW66" s="214"/>
      <c r="GX66" s="214"/>
      <c r="GY66" s="214"/>
      <c r="GZ66" s="214"/>
      <c r="HA66" s="214"/>
      <c r="HB66" s="214"/>
      <c r="HC66" s="214"/>
      <c r="HD66" s="214"/>
      <c r="HE66" s="214"/>
      <c r="HF66" s="214"/>
      <c r="HG66" s="214"/>
      <c r="HH66" s="214"/>
      <c r="HI66" s="214"/>
      <c r="HJ66" s="214"/>
      <c r="HK66" s="214"/>
      <c r="HL66" s="214"/>
      <c r="HM66" s="214"/>
      <c r="HN66" s="214"/>
      <c r="HO66" s="214"/>
      <c r="HP66" s="214"/>
      <c r="HQ66" s="214"/>
      <c r="HR66" s="214"/>
      <c r="HS66" s="214"/>
      <c r="HT66" s="214"/>
      <c r="HU66" s="214"/>
      <c r="HV66" s="214"/>
      <c r="HW66" s="214"/>
      <c r="HX66" s="214"/>
      <c r="HY66" s="214"/>
      <c r="HZ66" s="214"/>
      <c r="IA66" s="214"/>
      <c r="IB66" s="214"/>
      <c r="IC66" s="214"/>
      <c r="ID66" s="214"/>
      <c r="IE66" s="214"/>
      <c r="IF66" s="214"/>
      <c r="IG66" s="214"/>
      <c r="IH66" s="214"/>
      <c r="II66" s="214"/>
      <c r="IJ66" s="214"/>
      <c r="IK66" s="214"/>
      <c r="IL66" s="214"/>
      <c r="IM66" s="214"/>
      <c r="IN66" s="214"/>
      <c r="IO66" s="214"/>
      <c r="IP66" s="214"/>
      <c r="IQ66" s="214"/>
      <c r="IR66" s="214"/>
      <c r="IS66" s="214"/>
    </row>
    <row r="67" spans="1:253" ht="409.5" x14ac:dyDescent="0.25">
      <c r="A67" s="324"/>
      <c r="B67" s="317">
        <v>42</v>
      </c>
      <c r="C67" s="298" t="s">
        <v>1493</v>
      </c>
      <c r="D67" s="325" t="s">
        <v>182</v>
      </c>
      <c r="E67" s="341" t="s">
        <v>1494</v>
      </c>
      <c r="F67" s="241" t="s">
        <v>1279</v>
      </c>
      <c r="G67" s="242" t="s">
        <v>1280</v>
      </c>
      <c r="H67" s="243" t="s">
        <v>1495</v>
      </c>
      <c r="I67" s="244" t="s">
        <v>1496</v>
      </c>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296"/>
      <c r="BD67" s="296"/>
      <c r="BE67" s="296"/>
      <c r="BF67" s="296"/>
      <c r="BG67" s="296"/>
      <c r="BH67" s="296"/>
      <c r="BI67" s="296"/>
      <c r="BJ67" s="296"/>
      <c r="BK67" s="296"/>
      <c r="BL67" s="296"/>
      <c r="BM67" s="296"/>
      <c r="BN67" s="296"/>
      <c r="BO67" s="296"/>
      <c r="BP67" s="296"/>
      <c r="BQ67" s="296"/>
      <c r="BR67" s="296"/>
      <c r="BS67" s="296"/>
      <c r="BT67" s="296"/>
      <c r="BU67" s="296"/>
      <c r="BV67" s="296"/>
      <c r="BW67" s="296"/>
      <c r="BX67" s="296"/>
      <c r="BY67" s="296"/>
      <c r="BZ67" s="296"/>
      <c r="CA67" s="296"/>
      <c r="CB67" s="296"/>
      <c r="CC67" s="296"/>
      <c r="CD67" s="296"/>
      <c r="CE67" s="296"/>
      <c r="CF67" s="296"/>
      <c r="CG67" s="296"/>
      <c r="CH67" s="296"/>
      <c r="CI67" s="296"/>
      <c r="CJ67" s="296"/>
      <c r="CK67" s="296"/>
      <c r="CL67" s="296"/>
      <c r="CM67" s="296"/>
      <c r="CN67" s="296"/>
      <c r="CO67" s="296"/>
      <c r="CP67" s="296"/>
      <c r="CQ67" s="296"/>
      <c r="CR67" s="296"/>
      <c r="CS67" s="296"/>
      <c r="CT67" s="296"/>
      <c r="CU67" s="296"/>
      <c r="CV67" s="296"/>
      <c r="CW67" s="296"/>
      <c r="CX67" s="296"/>
      <c r="CY67" s="296"/>
      <c r="CZ67" s="296"/>
      <c r="DA67" s="296"/>
      <c r="DB67" s="296"/>
      <c r="DC67" s="296"/>
      <c r="DD67" s="296"/>
      <c r="DE67" s="296"/>
      <c r="DF67" s="296"/>
      <c r="DG67" s="296"/>
      <c r="DH67" s="296"/>
      <c r="DI67" s="296"/>
      <c r="DJ67" s="296"/>
      <c r="DK67" s="296"/>
      <c r="DL67" s="296"/>
      <c r="DM67" s="296"/>
      <c r="DN67" s="296"/>
      <c r="DO67" s="296"/>
      <c r="DP67" s="296"/>
      <c r="DQ67" s="296"/>
      <c r="DR67" s="296"/>
      <c r="DS67" s="296"/>
      <c r="DT67" s="296"/>
      <c r="DU67" s="296"/>
      <c r="DV67" s="296"/>
      <c r="DW67" s="296"/>
      <c r="DX67" s="296"/>
      <c r="DY67" s="296"/>
      <c r="DZ67" s="296"/>
      <c r="EA67" s="296"/>
      <c r="EB67" s="296"/>
      <c r="EC67" s="296"/>
      <c r="ED67" s="296"/>
      <c r="EE67" s="296"/>
      <c r="EF67" s="296"/>
      <c r="EG67" s="296"/>
      <c r="EH67" s="296"/>
      <c r="EI67" s="296"/>
      <c r="EJ67" s="296"/>
      <c r="EK67" s="296"/>
      <c r="EL67" s="296"/>
      <c r="EM67" s="296"/>
      <c r="EN67" s="296"/>
      <c r="EO67" s="296"/>
      <c r="EP67" s="296"/>
      <c r="EQ67" s="296"/>
      <c r="ER67" s="296"/>
      <c r="ES67" s="296"/>
      <c r="ET67" s="296"/>
      <c r="EU67" s="296"/>
      <c r="EV67" s="296"/>
      <c r="EW67" s="296"/>
      <c r="EX67" s="296"/>
      <c r="EY67" s="296"/>
      <c r="EZ67" s="296"/>
      <c r="FA67" s="296"/>
      <c r="FB67" s="296"/>
      <c r="FC67" s="296"/>
      <c r="FD67" s="296"/>
      <c r="FE67" s="296"/>
      <c r="FF67" s="296"/>
      <c r="FG67" s="296"/>
      <c r="FH67" s="296"/>
      <c r="FI67" s="296"/>
      <c r="FJ67" s="296"/>
      <c r="FK67" s="296"/>
      <c r="FL67" s="296"/>
      <c r="FM67" s="296"/>
      <c r="FN67" s="296"/>
      <c r="FO67" s="296"/>
      <c r="FP67" s="296"/>
      <c r="FQ67" s="296"/>
      <c r="FR67" s="296"/>
      <c r="FS67" s="296"/>
      <c r="FT67" s="296"/>
      <c r="FU67" s="296"/>
      <c r="FV67" s="296"/>
      <c r="FW67" s="296"/>
      <c r="FX67" s="296"/>
      <c r="FY67" s="296"/>
      <c r="FZ67" s="296"/>
      <c r="GA67" s="296"/>
      <c r="GB67" s="296"/>
      <c r="GC67" s="296"/>
      <c r="GD67" s="296"/>
      <c r="GE67" s="296"/>
      <c r="GF67" s="296"/>
      <c r="GG67" s="296"/>
      <c r="GH67" s="296"/>
      <c r="GI67" s="296"/>
      <c r="GJ67" s="296"/>
      <c r="GK67" s="296"/>
      <c r="GL67" s="296"/>
      <c r="GM67" s="296"/>
      <c r="GN67" s="296"/>
      <c r="GO67" s="296"/>
      <c r="GP67" s="296"/>
      <c r="GQ67" s="296"/>
      <c r="GR67" s="296"/>
      <c r="GS67" s="296"/>
      <c r="GT67" s="296"/>
      <c r="GU67" s="296"/>
      <c r="GV67" s="296"/>
      <c r="GW67" s="296"/>
      <c r="GX67" s="296"/>
      <c r="GY67" s="296"/>
      <c r="GZ67" s="296"/>
      <c r="HA67" s="296"/>
      <c r="HB67" s="296"/>
      <c r="HC67" s="296"/>
      <c r="HD67" s="296"/>
      <c r="HE67" s="296"/>
      <c r="HF67" s="296"/>
      <c r="HG67" s="296"/>
      <c r="HH67" s="296"/>
      <c r="HI67" s="296"/>
      <c r="HJ67" s="296"/>
      <c r="HK67" s="296"/>
      <c r="HL67" s="296"/>
      <c r="HM67" s="296"/>
      <c r="HN67" s="296"/>
      <c r="HO67" s="296"/>
      <c r="HP67" s="296"/>
      <c r="HQ67" s="296"/>
      <c r="HR67" s="296"/>
      <c r="HS67" s="296"/>
      <c r="HT67" s="296"/>
      <c r="HU67" s="296"/>
      <c r="HV67" s="296"/>
      <c r="HW67" s="296"/>
      <c r="HX67" s="296"/>
      <c r="HY67" s="296"/>
      <c r="HZ67" s="296"/>
      <c r="IA67" s="296"/>
      <c r="IB67" s="296"/>
      <c r="IC67" s="296"/>
      <c r="ID67" s="296"/>
      <c r="IE67" s="296"/>
      <c r="IF67" s="296"/>
      <c r="IG67" s="296"/>
      <c r="IH67" s="296"/>
      <c r="II67" s="296"/>
      <c r="IJ67" s="296"/>
      <c r="IK67" s="296"/>
      <c r="IL67" s="296"/>
      <c r="IM67" s="296"/>
      <c r="IN67" s="296"/>
      <c r="IO67" s="296"/>
      <c r="IP67" s="296"/>
      <c r="IQ67" s="296"/>
      <c r="IR67" s="296"/>
      <c r="IS67" s="296"/>
    </row>
    <row r="68" spans="1:253" ht="409.5" x14ac:dyDescent="0.25">
      <c r="A68" s="215"/>
      <c r="B68" s="297">
        <v>43</v>
      </c>
      <c r="C68" s="259" t="s">
        <v>1497</v>
      </c>
      <c r="D68" s="307" t="s">
        <v>1498</v>
      </c>
      <c r="E68" s="342" t="s">
        <v>1499</v>
      </c>
      <c r="F68" s="241" t="s">
        <v>1279</v>
      </c>
      <c r="G68" s="242" t="s">
        <v>1280</v>
      </c>
      <c r="H68" s="243" t="s">
        <v>1500</v>
      </c>
      <c r="I68" s="244" t="s">
        <v>1489</v>
      </c>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214"/>
      <c r="EK68" s="214"/>
      <c r="EL68" s="214"/>
      <c r="EM68" s="214"/>
      <c r="EN68" s="214"/>
      <c r="EO68" s="214"/>
      <c r="EP68" s="214"/>
      <c r="EQ68" s="214"/>
      <c r="ER68" s="214"/>
      <c r="ES68" s="214"/>
      <c r="ET68" s="214"/>
      <c r="EU68" s="214"/>
      <c r="EV68" s="214"/>
      <c r="EW68" s="214"/>
      <c r="EX68" s="214"/>
      <c r="EY68" s="214"/>
      <c r="EZ68" s="214"/>
      <c r="FA68" s="214"/>
      <c r="FB68" s="214"/>
      <c r="FC68" s="214"/>
      <c r="FD68" s="214"/>
      <c r="FE68" s="214"/>
      <c r="FF68" s="214"/>
      <c r="FG68" s="214"/>
      <c r="FH68" s="214"/>
      <c r="FI68" s="214"/>
      <c r="FJ68" s="214"/>
      <c r="FK68" s="214"/>
      <c r="FL68" s="214"/>
      <c r="FM68" s="214"/>
      <c r="FN68" s="214"/>
      <c r="FO68" s="214"/>
      <c r="FP68" s="214"/>
      <c r="FQ68" s="214"/>
      <c r="FR68" s="214"/>
      <c r="FS68" s="214"/>
      <c r="FT68" s="214"/>
      <c r="FU68" s="214"/>
      <c r="FV68" s="214"/>
      <c r="FW68" s="214"/>
      <c r="FX68" s="214"/>
      <c r="FY68" s="214"/>
      <c r="FZ68" s="214"/>
      <c r="GA68" s="214"/>
      <c r="GB68" s="214"/>
      <c r="GC68" s="214"/>
      <c r="GD68" s="214"/>
      <c r="GE68" s="214"/>
      <c r="GF68" s="214"/>
      <c r="GG68" s="214"/>
      <c r="GH68" s="214"/>
      <c r="GI68" s="214"/>
      <c r="GJ68" s="214"/>
      <c r="GK68" s="214"/>
      <c r="GL68" s="214"/>
      <c r="GM68" s="214"/>
      <c r="GN68" s="214"/>
      <c r="GO68" s="214"/>
      <c r="GP68" s="214"/>
      <c r="GQ68" s="214"/>
      <c r="GR68" s="214"/>
      <c r="GS68" s="214"/>
      <c r="GT68" s="214"/>
      <c r="GU68" s="214"/>
      <c r="GV68" s="214"/>
      <c r="GW68" s="214"/>
      <c r="GX68" s="214"/>
      <c r="GY68" s="214"/>
      <c r="GZ68" s="214"/>
      <c r="HA68" s="214"/>
      <c r="HB68" s="214"/>
      <c r="HC68" s="214"/>
      <c r="HD68" s="214"/>
      <c r="HE68" s="214"/>
      <c r="HF68" s="214"/>
      <c r="HG68" s="214"/>
      <c r="HH68" s="214"/>
      <c r="HI68" s="214"/>
      <c r="HJ68" s="214"/>
      <c r="HK68" s="214"/>
      <c r="HL68" s="214"/>
      <c r="HM68" s="214"/>
      <c r="HN68" s="214"/>
      <c r="HO68" s="214"/>
      <c r="HP68" s="214"/>
      <c r="HQ68" s="214"/>
      <c r="HR68" s="214"/>
      <c r="HS68" s="214"/>
      <c r="HT68" s="214"/>
      <c r="HU68" s="214"/>
      <c r="HV68" s="214"/>
      <c r="HW68" s="214"/>
      <c r="HX68" s="214"/>
      <c r="HY68" s="214"/>
      <c r="HZ68" s="214"/>
      <c r="IA68" s="214"/>
      <c r="IB68" s="214"/>
      <c r="IC68" s="214"/>
      <c r="ID68" s="214"/>
      <c r="IE68" s="214"/>
      <c r="IF68" s="214"/>
      <c r="IG68" s="214"/>
      <c r="IH68" s="214"/>
      <c r="II68" s="214"/>
      <c r="IJ68" s="214"/>
      <c r="IK68" s="214"/>
      <c r="IL68" s="214"/>
      <c r="IM68" s="214"/>
      <c r="IN68" s="214"/>
      <c r="IO68" s="214"/>
      <c r="IP68" s="214"/>
      <c r="IQ68" s="214"/>
      <c r="IR68" s="214"/>
      <c r="IS68" s="214"/>
    </row>
    <row r="69" spans="1:253" ht="180" x14ac:dyDescent="0.25">
      <c r="A69" s="215"/>
      <c r="B69" s="317">
        <v>44</v>
      </c>
      <c r="C69" s="298" t="s">
        <v>1501</v>
      </c>
      <c r="D69" s="325" t="s">
        <v>1502</v>
      </c>
      <c r="E69" s="343" t="s">
        <v>1503</v>
      </c>
      <c r="F69" s="300" t="s">
        <v>1279</v>
      </c>
      <c r="G69" s="327" t="s">
        <v>1280</v>
      </c>
      <c r="H69" s="301" t="s">
        <v>1504</v>
      </c>
      <c r="I69" s="244" t="s">
        <v>1505</v>
      </c>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S69" s="214"/>
      <c r="BT69" s="214"/>
      <c r="BU69" s="214"/>
      <c r="BV69" s="214"/>
      <c r="BW69" s="214"/>
      <c r="BX69" s="214"/>
      <c r="BY69" s="214"/>
      <c r="BZ69" s="214"/>
      <c r="CA69" s="214"/>
      <c r="CB69" s="214"/>
      <c r="CC69" s="214"/>
      <c r="CD69" s="214"/>
      <c r="CE69" s="214"/>
      <c r="CF69" s="214"/>
      <c r="CG69" s="214"/>
      <c r="CH69" s="214"/>
      <c r="CI69" s="214"/>
      <c r="CJ69" s="214"/>
      <c r="CK69" s="214"/>
      <c r="CL69" s="214"/>
      <c r="CM69" s="214"/>
      <c r="CN69" s="214"/>
      <c r="CO69" s="214"/>
      <c r="CP69" s="214"/>
      <c r="CQ69" s="214"/>
      <c r="CR69" s="214"/>
      <c r="CS69" s="214"/>
      <c r="CT69" s="214"/>
      <c r="CU69" s="214"/>
      <c r="CV69" s="214"/>
      <c r="CW69" s="214"/>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214"/>
      <c r="DT69" s="214"/>
      <c r="DU69" s="214"/>
      <c r="DV69" s="214"/>
      <c r="DW69" s="214"/>
      <c r="DX69" s="214"/>
      <c r="DY69" s="214"/>
      <c r="DZ69" s="214"/>
      <c r="EA69" s="214"/>
      <c r="EB69" s="214"/>
      <c r="EC69" s="214"/>
      <c r="ED69" s="214"/>
      <c r="EE69" s="214"/>
      <c r="EF69" s="214"/>
      <c r="EG69" s="214"/>
      <c r="EH69" s="214"/>
      <c r="EI69" s="214"/>
      <c r="EJ69" s="214"/>
      <c r="EK69" s="214"/>
      <c r="EL69" s="214"/>
      <c r="EM69" s="214"/>
      <c r="EN69" s="214"/>
      <c r="EO69" s="214"/>
      <c r="EP69" s="214"/>
      <c r="EQ69" s="214"/>
      <c r="ER69" s="214"/>
      <c r="ES69" s="214"/>
      <c r="ET69" s="214"/>
      <c r="EU69" s="214"/>
      <c r="EV69" s="214"/>
      <c r="EW69" s="214"/>
      <c r="EX69" s="214"/>
      <c r="EY69" s="214"/>
      <c r="EZ69" s="214"/>
      <c r="FA69" s="214"/>
      <c r="FB69" s="214"/>
      <c r="FC69" s="214"/>
      <c r="FD69" s="214"/>
      <c r="FE69" s="214"/>
      <c r="FF69" s="214"/>
      <c r="FG69" s="214"/>
      <c r="FH69" s="214"/>
      <c r="FI69" s="214"/>
      <c r="FJ69" s="214"/>
      <c r="FK69" s="214"/>
      <c r="FL69" s="214"/>
      <c r="FM69" s="214"/>
      <c r="FN69" s="214"/>
      <c r="FO69" s="214"/>
      <c r="FP69" s="214"/>
      <c r="FQ69" s="214"/>
      <c r="FR69" s="214"/>
      <c r="FS69" s="214"/>
      <c r="FT69" s="214"/>
      <c r="FU69" s="214"/>
      <c r="FV69" s="214"/>
      <c r="FW69" s="214"/>
      <c r="FX69" s="214"/>
      <c r="FY69" s="214"/>
      <c r="FZ69" s="214"/>
      <c r="GA69" s="214"/>
      <c r="GB69" s="214"/>
      <c r="GC69" s="214"/>
      <c r="GD69" s="214"/>
      <c r="GE69" s="214"/>
      <c r="GF69" s="214"/>
      <c r="GG69" s="214"/>
      <c r="GH69" s="214"/>
      <c r="GI69" s="214"/>
      <c r="GJ69" s="214"/>
      <c r="GK69" s="214"/>
      <c r="GL69" s="214"/>
      <c r="GM69" s="214"/>
      <c r="GN69" s="214"/>
      <c r="GO69" s="214"/>
      <c r="GP69" s="214"/>
      <c r="GQ69" s="214"/>
      <c r="GR69" s="214"/>
      <c r="GS69" s="214"/>
      <c r="GT69" s="214"/>
      <c r="GU69" s="214"/>
      <c r="GV69" s="214"/>
      <c r="GW69" s="214"/>
      <c r="GX69" s="214"/>
      <c r="GY69" s="214"/>
      <c r="GZ69" s="214"/>
      <c r="HA69" s="214"/>
      <c r="HB69" s="214"/>
      <c r="HC69" s="214"/>
      <c r="HD69" s="214"/>
      <c r="HE69" s="214"/>
      <c r="HF69" s="214"/>
      <c r="HG69" s="214"/>
      <c r="HH69" s="214"/>
      <c r="HI69" s="214"/>
      <c r="HJ69" s="214"/>
      <c r="HK69" s="214"/>
      <c r="HL69" s="214"/>
      <c r="HM69" s="214"/>
      <c r="HN69" s="214"/>
      <c r="HO69" s="214"/>
      <c r="HP69" s="214"/>
      <c r="HQ69" s="214"/>
      <c r="HR69" s="214"/>
      <c r="HS69" s="214"/>
      <c r="HT69" s="214"/>
      <c r="HU69" s="214"/>
      <c r="HV69" s="214"/>
      <c r="HW69" s="214"/>
      <c r="HX69" s="214"/>
      <c r="HY69" s="214"/>
      <c r="HZ69" s="214"/>
      <c r="IA69" s="214"/>
      <c r="IB69" s="214"/>
      <c r="IC69" s="214"/>
      <c r="ID69" s="214"/>
      <c r="IE69" s="214"/>
      <c r="IF69" s="214"/>
      <c r="IG69" s="214"/>
      <c r="IH69" s="214"/>
      <c r="II69" s="214"/>
      <c r="IJ69" s="214"/>
      <c r="IK69" s="214"/>
      <c r="IL69" s="214"/>
      <c r="IM69" s="214"/>
      <c r="IN69" s="214"/>
      <c r="IO69" s="214"/>
      <c r="IP69" s="214"/>
      <c r="IQ69" s="214"/>
      <c r="IR69" s="214"/>
      <c r="IS69" s="214"/>
    </row>
    <row r="70" spans="1:253" ht="300" x14ac:dyDescent="0.25">
      <c r="A70" s="215"/>
      <c r="B70" s="297">
        <v>45</v>
      </c>
      <c r="C70" s="259" t="s">
        <v>1506</v>
      </c>
      <c r="D70" s="307" t="s">
        <v>1507</v>
      </c>
      <c r="E70" s="342" t="s">
        <v>1508</v>
      </c>
      <c r="F70" s="241" t="s">
        <v>1279</v>
      </c>
      <c r="G70" s="242" t="s">
        <v>1280</v>
      </c>
      <c r="H70" s="243" t="s">
        <v>1509</v>
      </c>
      <c r="I70" s="244" t="s">
        <v>1510</v>
      </c>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c r="BT70" s="214"/>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c r="EN70" s="214"/>
      <c r="EO70" s="214"/>
      <c r="EP70" s="214"/>
      <c r="EQ70" s="214"/>
      <c r="ER70" s="214"/>
      <c r="ES70" s="214"/>
      <c r="ET70" s="214"/>
      <c r="EU70" s="214"/>
      <c r="EV70" s="214"/>
      <c r="EW70" s="214"/>
      <c r="EX70" s="214"/>
      <c r="EY70" s="214"/>
      <c r="EZ70" s="214"/>
      <c r="FA70" s="214"/>
      <c r="FB70" s="214"/>
      <c r="FC70" s="214"/>
      <c r="FD70" s="214"/>
      <c r="FE70" s="214"/>
      <c r="FF70" s="214"/>
      <c r="FG70" s="214"/>
      <c r="FH70" s="214"/>
      <c r="FI70" s="214"/>
      <c r="FJ70" s="214"/>
      <c r="FK70" s="214"/>
      <c r="FL70" s="214"/>
      <c r="FM70" s="214"/>
      <c r="FN70" s="214"/>
      <c r="FO70" s="214"/>
      <c r="FP70" s="214"/>
      <c r="FQ70" s="214"/>
      <c r="FR70" s="214"/>
      <c r="FS70" s="214"/>
      <c r="FT70" s="214"/>
      <c r="FU70" s="214"/>
      <c r="FV70" s="214"/>
      <c r="FW70" s="214"/>
      <c r="FX70" s="214"/>
      <c r="FY70" s="214"/>
      <c r="FZ70" s="214"/>
      <c r="GA70" s="214"/>
      <c r="GB70" s="214"/>
      <c r="GC70" s="214"/>
      <c r="GD70" s="214"/>
      <c r="GE70" s="214"/>
      <c r="GF70" s="214"/>
      <c r="GG70" s="214"/>
      <c r="GH70" s="214"/>
      <c r="GI70" s="214"/>
      <c r="GJ70" s="214"/>
      <c r="GK70" s="214"/>
      <c r="GL70" s="214"/>
      <c r="GM70" s="214"/>
      <c r="GN70" s="214"/>
      <c r="GO70" s="214"/>
      <c r="GP70" s="214"/>
      <c r="GQ70" s="214"/>
      <c r="GR70" s="214"/>
      <c r="GS70" s="214"/>
      <c r="GT70" s="214"/>
      <c r="GU70" s="214"/>
      <c r="GV70" s="214"/>
      <c r="GW70" s="214"/>
      <c r="GX70" s="214"/>
      <c r="GY70" s="214"/>
      <c r="GZ70" s="214"/>
      <c r="HA70" s="214"/>
      <c r="HB70" s="214"/>
      <c r="HC70" s="214"/>
      <c r="HD70" s="214"/>
      <c r="HE70" s="214"/>
      <c r="HF70" s="214"/>
      <c r="HG70" s="214"/>
      <c r="HH70" s="214"/>
      <c r="HI70" s="214"/>
      <c r="HJ70" s="214"/>
      <c r="HK70" s="214"/>
      <c r="HL70" s="214"/>
      <c r="HM70" s="214"/>
      <c r="HN70" s="214"/>
      <c r="HO70" s="214"/>
      <c r="HP70" s="214"/>
      <c r="HQ70" s="214"/>
      <c r="HR70" s="214"/>
      <c r="HS70" s="214"/>
      <c r="HT70" s="214"/>
      <c r="HU70" s="214"/>
      <c r="HV70" s="214"/>
      <c r="HW70" s="214"/>
      <c r="HX70" s="214"/>
      <c r="HY70" s="214"/>
      <c r="HZ70" s="214"/>
      <c r="IA70" s="214"/>
      <c r="IB70" s="214"/>
      <c r="IC70" s="214"/>
      <c r="ID70" s="214"/>
      <c r="IE70" s="214"/>
      <c r="IF70" s="214"/>
      <c r="IG70" s="214"/>
      <c r="IH70" s="214"/>
      <c r="II70" s="214"/>
      <c r="IJ70" s="214"/>
      <c r="IK70" s="214"/>
      <c r="IL70" s="214"/>
      <c r="IM70" s="214"/>
      <c r="IN70" s="214"/>
      <c r="IO70" s="214"/>
      <c r="IP70" s="214"/>
      <c r="IQ70" s="214"/>
      <c r="IR70" s="214"/>
      <c r="IS70" s="214"/>
    </row>
    <row r="71" spans="1:253" ht="270" x14ac:dyDescent="0.25">
      <c r="A71" s="215"/>
      <c r="B71" s="297">
        <v>46</v>
      </c>
      <c r="C71" s="259" t="s">
        <v>1511</v>
      </c>
      <c r="D71" s="307" t="s">
        <v>1512</v>
      </c>
      <c r="E71" s="343" t="s">
        <v>1513</v>
      </c>
      <c r="F71" s="241" t="s">
        <v>1279</v>
      </c>
      <c r="G71" s="242" t="s">
        <v>1280</v>
      </c>
      <c r="H71" s="243" t="s">
        <v>1514</v>
      </c>
      <c r="I71" s="246" t="s">
        <v>1515</v>
      </c>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214"/>
      <c r="BT71" s="214"/>
      <c r="BU71" s="214"/>
      <c r="BV71" s="214"/>
      <c r="BW71" s="214"/>
      <c r="BX71" s="214"/>
      <c r="BY71" s="214"/>
      <c r="BZ71" s="214"/>
      <c r="CA71" s="214"/>
      <c r="CB71" s="214"/>
      <c r="CC71" s="214"/>
      <c r="CD71" s="214"/>
      <c r="CE71" s="214"/>
      <c r="CF71" s="214"/>
      <c r="CG71" s="214"/>
      <c r="CH71" s="214"/>
      <c r="CI71" s="214"/>
      <c r="CJ71" s="214"/>
      <c r="CK71" s="214"/>
      <c r="CL71" s="214"/>
      <c r="CM71" s="214"/>
      <c r="CN71" s="214"/>
      <c r="CO71" s="214"/>
      <c r="CP71" s="214"/>
      <c r="CQ71" s="214"/>
      <c r="CR71" s="214"/>
      <c r="CS71" s="214"/>
      <c r="CT71" s="214"/>
      <c r="CU71" s="214"/>
      <c r="CV71" s="214"/>
      <c r="CW71" s="214"/>
      <c r="CX71" s="214"/>
      <c r="CY71" s="214"/>
      <c r="CZ71" s="214"/>
      <c r="DA71" s="214"/>
      <c r="DB71" s="214"/>
      <c r="DC71" s="214"/>
      <c r="DD71" s="214"/>
      <c r="DE71" s="214"/>
      <c r="DF71" s="214"/>
      <c r="DG71" s="214"/>
      <c r="DH71" s="214"/>
      <c r="DI71" s="214"/>
      <c r="DJ71" s="214"/>
      <c r="DK71" s="214"/>
      <c r="DL71" s="214"/>
      <c r="DM71" s="214"/>
      <c r="DN71" s="214"/>
      <c r="DO71" s="214"/>
      <c r="DP71" s="214"/>
      <c r="DQ71" s="214"/>
      <c r="DR71" s="214"/>
      <c r="DS71" s="214"/>
      <c r="DT71" s="214"/>
      <c r="DU71" s="214"/>
      <c r="DV71" s="214"/>
      <c r="DW71" s="214"/>
      <c r="DX71" s="214"/>
      <c r="DY71" s="214"/>
      <c r="DZ71" s="214"/>
      <c r="EA71" s="214"/>
      <c r="EB71" s="214"/>
      <c r="EC71" s="214"/>
      <c r="ED71" s="214"/>
      <c r="EE71" s="214"/>
      <c r="EF71" s="214"/>
      <c r="EG71" s="214"/>
      <c r="EH71" s="214"/>
      <c r="EI71" s="214"/>
      <c r="EJ71" s="214"/>
      <c r="EK71" s="214"/>
      <c r="EL71" s="214"/>
      <c r="EM71" s="214"/>
      <c r="EN71" s="214"/>
      <c r="EO71" s="214"/>
      <c r="EP71" s="214"/>
      <c r="EQ71" s="214"/>
      <c r="ER71" s="214"/>
      <c r="ES71" s="214"/>
      <c r="ET71" s="214"/>
      <c r="EU71" s="214"/>
      <c r="EV71" s="214"/>
      <c r="EW71" s="214"/>
      <c r="EX71" s="214"/>
      <c r="EY71" s="214"/>
      <c r="EZ71" s="214"/>
      <c r="FA71" s="214"/>
      <c r="FB71" s="214"/>
      <c r="FC71" s="214"/>
      <c r="FD71" s="214"/>
      <c r="FE71" s="214"/>
      <c r="FF71" s="214"/>
      <c r="FG71" s="214"/>
      <c r="FH71" s="214"/>
      <c r="FI71" s="214"/>
      <c r="FJ71" s="214"/>
      <c r="FK71" s="214"/>
      <c r="FL71" s="214"/>
      <c r="FM71" s="214"/>
      <c r="FN71" s="214"/>
      <c r="FO71" s="214"/>
      <c r="FP71" s="214"/>
      <c r="FQ71" s="214"/>
      <c r="FR71" s="214"/>
      <c r="FS71" s="214"/>
      <c r="FT71" s="214"/>
      <c r="FU71" s="214"/>
      <c r="FV71" s="214"/>
      <c r="FW71" s="214"/>
      <c r="FX71" s="214"/>
      <c r="FY71" s="214"/>
      <c r="FZ71" s="214"/>
      <c r="GA71" s="214"/>
      <c r="GB71" s="214"/>
      <c r="GC71" s="214"/>
      <c r="GD71" s="214"/>
      <c r="GE71" s="214"/>
      <c r="GF71" s="214"/>
      <c r="GG71" s="214"/>
      <c r="GH71" s="214"/>
      <c r="GI71" s="214"/>
      <c r="GJ71" s="214"/>
      <c r="GK71" s="214"/>
      <c r="GL71" s="214"/>
      <c r="GM71" s="214"/>
      <c r="GN71" s="214"/>
      <c r="GO71" s="214"/>
      <c r="GP71" s="214"/>
      <c r="GQ71" s="214"/>
      <c r="GR71" s="214"/>
      <c r="GS71" s="214"/>
      <c r="GT71" s="214"/>
      <c r="GU71" s="214"/>
      <c r="GV71" s="214"/>
      <c r="GW71" s="214"/>
      <c r="GX71" s="214"/>
      <c r="GY71" s="214"/>
      <c r="GZ71" s="214"/>
      <c r="HA71" s="214"/>
      <c r="HB71" s="214"/>
      <c r="HC71" s="214"/>
      <c r="HD71" s="214"/>
      <c r="HE71" s="214"/>
      <c r="HF71" s="214"/>
      <c r="HG71" s="214"/>
      <c r="HH71" s="214"/>
      <c r="HI71" s="214"/>
      <c r="HJ71" s="214"/>
      <c r="HK71" s="214"/>
      <c r="HL71" s="214"/>
      <c r="HM71" s="214"/>
      <c r="HN71" s="214"/>
      <c r="HO71" s="214"/>
      <c r="HP71" s="214"/>
      <c r="HQ71" s="214"/>
      <c r="HR71" s="214"/>
      <c r="HS71" s="214"/>
      <c r="HT71" s="214"/>
      <c r="HU71" s="214"/>
      <c r="HV71" s="214"/>
      <c r="HW71" s="214"/>
      <c r="HX71" s="214"/>
      <c r="HY71" s="214"/>
      <c r="HZ71" s="214"/>
      <c r="IA71" s="214"/>
      <c r="IB71" s="214"/>
      <c r="IC71" s="214"/>
      <c r="ID71" s="214"/>
      <c r="IE71" s="214"/>
      <c r="IF71" s="214"/>
      <c r="IG71" s="214"/>
      <c r="IH71" s="214"/>
      <c r="II71" s="214"/>
      <c r="IJ71" s="214"/>
      <c r="IK71" s="214"/>
      <c r="IL71" s="214"/>
      <c r="IM71" s="214"/>
      <c r="IN71" s="214"/>
      <c r="IO71" s="214"/>
      <c r="IP71" s="214"/>
      <c r="IQ71" s="214"/>
      <c r="IR71" s="214"/>
      <c r="IS71" s="214"/>
    </row>
    <row r="72" spans="1:253" ht="120" x14ac:dyDescent="0.25">
      <c r="A72" s="215"/>
      <c r="B72" s="297">
        <v>47</v>
      </c>
      <c r="C72" s="259" t="s">
        <v>1516</v>
      </c>
      <c r="D72" s="307" t="s">
        <v>1517</v>
      </c>
      <c r="E72" s="343" t="s">
        <v>1518</v>
      </c>
      <c r="F72" s="241" t="s">
        <v>1279</v>
      </c>
      <c r="G72" s="242" t="s">
        <v>1280</v>
      </c>
      <c r="H72" s="243" t="s">
        <v>1519</v>
      </c>
      <c r="I72" s="244" t="s">
        <v>1520</v>
      </c>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S72" s="214"/>
      <c r="BT72" s="214"/>
      <c r="BU72" s="214"/>
      <c r="BV72" s="214"/>
      <c r="BW72" s="214"/>
      <c r="BX72" s="214"/>
      <c r="BY72" s="214"/>
      <c r="BZ72" s="214"/>
      <c r="CA72" s="214"/>
      <c r="CB72" s="214"/>
      <c r="CC72" s="214"/>
      <c r="CD72" s="214"/>
      <c r="CE72" s="214"/>
      <c r="CF72" s="214"/>
      <c r="CG72" s="214"/>
      <c r="CH72" s="214"/>
      <c r="CI72" s="214"/>
      <c r="CJ72" s="214"/>
      <c r="CK72" s="214"/>
      <c r="CL72" s="214"/>
      <c r="CM72" s="214"/>
      <c r="CN72" s="214"/>
      <c r="CO72" s="214"/>
      <c r="CP72" s="214"/>
      <c r="CQ72" s="214"/>
      <c r="CR72" s="214"/>
      <c r="CS72" s="214"/>
      <c r="CT72" s="214"/>
      <c r="CU72" s="214"/>
      <c r="CV72" s="214"/>
      <c r="CW72" s="214"/>
      <c r="CX72" s="214"/>
      <c r="CY72" s="214"/>
      <c r="CZ72" s="214"/>
      <c r="DA72" s="214"/>
      <c r="DB72" s="214"/>
      <c r="DC72" s="214"/>
      <c r="DD72" s="214"/>
      <c r="DE72" s="214"/>
      <c r="DF72" s="214"/>
      <c r="DG72" s="214"/>
      <c r="DH72" s="214"/>
      <c r="DI72" s="214"/>
      <c r="DJ72" s="214"/>
      <c r="DK72" s="214"/>
      <c r="DL72" s="214"/>
      <c r="DM72" s="214"/>
      <c r="DN72" s="214"/>
      <c r="DO72" s="214"/>
      <c r="DP72" s="214"/>
      <c r="DQ72" s="214"/>
      <c r="DR72" s="214"/>
      <c r="DS72" s="214"/>
      <c r="DT72" s="214"/>
      <c r="DU72" s="214"/>
      <c r="DV72" s="214"/>
      <c r="DW72" s="214"/>
      <c r="DX72" s="214"/>
      <c r="DY72" s="214"/>
      <c r="DZ72" s="214"/>
      <c r="EA72" s="214"/>
      <c r="EB72" s="214"/>
      <c r="EC72" s="214"/>
      <c r="ED72" s="214"/>
      <c r="EE72" s="214"/>
      <c r="EF72" s="214"/>
      <c r="EG72" s="214"/>
      <c r="EH72" s="214"/>
      <c r="EI72" s="214"/>
      <c r="EJ72" s="214"/>
      <c r="EK72" s="214"/>
      <c r="EL72" s="214"/>
      <c r="EM72" s="214"/>
      <c r="EN72" s="214"/>
      <c r="EO72" s="214"/>
      <c r="EP72" s="214"/>
      <c r="EQ72" s="214"/>
      <c r="ER72" s="214"/>
      <c r="ES72" s="214"/>
      <c r="ET72" s="214"/>
      <c r="EU72" s="214"/>
      <c r="EV72" s="214"/>
      <c r="EW72" s="214"/>
      <c r="EX72" s="214"/>
      <c r="EY72" s="214"/>
      <c r="EZ72" s="214"/>
      <c r="FA72" s="214"/>
      <c r="FB72" s="214"/>
      <c r="FC72" s="214"/>
      <c r="FD72" s="214"/>
      <c r="FE72" s="214"/>
      <c r="FF72" s="214"/>
      <c r="FG72" s="214"/>
      <c r="FH72" s="214"/>
      <c r="FI72" s="214"/>
      <c r="FJ72" s="214"/>
      <c r="FK72" s="214"/>
      <c r="FL72" s="214"/>
      <c r="FM72" s="214"/>
      <c r="FN72" s="214"/>
      <c r="FO72" s="214"/>
      <c r="FP72" s="214"/>
      <c r="FQ72" s="214"/>
      <c r="FR72" s="214"/>
      <c r="FS72" s="214"/>
      <c r="FT72" s="214"/>
      <c r="FU72" s="214"/>
      <c r="FV72" s="214"/>
      <c r="FW72" s="214"/>
      <c r="FX72" s="214"/>
      <c r="FY72" s="214"/>
      <c r="FZ72" s="214"/>
      <c r="GA72" s="214"/>
      <c r="GB72" s="214"/>
      <c r="GC72" s="214"/>
      <c r="GD72" s="214"/>
      <c r="GE72" s="214"/>
      <c r="GF72" s="214"/>
      <c r="GG72" s="214"/>
      <c r="GH72" s="214"/>
      <c r="GI72" s="214"/>
      <c r="GJ72" s="214"/>
      <c r="GK72" s="214"/>
      <c r="GL72" s="214"/>
      <c r="GM72" s="214"/>
      <c r="GN72" s="214"/>
      <c r="GO72" s="214"/>
      <c r="GP72" s="214"/>
      <c r="GQ72" s="214"/>
      <c r="GR72" s="214"/>
      <c r="GS72" s="214"/>
      <c r="GT72" s="214"/>
      <c r="GU72" s="214"/>
      <c r="GV72" s="214"/>
      <c r="GW72" s="214"/>
      <c r="GX72" s="214"/>
      <c r="GY72" s="214"/>
      <c r="GZ72" s="214"/>
      <c r="HA72" s="214"/>
      <c r="HB72" s="214"/>
      <c r="HC72" s="214"/>
      <c r="HD72" s="214"/>
      <c r="HE72" s="214"/>
      <c r="HF72" s="214"/>
      <c r="HG72" s="214"/>
      <c r="HH72" s="214"/>
      <c r="HI72" s="214"/>
      <c r="HJ72" s="214"/>
      <c r="HK72" s="214"/>
      <c r="HL72" s="214"/>
      <c r="HM72" s="214"/>
      <c r="HN72" s="214"/>
      <c r="HO72" s="214"/>
      <c r="HP72" s="214"/>
      <c r="HQ72" s="214"/>
      <c r="HR72" s="214"/>
      <c r="HS72" s="214"/>
      <c r="HT72" s="214"/>
      <c r="HU72" s="214"/>
      <c r="HV72" s="214"/>
      <c r="HW72" s="214"/>
      <c r="HX72" s="214"/>
      <c r="HY72" s="214"/>
      <c r="HZ72" s="214"/>
      <c r="IA72" s="214"/>
      <c r="IB72" s="214"/>
      <c r="IC72" s="214"/>
      <c r="ID72" s="214"/>
      <c r="IE72" s="214"/>
      <c r="IF72" s="214"/>
      <c r="IG72" s="214"/>
      <c r="IH72" s="214"/>
      <c r="II72" s="214"/>
      <c r="IJ72" s="214"/>
      <c r="IK72" s="214"/>
      <c r="IL72" s="214"/>
      <c r="IM72" s="214"/>
      <c r="IN72" s="214"/>
      <c r="IO72" s="214"/>
      <c r="IP72" s="214"/>
      <c r="IQ72" s="214"/>
      <c r="IR72" s="214"/>
      <c r="IS72" s="214"/>
    </row>
    <row r="73" spans="1:253" ht="15.75" x14ac:dyDescent="0.25">
      <c r="A73" s="215"/>
      <c r="B73" s="231"/>
      <c r="C73" s="254" t="s">
        <v>1521</v>
      </c>
      <c r="D73" s="267" t="s">
        <v>1522</v>
      </c>
      <c r="E73" s="306"/>
      <c r="F73" s="234"/>
      <c r="G73" s="235"/>
      <c r="H73" s="344"/>
      <c r="I73" s="345"/>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c r="EO73" s="214"/>
      <c r="EP73" s="214"/>
      <c r="EQ73" s="214"/>
      <c r="ER73" s="214"/>
      <c r="ES73" s="214"/>
      <c r="ET73" s="214"/>
      <c r="EU73" s="214"/>
      <c r="EV73" s="214"/>
      <c r="EW73" s="214"/>
      <c r="EX73" s="214"/>
      <c r="EY73" s="214"/>
      <c r="EZ73" s="214"/>
      <c r="FA73" s="214"/>
      <c r="FB73" s="214"/>
      <c r="FC73" s="214"/>
      <c r="FD73" s="214"/>
      <c r="FE73" s="214"/>
      <c r="FF73" s="214"/>
      <c r="FG73" s="214"/>
      <c r="FH73" s="214"/>
      <c r="FI73" s="214"/>
      <c r="FJ73" s="214"/>
      <c r="FK73" s="214"/>
      <c r="FL73" s="214"/>
      <c r="FM73" s="214"/>
      <c r="FN73" s="214"/>
      <c r="FO73" s="214"/>
      <c r="FP73" s="214"/>
      <c r="FQ73" s="214"/>
      <c r="FR73" s="214"/>
      <c r="FS73" s="214"/>
      <c r="FT73" s="214"/>
      <c r="FU73" s="214"/>
      <c r="FV73" s="214"/>
      <c r="FW73" s="214"/>
      <c r="FX73" s="214"/>
      <c r="FY73" s="214"/>
      <c r="FZ73" s="214"/>
      <c r="GA73" s="214"/>
      <c r="GB73" s="214"/>
      <c r="GC73" s="214"/>
      <c r="GD73" s="214"/>
      <c r="GE73" s="214"/>
      <c r="GF73" s="214"/>
      <c r="GG73" s="214"/>
      <c r="GH73" s="214"/>
      <c r="GI73" s="214"/>
      <c r="GJ73" s="214"/>
      <c r="GK73" s="214"/>
      <c r="GL73" s="214"/>
      <c r="GM73" s="214"/>
      <c r="GN73" s="214"/>
      <c r="GO73" s="214"/>
      <c r="GP73" s="214"/>
      <c r="GQ73" s="214"/>
      <c r="GR73" s="214"/>
      <c r="GS73" s="214"/>
      <c r="GT73" s="214"/>
      <c r="GU73" s="214"/>
      <c r="GV73" s="214"/>
      <c r="GW73" s="214"/>
      <c r="GX73" s="214"/>
      <c r="GY73" s="214"/>
      <c r="GZ73" s="214"/>
      <c r="HA73" s="214"/>
      <c r="HB73" s="214"/>
      <c r="HC73" s="214"/>
      <c r="HD73" s="214"/>
      <c r="HE73" s="214"/>
      <c r="HF73" s="214"/>
      <c r="HG73" s="214"/>
      <c r="HH73" s="214"/>
      <c r="HI73" s="214"/>
      <c r="HJ73" s="214"/>
      <c r="HK73" s="214"/>
      <c r="HL73" s="214"/>
      <c r="HM73" s="214"/>
      <c r="HN73" s="214"/>
      <c r="HO73" s="214"/>
      <c r="HP73" s="214"/>
      <c r="HQ73" s="214"/>
      <c r="HR73" s="214"/>
      <c r="HS73" s="214"/>
      <c r="HT73" s="214"/>
      <c r="HU73" s="214"/>
      <c r="HV73" s="214"/>
      <c r="HW73" s="214"/>
      <c r="HX73" s="214"/>
      <c r="HY73" s="214"/>
      <c r="HZ73" s="214"/>
      <c r="IA73" s="214"/>
      <c r="IB73" s="214"/>
      <c r="IC73" s="214"/>
      <c r="ID73" s="214"/>
      <c r="IE73" s="214"/>
      <c r="IF73" s="214"/>
      <c r="IG73" s="214"/>
      <c r="IH73" s="214"/>
      <c r="II73" s="214"/>
      <c r="IJ73" s="214"/>
      <c r="IK73" s="214"/>
      <c r="IL73" s="214"/>
      <c r="IM73" s="214"/>
      <c r="IN73" s="214"/>
      <c r="IO73" s="214"/>
      <c r="IP73" s="214"/>
      <c r="IQ73" s="214"/>
      <c r="IR73" s="214"/>
      <c r="IS73" s="214"/>
    </row>
    <row r="74" spans="1:253" ht="195" x14ac:dyDescent="0.25">
      <c r="A74" s="215"/>
      <c r="B74" s="297">
        <v>48</v>
      </c>
      <c r="C74" s="259" t="s">
        <v>1523</v>
      </c>
      <c r="D74" s="307" t="s">
        <v>1524</v>
      </c>
      <c r="E74" s="322" t="s">
        <v>1525</v>
      </c>
      <c r="F74" s="241" t="s">
        <v>1279</v>
      </c>
      <c r="G74" s="242" t="s">
        <v>1280</v>
      </c>
      <c r="H74" s="243" t="s">
        <v>1526</v>
      </c>
      <c r="I74" s="244" t="s">
        <v>1520</v>
      </c>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4"/>
      <c r="CP74" s="214"/>
      <c r="CQ74" s="214"/>
      <c r="CR74" s="214"/>
      <c r="CS74" s="214"/>
      <c r="CT74" s="214"/>
      <c r="CU74" s="214"/>
      <c r="CV74" s="214"/>
      <c r="CW74" s="214"/>
      <c r="CX74" s="214"/>
      <c r="CY74" s="214"/>
      <c r="CZ74" s="214"/>
      <c r="DA74" s="214"/>
      <c r="DB74" s="214"/>
      <c r="DC74" s="214"/>
      <c r="DD74" s="214"/>
      <c r="DE74" s="214"/>
      <c r="DF74" s="214"/>
      <c r="DG74" s="214"/>
      <c r="DH74" s="214"/>
      <c r="DI74" s="214"/>
      <c r="DJ74" s="214"/>
      <c r="DK74" s="214"/>
      <c r="DL74" s="214"/>
      <c r="DM74" s="214"/>
      <c r="DN74" s="214"/>
      <c r="DO74" s="214"/>
      <c r="DP74" s="214"/>
      <c r="DQ74" s="214"/>
      <c r="DR74" s="214"/>
      <c r="DS74" s="214"/>
      <c r="DT74" s="214"/>
      <c r="DU74" s="214"/>
      <c r="DV74" s="214"/>
      <c r="DW74" s="214"/>
      <c r="DX74" s="214"/>
      <c r="DY74" s="214"/>
      <c r="DZ74" s="214"/>
      <c r="EA74" s="214"/>
      <c r="EB74" s="214"/>
      <c r="EC74" s="214"/>
      <c r="ED74" s="214"/>
      <c r="EE74" s="214"/>
      <c r="EF74" s="214"/>
      <c r="EG74" s="214"/>
      <c r="EH74" s="214"/>
      <c r="EI74" s="214"/>
      <c r="EJ74" s="214"/>
      <c r="EK74" s="214"/>
      <c r="EL74" s="214"/>
      <c r="EM74" s="214"/>
      <c r="EN74" s="214"/>
      <c r="EO74" s="214"/>
      <c r="EP74" s="214"/>
      <c r="EQ74" s="214"/>
      <c r="ER74" s="214"/>
      <c r="ES74" s="214"/>
      <c r="ET74" s="214"/>
      <c r="EU74" s="214"/>
      <c r="EV74" s="214"/>
      <c r="EW74" s="214"/>
      <c r="EX74" s="214"/>
      <c r="EY74" s="214"/>
      <c r="EZ74" s="214"/>
      <c r="FA74" s="214"/>
      <c r="FB74" s="214"/>
      <c r="FC74" s="214"/>
      <c r="FD74" s="214"/>
      <c r="FE74" s="214"/>
      <c r="FF74" s="214"/>
      <c r="FG74" s="214"/>
      <c r="FH74" s="214"/>
      <c r="FI74" s="214"/>
      <c r="FJ74" s="214"/>
      <c r="FK74" s="214"/>
      <c r="FL74" s="214"/>
      <c r="FM74" s="214"/>
      <c r="FN74" s="214"/>
      <c r="FO74" s="214"/>
      <c r="FP74" s="214"/>
      <c r="FQ74" s="214"/>
      <c r="FR74" s="214"/>
      <c r="FS74" s="214"/>
      <c r="FT74" s="214"/>
      <c r="FU74" s="214"/>
      <c r="FV74" s="214"/>
      <c r="FW74" s="214"/>
      <c r="FX74" s="214"/>
      <c r="FY74" s="214"/>
      <c r="FZ74" s="214"/>
      <c r="GA74" s="214"/>
      <c r="GB74" s="214"/>
      <c r="GC74" s="214"/>
      <c r="GD74" s="214"/>
      <c r="GE74" s="214"/>
      <c r="GF74" s="214"/>
      <c r="GG74" s="214"/>
      <c r="GH74" s="214"/>
      <c r="GI74" s="214"/>
      <c r="GJ74" s="214"/>
      <c r="GK74" s="214"/>
      <c r="GL74" s="214"/>
      <c r="GM74" s="214"/>
      <c r="GN74" s="214"/>
      <c r="GO74" s="214"/>
      <c r="GP74" s="214"/>
      <c r="GQ74" s="214"/>
      <c r="GR74" s="214"/>
      <c r="GS74" s="214"/>
      <c r="GT74" s="214"/>
      <c r="GU74" s="214"/>
      <c r="GV74" s="214"/>
      <c r="GW74" s="214"/>
      <c r="GX74" s="214"/>
      <c r="GY74" s="214"/>
      <c r="GZ74" s="214"/>
      <c r="HA74" s="214"/>
      <c r="HB74" s="214"/>
      <c r="HC74" s="214"/>
      <c r="HD74" s="214"/>
      <c r="HE74" s="214"/>
      <c r="HF74" s="214"/>
      <c r="HG74" s="214"/>
      <c r="HH74" s="214"/>
      <c r="HI74" s="214"/>
      <c r="HJ74" s="214"/>
      <c r="HK74" s="214"/>
      <c r="HL74" s="214"/>
      <c r="HM74" s="214"/>
      <c r="HN74" s="214"/>
      <c r="HO74" s="214"/>
      <c r="HP74" s="214"/>
      <c r="HQ74" s="214"/>
      <c r="HR74" s="214"/>
      <c r="HS74" s="214"/>
      <c r="HT74" s="214"/>
      <c r="HU74" s="214"/>
      <c r="HV74" s="214"/>
      <c r="HW74" s="214"/>
      <c r="HX74" s="214"/>
      <c r="HY74" s="214"/>
      <c r="HZ74" s="214"/>
      <c r="IA74" s="214"/>
      <c r="IB74" s="214"/>
      <c r="IC74" s="214"/>
      <c r="ID74" s="214"/>
      <c r="IE74" s="214"/>
      <c r="IF74" s="214"/>
      <c r="IG74" s="214"/>
      <c r="IH74" s="214"/>
      <c r="II74" s="214"/>
      <c r="IJ74" s="214"/>
      <c r="IK74" s="214"/>
      <c r="IL74" s="214"/>
      <c r="IM74" s="214"/>
      <c r="IN74" s="214"/>
      <c r="IO74" s="214"/>
      <c r="IP74" s="214"/>
      <c r="IQ74" s="214"/>
      <c r="IR74" s="214"/>
      <c r="IS74" s="214"/>
    </row>
    <row r="75" spans="1:253" ht="165" x14ac:dyDescent="0.25">
      <c r="A75" s="215"/>
      <c r="B75" s="297">
        <v>49</v>
      </c>
      <c r="C75" s="336" t="s">
        <v>1527</v>
      </c>
      <c r="D75" s="307" t="s">
        <v>1528</v>
      </c>
      <c r="E75" s="328" t="s">
        <v>1529</v>
      </c>
      <c r="F75" s="241" t="s">
        <v>1279</v>
      </c>
      <c r="G75" s="242" t="s">
        <v>1280</v>
      </c>
      <c r="H75" s="243" t="s">
        <v>1530</v>
      </c>
      <c r="I75" s="346" t="s">
        <v>1531</v>
      </c>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4"/>
      <c r="BQ75" s="214"/>
      <c r="BR75" s="214"/>
      <c r="BS75" s="214"/>
      <c r="BT75" s="214"/>
      <c r="BU75" s="214"/>
      <c r="BV75" s="214"/>
      <c r="BW75" s="214"/>
      <c r="BX75" s="214"/>
      <c r="BY75" s="214"/>
      <c r="BZ75" s="214"/>
      <c r="CA75" s="214"/>
      <c r="CB75" s="214"/>
      <c r="CC75" s="214"/>
      <c r="CD75" s="214"/>
      <c r="CE75" s="214"/>
      <c r="CF75" s="214"/>
      <c r="CG75" s="214"/>
      <c r="CH75" s="214"/>
      <c r="CI75" s="214"/>
      <c r="CJ75" s="214"/>
      <c r="CK75" s="214"/>
      <c r="CL75" s="214"/>
      <c r="CM75" s="214"/>
      <c r="CN75" s="214"/>
      <c r="CO75" s="214"/>
      <c r="CP75" s="214"/>
      <c r="CQ75" s="214"/>
      <c r="CR75" s="214"/>
      <c r="CS75" s="214"/>
      <c r="CT75" s="214"/>
      <c r="CU75" s="214"/>
      <c r="CV75" s="214"/>
      <c r="CW75" s="214"/>
      <c r="CX75" s="214"/>
      <c r="CY75" s="214"/>
      <c r="CZ75" s="214"/>
      <c r="DA75" s="214"/>
      <c r="DB75" s="214"/>
      <c r="DC75" s="214"/>
      <c r="DD75" s="214"/>
      <c r="DE75" s="214"/>
      <c r="DF75" s="214"/>
      <c r="DG75" s="214"/>
      <c r="DH75" s="214"/>
      <c r="DI75" s="214"/>
      <c r="DJ75" s="214"/>
      <c r="DK75" s="214"/>
      <c r="DL75" s="214"/>
      <c r="DM75" s="214"/>
      <c r="DN75" s="214"/>
      <c r="DO75" s="214"/>
      <c r="DP75" s="214"/>
      <c r="DQ75" s="214"/>
      <c r="DR75" s="214"/>
      <c r="DS75" s="214"/>
      <c r="DT75" s="214"/>
      <c r="DU75" s="214"/>
      <c r="DV75" s="214"/>
      <c r="DW75" s="214"/>
      <c r="DX75" s="214"/>
      <c r="DY75" s="214"/>
      <c r="DZ75" s="214"/>
      <c r="EA75" s="214"/>
      <c r="EB75" s="214"/>
      <c r="EC75" s="214"/>
      <c r="ED75" s="214"/>
      <c r="EE75" s="214"/>
      <c r="EF75" s="214"/>
      <c r="EG75" s="214"/>
      <c r="EH75" s="214"/>
      <c r="EI75" s="214"/>
      <c r="EJ75" s="214"/>
      <c r="EK75" s="214"/>
      <c r="EL75" s="214"/>
      <c r="EM75" s="214"/>
      <c r="EN75" s="214"/>
      <c r="EO75" s="214"/>
      <c r="EP75" s="214"/>
      <c r="EQ75" s="214"/>
      <c r="ER75" s="214"/>
      <c r="ES75" s="214"/>
      <c r="ET75" s="214"/>
      <c r="EU75" s="214"/>
      <c r="EV75" s="214"/>
      <c r="EW75" s="214"/>
      <c r="EX75" s="214"/>
      <c r="EY75" s="214"/>
      <c r="EZ75" s="214"/>
      <c r="FA75" s="214"/>
      <c r="FB75" s="214"/>
      <c r="FC75" s="214"/>
      <c r="FD75" s="214"/>
      <c r="FE75" s="214"/>
      <c r="FF75" s="214"/>
      <c r="FG75" s="214"/>
      <c r="FH75" s="214"/>
      <c r="FI75" s="214"/>
      <c r="FJ75" s="214"/>
      <c r="FK75" s="214"/>
      <c r="FL75" s="214"/>
      <c r="FM75" s="214"/>
      <c r="FN75" s="214"/>
      <c r="FO75" s="214"/>
      <c r="FP75" s="214"/>
      <c r="FQ75" s="214"/>
      <c r="FR75" s="214"/>
      <c r="FS75" s="214"/>
      <c r="FT75" s="214"/>
      <c r="FU75" s="214"/>
      <c r="FV75" s="214"/>
      <c r="FW75" s="214"/>
      <c r="FX75" s="214"/>
      <c r="FY75" s="214"/>
      <c r="FZ75" s="214"/>
      <c r="GA75" s="214"/>
      <c r="GB75" s="214"/>
      <c r="GC75" s="214"/>
      <c r="GD75" s="214"/>
      <c r="GE75" s="214"/>
      <c r="GF75" s="214"/>
      <c r="GG75" s="214"/>
      <c r="GH75" s="214"/>
      <c r="GI75" s="214"/>
      <c r="GJ75" s="214"/>
      <c r="GK75" s="214"/>
      <c r="GL75" s="214"/>
      <c r="GM75" s="214"/>
      <c r="GN75" s="214"/>
      <c r="GO75" s="214"/>
      <c r="GP75" s="214"/>
      <c r="GQ75" s="214"/>
      <c r="GR75" s="214"/>
      <c r="GS75" s="214"/>
      <c r="GT75" s="214"/>
      <c r="GU75" s="214"/>
      <c r="GV75" s="214"/>
      <c r="GW75" s="214"/>
      <c r="GX75" s="214"/>
      <c r="GY75" s="214"/>
      <c r="GZ75" s="214"/>
      <c r="HA75" s="214"/>
      <c r="HB75" s="214"/>
      <c r="HC75" s="214"/>
      <c r="HD75" s="214"/>
      <c r="HE75" s="214"/>
      <c r="HF75" s="214"/>
      <c r="HG75" s="214"/>
      <c r="HH75" s="214"/>
      <c r="HI75" s="214"/>
      <c r="HJ75" s="214"/>
      <c r="HK75" s="214"/>
      <c r="HL75" s="214"/>
      <c r="HM75" s="214"/>
      <c r="HN75" s="214"/>
      <c r="HO75" s="214"/>
      <c r="HP75" s="214"/>
      <c r="HQ75" s="214"/>
      <c r="HR75" s="214"/>
      <c r="HS75" s="214"/>
      <c r="HT75" s="214"/>
      <c r="HU75" s="214"/>
      <c r="HV75" s="214"/>
      <c r="HW75" s="214"/>
      <c r="HX75" s="214"/>
      <c r="HY75" s="214"/>
      <c r="HZ75" s="214"/>
      <c r="IA75" s="214"/>
      <c r="IB75" s="214"/>
      <c r="IC75" s="214"/>
      <c r="ID75" s="214"/>
      <c r="IE75" s="214"/>
      <c r="IF75" s="214"/>
      <c r="IG75" s="214"/>
      <c r="IH75" s="214"/>
      <c r="II75" s="214"/>
      <c r="IJ75" s="214"/>
      <c r="IK75" s="214"/>
      <c r="IL75" s="214"/>
      <c r="IM75" s="214"/>
      <c r="IN75" s="214"/>
      <c r="IO75" s="214"/>
      <c r="IP75" s="214"/>
      <c r="IQ75" s="214"/>
      <c r="IR75" s="214"/>
      <c r="IS75" s="214"/>
    </row>
    <row r="76" spans="1:253" ht="120" x14ac:dyDescent="0.25">
      <c r="A76" s="215"/>
      <c r="B76" s="297">
        <v>50</v>
      </c>
      <c r="C76" s="259" t="s">
        <v>1532</v>
      </c>
      <c r="D76" s="307" t="s">
        <v>1533</v>
      </c>
      <c r="E76" s="338" t="s">
        <v>1534</v>
      </c>
      <c r="F76" s="241" t="s">
        <v>1279</v>
      </c>
      <c r="G76" s="242" t="s">
        <v>1280</v>
      </c>
      <c r="H76" s="243" t="s">
        <v>1535</v>
      </c>
      <c r="I76" s="246" t="s">
        <v>1536</v>
      </c>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4"/>
      <c r="BK76" s="214"/>
      <c r="BL76" s="214"/>
      <c r="BM76" s="214"/>
      <c r="BN76" s="214"/>
      <c r="BO76" s="214"/>
      <c r="BP76" s="214"/>
      <c r="BQ76" s="214"/>
      <c r="BR76" s="214"/>
      <c r="BS76" s="214"/>
      <c r="BT76" s="214"/>
      <c r="BU76" s="214"/>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c r="EO76" s="214"/>
      <c r="EP76" s="214"/>
      <c r="EQ76" s="214"/>
      <c r="ER76" s="214"/>
      <c r="ES76" s="214"/>
      <c r="ET76" s="214"/>
      <c r="EU76" s="214"/>
      <c r="EV76" s="214"/>
      <c r="EW76" s="214"/>
      <c r="EX76" s="214"/>
      <c r="EY76" s="214"/>
      <c r="EZ76" s="214"/>
      <c r="FA76" s="214"/>
      <c r="FB76" s="214"/>
      <c r="FC76" s="214"/>
      <c r="FD76" s="214"/>
      <c r="FE76" s="214"/>
      <c r="FF76" s="214"/>
      <c r="FG76" s="214"/>
      <c r="FH76" s="214"/>
      <c r="FI76" s="214"/>
      <c r="FJ76" s="214"/>
      <c r="FK76" s="214"/>
      <c r="FL76" s="214"/>
      <c r="FM76" s="214"/>
      <c r="FN76" s="214"/>
      <c r="FO76" s="214"/>
      <c r="FP76" s="214"/>
      <c r="FQ76" s="214"/>
      <c r="FR76" s="214"/>
      <c r="FS76" s="214"/>
      <c r="FT76" s="214"/>
      <c r="FU76" s="214"/>
      <c r="FV76" s="214"/>
      <c r="FW76" s="214"/>
      <c r="FX76" s="214"/>
      <c r="FY76" s="214"/>
      <c r="FZ76" s="214"/>
      <c r="GA76" s="214"/>
      <c r="GB76" s="214"/>
      <c r="GC76" s="214"/>
      <c r="GD76" s="214"/>
      <c r="GE76" s="214"/>
      <c r="GF76" s="214"/>
      <c r="GG76" s="214"/>
      <c r="GH76" s="214"/>
      <c r="GI76" s="214"/>
      <c r="GJ76" s="214"/>
      <c r="GK76" s="214"/>
      <c r="GL76" s="214"/>
      <c r="GM76" s="214"/>
      <c r="GN76" s="214"/>
      <c r="GO76" s="214"/>
      <c r="GP76" s="214"/>
      <c r="GQ76" s="214"/>
      <c r="GR76" s="214"/>
      <c r="GS76" s="214"/>
      <c r="GT76" s="214"/>
      <c r="GU76" s="214"/>
      <c r="GV76" s="214"/>
      <c r="GW76" s="214"/>
      <c r="GX76" s="214"/>
      <c r="GY76" s="214"/>
      <c r="GZ76" s="214"/>
      <c r="HA76" s="214"/>
      <c r="HB76" s="214"/>
      <c r="HC76" s="214"/>
      <c r="HD76" s="214"/>
      <c r="HE76" s="214"/>
      <c r="HF76" s="214"/>
      <c r="HG76" s="214"/>
      <c r="HH76" s="214"/>
      <c r="HI76" s="214"/>
      <c r="HJ76" s="214"/>
      <c r="HK76" s="214"/>
      <c r="HL76" s="214"/>
      <c r="HM76" s="214"/>
      <c r="HN76" s="214"/>
      <c r="HO76" s="214"/>
      <c r="HP76" s="214"/>
      <c r="HQ76" s="214"/>
      <c r="HR76" s="214"/>
      <c r="HS76" s="214"/>
      <c r="HT76" s="214"/>
      <c r="HU76" s="214"/>
      <c r="HV76" s="214"/>
      <c r="HW76" s="214"/>
      <c r="HX76" s="214"/>
      <c r="HY76" s="214"/>
      <c r="HZ76" s="214"/>
      <c r="IA76" s="214"/>
      <c r="IB76" s="214"/>
      <c r="IC76" s="214"/>
      <c r="ID76" s="214"/>
      <c r="IE76" s="214"/>
      <c r="IF76" s="214"/>
      <c r="IG76" s="214"/>
      <c r="IH76" s="214"/>
      <c r="II76" s="214"/>
      <c r="IJ76" s="214"/>
      <c r="IK76" s="214"/>
      <c r="IL76" s="214"/>
      <c r="IM76" s="214"/>
      <c r="IN76" s="214"/>
      <c r="IO76" s="214"/>
      <c r="IP76" s="214"/>
      <c r="IQ76" s="214"/>
      <c r="IR76" s="214"/>
      <c r="IS76" s="214"/>
    </row>
    <row r="77" spans="1:253" ht="210" x14ac:dyDescent="0.25">
      <c r="A77" s="215"/>
      <c r="B77" s="297">
        <v>51</v>
      </c>
      <c r="C77" s="259" t="s">
        <v>1537</v>
      </c>
      <c r="D77" s="307" t="s">
        <v>1538</v>
      </c>
      <c r="E77" s="343" t="s">
        <v>1539</v>
      </c>
      <c r="F77" s="241" t="s">
        <v>1279</v>
      </c>
      <c r="G77" s="242" t="s">
        <v>1280</v>
      </c>
      <c r="H77" s="243" t="s">
        <v>1540</v>
      </c>
      <c r="I77" s="244" t="s">
        <v>1541</v>
      </c>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4"/>
      <c r="BQ77" s="214"/>
      <c r="BR77" s="214"/>
      <c r="BS77" s="214"/>
      <c r="BT77" s="214"/>
      <c r="BU77" s="214"/>
      <c r="BV77" s="214"/>
      <c r="BW77" s="214"/>
      <c r="BX77" s="214"/>
      <c r="BY77" s="214"/>
      <c r="BZ77" s="214"/>
      <c r="CA77" s="214"/>
      <c r="CB77" s="214"/>
      <c r="CC77" s="214"/>
      <c r="CD77" s="214"/>
      <c r="CE77" s="214"/>
      <c r="CF77" s="214"/>
      <c r="CG77" s="214"/>
      <c r="CH77" s="214"/>
      <c r="CI77" s="214"/>
      <c r="CJ77" s="214"/>
      <c r="CK77" s="214"/>
      <c r="CL77" s="214"/>
      <c r="CM77" s="214"/>
      <c r="CN77" s="214"/>
      <c r="CO77" s="214"/>
      <c r="CP77" s="214"/>
      <c r="CQ77" s="214"/>
      <c r="CR77" s="214"/>
      <c r="CS77" s="214"/>
      <c r="CT77" s="214"/>
      <c r="CU77" s="214"/>
      <c r="CV77" s="214"/>
      <c r="CW77" s="214"/>
      <c r="CX77" s="214"/>
      <c r="CY77" s="214"/>
      <c r="CZ77" s="214"/>
      <c r="DA77" s="214"/>
      <c r="DB77" s="214"/>
      <c r="DC77" s="214"/>
      <c r="DD77" s="214"/>
      <c r="DE77" s="214"/>
      <c r="DF77" s="214"/>
      <c r="DG77" s="214"/>
      <c r="DH77" s="214"/>
      <c r="DI77" s="214"/>
      <c r="DJ77" s="214"/>
      <c r="DK77" s="214"/>
      <c r="DL77" s="214"/>
      <c r="DM77" s="214"/>
      <c r="DN77" s="214"/>
      <c r="DO77" s="214"/>
      <c r="DP77" s="214"/>
      <c r="DQ77" s="214"/>
      <c r="DR77" s="214"/>
      <c r="DS77" s="214"/>
      <c r="DT77" s="214"/>
      <c r="DU77" s="214"/>
      <c r="DV77" s="214"/>
      <c r="DW77" s="214"/>
      <c r="DX77" s="214"/>
      <c r="DY77" s="214"/>
      <c r="DZ77" s="214"/>
      <c r="EA77" s="214"/>
      <c r="EB77" s="214"/>
      <c r="EC77" s="214"/>
      <c r="ED77" s="214"/>
      <c r="EE77" s="214"/>
      <c r="EF77" s="214"/>
      <c r="EG77" s="214"/>
      <c r="EH77" s="214"/>
      <c r="EI77" s="214"/>
      <c r="EJ77" s="214"/>
      <c r="EK77" s="214"/>
      <c r="EL77" s="214"/>
      <c r="EM77" s="214"/>
      <c r="EN77" s="214"/>
      <c r="EO77" s="214"/>
      <c r="EP77" s="214"/>
      <c r="EQ77" s="214"/>
      <c r="ER77" s="214"/>
      <c r="ES77" s="214"/>
      <c r="ET77" s="214"/>
      <c r="EU77" s="214"/>
      <c r="EV77" s="214"/>
      <c r="EW77" s="214"/>
      <c r="EX77" s="214"/>
      <c r="EY77" s="214"/>
      <c r="EZ77" s="214"/>
      <c r="FA77" s="214"/>
      <c r="FB77" s="214"/>
      <c r="FC77" s="214"/>
      <c r="FD77" s="214"/>
      <c r="FE77" s="214"/>
      <c r="FF77" s="214"/>
      <c r="FG77" s="214"/>
      <c r="FH77" s="214"/>
      <c r="FI77" s="214"/>
      <c r="FJ77" s="214"/>
      <c r="FK77" s="214"/>
      <c r="FL77" s="214"/>
      <c r="FM77" s="214"/>
      <c r="FN77" s="214"/>
      <c r="FO77" s="214"/>
      <c r="FP77" s="214"/>
      <c r="FQ77" s="214"/>
      <c r="FR77" s="214"/>
      <c r="FS77" s="214"/>
      <c r="FT77" s="214"/>
      <c r="FU77" s="214"/>
      <c r="FV77" s="214"/>
      <c r="FW77" s="214"/>
      <c r="FX77" s="214"/>
      <c r="FY77" s="214"/>
      <c r="FZ77" s="214"/>
      <c r="GA77" s="214"/>
      <c r="GB77" s="214"/>
      <c r="GC77" s="214"/>
      <c r="GD77" s="214"/>
      <c r="GE77" s="214"/>
      <c r="GF77" s="214"/>
      <c r="GG77" s="214"/>
      <c r="GH77" s="214"/>
      <c r="GI77" s="214"/>
      <c r="GJ77" s="214"/>
      <c r="GK77" s="214"/>
      <c r="GL77" s="214"/>
      <c r="GM77" s="214"/>
      <c r="GN77" s="214"/>
      <c r="GO77" s="214"/>
      <c r="GP77" s="214"/>
      <c r="GQ77" s="214"/>
      <c r="GR77" s="214"/>
      <c r="GS77" s="214"/>
      <c r="GT77" s="214"/>
      <c r="GU77" s="214"/>
      <c r="GV77" s="214"/>
      <c r="GW77" s="214"/>
      <c r="GX77" s="214"/>
      <c r="GY77" s="214"/>
      <c r="GZ77" s="214"/>
      <c r="HA77" s="214"/>
      <c r="HB77" s="214"/>
      <c r="HC77" s="214"/>
      <c r="HD77" s="214"/>
      <c r="HE77" s="214"/>
      <c r="HF77" s="214"/>
      <c r="HG77" s="214"/>
      <c r="HH77" s="214"/>
      <c r="HI77" s="214"/>
      <c r="HJ77" s="214"/>
      <c r="HK77" s="214"/>
      <c r="HL77" s="214"/>
      <c r="HM77" s="214"/>
      <c r="HN77" s="214"/>
      <c r="HO77" s="214"/>
      <c r="HP77" s="214"/>
      <c r="HQ77" s="214"/>
      <c r="HR77" s="214"/>
      <c r="HS77" s="214"/>
      <c r="HT77" s="214"/>
      <c r="HU77" s="214"/>
      <c r="HV77" s="214"/>
      <c r="HW77" s="214"/>
      <c r="HX77" s="214"/>
      <c r="HY77" s="214"/>
      <c r="HZ77" s="214"/>
      <c r="IA77" s="214"/>
      <c r="IB77" s="214"/>
      <c r="IC77" s="214"/>
      <c r="ID77" s="214"/>
      <c r="IE77" s="214"/>
      <c r="IF77" s="214"/>
      <c r="IG77" s="214"/>
      <c r="IH77" s="214"/>
      <c r="II77" s="214"/>
      <c r="IJ77" s="214"/>
      <c r="IK77" s="214"/>
      <c r="IL77" s="214"/>
      <c r="IM77" s="214"/>
      <c r="IN77" s="214"/>
      <c r="IO77" s="214"/>
      <c r="IP77" s="214"/>
      <c r="IQ77" s="214"/>
      <c r="IR77" s="214"/>
      <c r="IS77" s="214"/>
    </row>
    <row r="78" spans="1:253" ht="240" x14ac:dyDescent="0.25">
      <c r="A78" s="215"/>
      <c r="B78" s="297">
        <v>52</v>
      </c>
      <c r="C78" s="259" t="s">
        <v>1542</v>
      </c>
      <c r="D78" s="307" t="s">
        <v>1543</v>
      </c>
      <c r="E78" s="338" t="s">
        <v>1544</v>
      </c>
      <c r="F78" s="241" t="s">
        <v>1279</v>
      </c>
      <c r="G78" s="242" t="s">
        <v>1280</v>
      </c>
      <c r="H78" s="243" t="s">
        <v>1545</v>
      </c>
      <c r="I78" s="246" t="s">
        <v>1541</v>
      </c>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c r="BP78" s="214"/>
      <c r="BQ78" s="214"/>
      <c r="BR78" s="214"/>
      <c r="BS78" s="214"/>
      <c r="BT78" s="214"/>
      <c r="BU78" s="214"/>
      <c r="BV78" s="214"/>
      <c r="BW78" s="214"/>
      <c r="BX78" s="214"/>
      <c r="BY78" s="214"/>
      <c r="BZ78" s="214"/>
      <c r="CA78" s="214"/>
      <c r="CB78" s="214"/>
      <c r="CC78" s="214"/>
      <c r="CD78" s="214"/>
      <c r="CE78" s="214"/>
      <c r="CF78" s="214"/>
      <c r="CG78" s="214"/>
      <c r="CH78" s="214"/>
      <c r="CI78" s="214"/>
      <c r="CJ78" s="214"/>
      <c r="CK78" s="214"/>
      <c r="CL78" s="214"/>
      <c r="CM78" s="214"/>
      <c r="CN78" s="214"/>
      <c r="CO78" s="214"/>
      <c r="CP78" s="214"/>
      <c r="CQ78" s="214"/>
      <c r="CR78" s="214"/>
      <c r="CS78" s="214"/>
      <c r="CT78" s="214"/>
      <c r="CU78" s="214"/>
      <c r="CV78" s="214"/>
      <c r="CW78" s="214"/>
      <c r="CX78" s="214"/>
      <c r="CY78" s="214"/>
      <c r="CZ78" s="214"/>
      <c r="DA78" s="214"/>
      <c r="DB78" s="214"/>
      <c r="DC78" s="214"/>
      <c r="DD78" s="214"/>
      <c r="DE78" s="214"/>
      <c r="DF78" s="214"/>
      <c r="DG78" s="214"/>
      <c r="DH78" s="214"/>
      <c r="DI78" s="214"/>
      <c r="DJ78" s="214"/>
      <c r="DK78" s="214"/>
      <c r="DL78" s="214"/>
      <c r="DM78" s="214"/>
      <c r="DN78" s="214"/>
      <c r="DO78" s="214"/>
      <c r="DP78" s="214"/>
      <c r="DQ78" s="214"/>
      <c r="DR78" s="214"/>
      <c r="DS78" s="214"/>
      <c r="DT78" s="214"/>
      <c r="DU78" s="214"/>
      <c r="DV78" s="214"/>
      <c r="DW78" s="214"/>
      <c r="DX78" s="214"/>
      <c r="DY78" s="214"/>
      <c r="DZ78" s="214"/>
      <c r="EA78" s="214"/>
      <c r="EB78" s="214"/>
      <c r="EC78" s="214"/>
      <c r="ED78" s="214"/>
      <c r="EE78" s="214"/>
      <c r="EF78" s="214"/>
      <c r="EG78" s="214"/>
      <c r="EH78" s="214"/>
      <c r="EI78" s="214"/>
      <c r="EJ78" s="214"/>
      <c r="EK78" s="214"/>
      <c r="EL78" s="214"/>
      <c r="EM78" s="214"/>
      <c r="EN78" s="214"/>
      <c r="EO78" s="214"/>
      <c r="EP78" s="214"/>
      <c r="EQ78" s="214"/>
      <c r="ER78" s="214"/>
      <c r="ES78" s="214"/>
      <c r="ET78" s="214"/>
      <c r="EU78" s="214"/>
      <c r="EV78" s="214"/>
      <c r="EW78" s="214"/>
      <c r="EX78" s="214"/>
      <c r="EY78" s="214"/>
      <c r="EZ78" s="214"/>
      <c r="FA78" s="214"/>
      <c r="FB78" s="214"/>
      <c r="FC78" s="214"/>
      <c r="FD78" s="214"/>
      <c r="FE78" s="214"/>
      <c r="FF78" s="214"/>
      <c r="FG78" s="214"/>
      <c r="FH78" s="214"/>
      <c r="FI78" s="214"/>
      <c r="FJ78" s="214"/>
      <c r="FK78" s="214"/>
      <c r="FL78" s="214"/>
      <c r="FM78" s="214"/>
      <c r="FN78" s="214"/>
      <c r="FO78" s="214"/>
      <c r="FP78" s="214"/>
      <c r="FQ78" s="214"/>
      <c r="FR78" s="214"/>
      <c r="FS78" s="214"/>
      <c r="FT78" s="214"/>
      <c r="FU78" s="214"/>
      <c r="FV78" s="214"/>
      <c r="FW78" s="214"/>
      <c r="FX78" s="214"/>
      <c r="FY78" s="214"/>
      <c r="FZ78" s="214"/>
      <c r="GA78" s="214"/>
      <c r="GB78" s="214"/>
      <c r="GC78" s="214"/>
      <c r="GD78" s="214"/>
      <c r="GE78" s="214"/>
      <c r="GF78" s="214"/>
      <c r="GG78" s="214"/>
      <c r="GH78" s="214"/>
      <c r="GI78" s="214"/>
      <c r="GJ78" s="214"/>
      <c r="GK78" s="214"/>
      <c r="GL78" s="214"/>
      <c r="GM78" s="214"/>
      <c r="GN78" s="214"/>
      <c r="GO78" s="214"/>
      <c r="GP78" s="214"/>
      <c r="GQ78" s="214"/>
      <c r="GR78" s="214"/>
      <c r="GS78" s="214"/>
      <c r="GT78" s="214"/>
      <c r="GU78" s="214"/>
      <c r="GV78" s="214"/>
      <c r="GW78" s="214"/>
      <c r="GX78" s="214"/>
      <c r="GY78" s="214"/>
      <c r="GZ78" s="214"/>
      <c r="HA78" s="214"/>
      <c r="HB78" s="214"/>
      <c r="HC78" s="214"/>
      <c r="HD78" s="214"/>
      <c r="HE78" s="214"/>
      <c r="HF78" s="214"/>
      <c r="HG78" s="214"/>
      <c r="HH78" s="214"/>
      <c r="HI78" s="214"/>
      <c r="HJ78" s="214"/>
      <c r="HK78" s="214"/>
      <c r="HL78" s="214"/>
      <c r="HM78" s="214"/>
      <c r="HN78" s="214"/>
      <c r="HO78" s="214"/>
      <c r="HP78" s="214"/>
      <c r="HQ78" s="214"/>
      <c r="HR78" s="214"/>
      <c r="HS78" s="214"/>
      <c r="HT78" s="214"/>
      <c r="HU78" s="214"/>
      <c r="HV78" s="214"/>
      <c r="HW78" s="214"/>
      <c r="HX78" s="214"/>
      <c r="HY78" s="214"/>
      <c r="HZ78" s="214"/>
      <c r="IA78" s="214"/>
      <c r="IB78" s="214"/>
      <c r="IC78" s="214"/>
      <c r="ID78" s="214"/>
      <c r="IE78" s="214"/>
      <c r="IF78" s="214"/>
      <c r="IG78" s="214"/>
      <c r="IH78" s="214"/>
      <c r="II78" s="214"/>
      <c r="IJ78" s="214"/>
      <c r="IK78" s="214"/>
      <c r="IL78" s="214"/>
      <c r="IM78" s="214"/>
      <c r="IN78" s="214"/>
      <c r="IO78" s="214"/>
      <c r="IP78" s="214"/>
      <c r="IQ78" s="214"/>
      <c r="IR78" s="214"/>
      <c r="IS78" s="214"/>
    </row>
    <row r="79" spans="1:253" ht="180" x14ac:dyDescent="0.25">
      <c r="A79" s="215"/>
      <c r="B79" s="297">
        <v>53</v>
      </c>
      <c r="C79" s="259" t="s">
        <v>1546</v>
      </c>
      <c r="D79" s="307" t="s">
        <v>1547</v>
      </c>
      <c r="E79" s="338" t="s">
        <v>1548</v>
      </c>
      <c r="F79" s="241" t="s">
        <v>1279</v>
      </c>
      <c r="G79" s="242" t="s">
        <v>1280</v>
      </c>
      <c r="H79" s="243" t="s">
        <v>1549</v>
      </c>
      <c r="I79" s="346" t="s">
        <v>1459</v>
      </c>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c r="BI79" s="214"/>
      <c r="BJ79" s="214"/>
      <c r="BK79" s="214"/>
      <c r="BL79" s="214"/>
      <c r="BM79" s="214"/>
      <c r="BN79" s="214"/>
      <c r="BO79" s="214"/>
      <c r="BP79" s="214"/>
      <c r="BQ79" s="214"/>
      <c r="BR79" s="214"/>
      <c r="BS79" s="214"/>
      <c r="BT79" s="214"/>
      <c r="BU79" s="214"/>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c r="EO79" s="214"/>
      <c r="EP79" s="214"/>
      <c r="EQ79" s="214"/>
      <c r="ER79" s="214"/>
      <c r="ES79" s="214"/>
      <c r="ET79" s="214"/>
      <c r="EU79" s="214"/>
      <c r="EV79" s="214"/>
      <c r="EW79" s="214"/>
      <c r="EX79" s="214"/>
      <c r="EY79" s="214"/>
      <c r="EZ79" s="214"/>
      <c r="FA79" s="214"/>
      <c r="FB79" s="214"/>
      <c r="FC79" s="214"/>
      <c r="FD79" s="214"/>
      <c r="FE79" s="214"/>
      <c r="FF79" s="214"/>
      <c r="FG79" s="214"/>
      <c r="FH79" s="214"/>
      <c r="FI79" s="214"/>
      <c r="FJ79" s="214"/>
      <c r="FK79" s="214"/>
      <c r="FL79" s="214"/>
      <c r="FM79" s="214"/>
      <c r="FN79" s="214"/>
      <c r="FO79" s="214"/>
      <c r="FP79" s="214"/>
      <c r="FQ79" s="214"/>
      <c r="FR79" s="214"/>
      <c r="FS79" s="214"/>
      <c r="FT79" s="214"/>
      <c r="FU79" s="214"/>
      <c r="FV79" s="214"/>
      <c r="FW79" s="214"/>
      <c r="FX79" s="214"/>
      <c r="FY79" s="214"/>
      <c r="FZ79" s="214"/>
      <c r="GA79" s="214"/>
      <c r="GB79" s="214"/>
      <c r="GC79" s="214"/>
      <c r="GD79" s="214"/>
      <c r="GE79" s="214"/>
      <c r="GF79" s="214"/>
      <c r="GG79" s="214"/>
      <c r="GH79" s="214"/>
      <c r="GI79" s="214"/>
      <c r="GJ79" s="214"/>
      <c r="GK79" s="214"/>
      <c r="GL79" s="214"/>
      <c r="GM79" s="214"/>
      <c r="GN79" s="214"/>
      <c r="GO79" s="214"/>
      <c r="GP79" s="214"/>
      <c r="GQ79" s="214"/>
      <c r="GR79" s="214"/>
      <c r="GS79" s="214"/>
      <c r="GT79" s="214"/>
      <c r="GU79" s="214"/>
      <c r="GV79" s="214"/>
      <c r="GW79" s="214"/>
      <c r="GX79" s="214"/>
      <c r="GY79" s="214"/>
      <c r="GZ79" s="214"/>
      <c r="HA79" s="214"/>
      <c r="HB79" s="214"/>
      <c r="HC79" s="214"/>
      <c r="HD79" s="214"/>
      <c r="HE79" s="214"/>
      <c r="HF79" s="214"/>
      <c r="HG79" s="214"/>
      <c r="HH79" s="214"/>
      <c r="HI79" s="214"/>
      <c r="HJ79" s="214"/>
      <c r="HK79" s="214"/>
      <c r="HL79" s="214"/>
      <c r="HM79" s="214"/>
      <c r="HN79" s="214"/>
      <c r="HO79" s="214"/>
      <c r="HP79" s="214"/>
      <c r="HQ79" s="214"/>
      <c r="HR79" s="214"/>
      <c r="HS79" s="214"/>
      <c r="HT79" s="214"/>
      <c r="HU79" s="214"/>
      <c r="HV79" s="214"/>
      <c r="HW79" s="214"/>
      <c r="HX79" s="214"/>
      <c r="HY79" s="214"/>
      <c r="HZ79" s="214"/>
      <c r="IA79" s="214"/>
      <c r="IB79" s="214"/>
      <c r="IC79" s="214"/>
      <c r="ID79" s="214"/>
      <c r="IE79" s="214"/>
      <c r="IF79" s="214"/>
      <c r="IG79" s="214"/>
      <c r="IH79" s="214"/>
      <c r="II79" s="214"/>
      <c r="IJ79" s="214"/>
      <c r="IK79" s="214"/>
      <c r="IL79" s="214"/>
      <c r="IM79" s="214"/>
      <c r="IN79" s="214"/>
      <c r="IO79" s="214"/>
      <c r="IP79" s="214"/>
      <c r="IQ79" s="214"/>
      <c r="IR79" s="214"/>
      <c r="IS79" s="214"/>
    </row>
    <row r="80" spans="1:253" ht="150" x14ac:dyDescent="0.25">
      <c r="A80" s="215"/>
      <c r="B80" s="297">
        <v>54</v>
      </c>
      <c r="C80" s="259" t="s">
        <v>1550</v>
      </c>
      <c r="D80" s="307" t="s">
        <v>1551</v>
      </c>
      <c r="E80" s="338" t="s">
        <v>1552</v>
      </c>
      <c r="F80" s="241" t="s">
        <v>1279</v>
      </c>
      <c r="G80" s="242" t="s">
        <v>1280</v>
      </c>
      <c r="H80" s="243" t="s">
        <v>1553</v>
      </c>
      <c r="I80" s="244" t="s">
        <v>1554</v>
      </c>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c r="BI80" s="214"/>
      <c r="BJ80" s="214"/>
      <c r="BK80" s="214"/>
      <c r="BL80" s="214"/>
      <c r="BM80" s="214"/>
      <c r="BN80" s="214"/>
      <c r="BO80" s="214"/>
      <c r="BP80" s="214"/>
      <c r="BQ80" s="214"/>
      <c r="BR80" s="214"/>
      <c r="BS80" s="214"/>
      <c r="BT80" s="214"/>
      <c r="BU80" s="214"/>
      <c r="BV80" s="214"/>
      <c r="BW80" s="214"/>
      <c r="BX80" s="214"/>
      <c r="BY80" s="214"/>
      <c r="BZ80" s="214"/>
      <c r="CA80" s="214"/>
      <c r="CB80" s="214"/>
      <c r="CC80" s="214"/>
      <c r="CD80" s="214"/>
      <c r="CE80" s="214"/>
      <c r="CF80" s="214"/>
      <c r="CG80" s="214"/>
      <c r="CH80" s="214"/>
      <c r="CI80" s="214"/>
      <c r="CJ80" s="214"/>
      <c r="CK80" s="214"/>
      <c r="CL80" s="214"/>
      <c r="CM80" s="214"/>
      <c r="CN80" s="214"/>
      <c r="CO80" s="214"/>
      <c r="CP80" s="214"/>
      <c r="CQ80" s="214"/>
      <c r="CR80" s="214"/>
      <c r="CS80" s="214"/>
      <c r="CT80" s="214"/>
      <c r="CU80" s="214"/>
      <c r="CV80" s="214"/>
      <c r="CW80" s="214"/>
      <c r="CX80" s="214"/>
      <c r="CY80" s="214"/>
      <c r="CZ80" s="214"/>
      <c r="DA80" s="214"/>
      <c r="DB80" s="214"/>
      <c r="DC80" s="214"/>
      <c r="DD80" s="214"/>
      <c r="DE80" s="214"/>
      <c r="DF80" s="214"/>
      <c r="DG80" s="214"/>
      <c r="DH80" s="214"/>
      <c r="DI80" s="214"/>
      <c r="DJ80" s="214"/>
      <c r="DK80" s="214"/>
      <c r="DL80" s="214"/>
      <c r="DM80" s="214"/>
      <c r="DN80" s="214"/>
      <c r="DO80" s="214"/>
      <c r="DP80" s="214"/>
      <c r="DQ80" s="214"/>
      <c r="DR80" s="214"/>
      <c r="DS80" s="214"/>
      <c r="DT80" s="214"/>
      <c r="DU80" s="214"/>
      <c r="DV80" s="214"/>
      <c r="DW80" s="214"/>
      <c r="DX80" s="214"/>
      <c r="DY80" s="214"/>
      <c r="DZ80" s="214"/>
      <c r="EA80" s="214"/>
      <c r="EB80" s="214"/>
      <c r="EC80" s="214"/>
      <c r="ED80" s="214"/>
      <c r="EE80" s="214"/>
      <c r="EF80" s="214"/>
      <c r="EG80" s="214"/>
      <c r="EH80" s="214"/>
      <c r="EI80" s="214"/>
      <c r="EJ80" s="214"/>
      <c r="EK80" s="214"/>
      <c r="EL80" s="214"/>
      <c r="EM80" s="214"/>
      <c r="EN80" s="214"/>
      <c r="EO80" s="214"/>
      <c r="EP80" s="214"/>
      <c r="EQ80" s="214"/>
      <c r="ER80" s="214"/>
      <c r="ES80" s="214"/>
      <c r="ET80" s="214"/>
      <c r="EU80" s="214"/>
      <c r="EV80" s="214"/>
      <c r="EW80" s="214"/>
      <c r="EX80" s="214"/>
      <c r="EY80" s="214"/>
      <c r="EZ80" s="214"/>
      <c r="FA80" s="214"/>
      <c r="FB80" s="214"/>
      <c r="FC80" s="214"/>
      <c r="FD80" s="214"/>
      <c r="FE80" s="214"/>
      <c r="FF80" s="214"/>
      <c r="FG80" s="214"/>
      <c r="FH80" s="214"/>
      <c r="FI80" s="214"/>
      <c r="FJ80" s="214"/>
      <c r="FK80" s="214"/>
      <c r="FL80" s="214"/>
      <c r="FM80" s="214"/>
      <c r="FN80" s="214"/>
      <c r="FO80" s="214"/>
      <c r="FP80" s="214"/>
      <c r="FQ80" s="214"/>
      <c r="FR80" s="214"/>
      <c r="FS80" s="214"/>
      <c r="FT80" s="214"/>
      <c r="FU80" s="214"/>
      <c r="FV80" s="214"/>
      <c r="FW80" s="214"/>
      <c r="FX80" s="214"/>
      <c r="FY80" s="214"/>
      <c r="FZ80" s="214"/>
      <c r="GA80" s="214"/>
      <c r="GB80" s="214"/>
      <c r="GC80" s="214"/>
      <c r="GD80" s="214"/>
      <c r="GE80" s="214"/>
      <c r="GF80" s="214"/>
      <c r="GG80" s="214"/>
      <c r="GH80" s="214"/>
      <c r="GI80" s="214"/>
      <c r="GJ80" s="214"/>
      <c r="GK80" s="214"/>
      <c r="GL80" s="214"/>
      <c r="GM80" s="214"/>
      <c r="GN80" s="214"/>
      <c r="GO80" s="214"/>
      <c r="GP80" s="214"/>
      <c r="GQ80" s="214"/>
      <c r="GR80" s="214"/>
      <c r="GS80" s="214"/>
      <c r="GT80" s="214"/>
      <c r="GU80" s="214"/>
      <c r="GV80" s="214"/>
      <c r="GW80" s="214"/>
      <c r="GX80" s="214"/>
      <c r="GY80" s="214"/>
      <c r="GZ80" s="214"/>
      <c r="HA80" s="214"/>
      <c r="HB80" s="214"/>
      <c r="HC80" s="214"/>
      <c r="HD80" s="214"/>
      <c r="HE80" s="214"/>
      <c r="HF80" s="214"/>
      <c r="HG80" s="214"/>
      <c r="HH80" s="214"/>
      <c r="HI80" s="214"/>
      <c r="HJ80" s="214"/>
      <c r="HK80" s="214"/>
      <c r="HL80" s="214"/>
      <c r="HM80" s="214"/>
      <c r="HN80" s="214"/>
      <c r="HO80" s="214"/>
      <c r="HP80" s="214"/>
      <c r="HQ80" s="214"/>
      <c r="HR80" s="214"/>
      <c r="HS80" s="214"/>
      <c r="HT80" s="214"/>
      <c r="HU80" s="214"/>
      <c r="HV80" s="214"/>
      <c r="HW80" s="214"/>
      <c r="HX80" s="214"/>
      <c r="HY80" s="214"/>
      <c r="HZ80" s="214"/>
      <c r="IA80" s="214"/>
      <c r="IB80" s="214"/>
      <c r="IC80" s="214"/>
      <c r="ID80" s="214"/>
      <c r="IE80" s="214"/>
      <c r="IF80" s="214"/>
      <c r="IG80" s="214"/>
      <c r="IH80" s="214"/>
      <c r="II80" s="214"/>
      <c r="IJ80" s="214"/>
      <c r="IK80" s="214"/>
      <c r="IL80" s="214"/>
      <c r="IM80" s="214"/>
      <c r="IN80" s="214"/>
      <c r="IO80" s="214"/>
      <c r="IP80" s="214"/>
      <c r="IQ80" s="214"/>
      <c r="IR80" s="214"/>
      <c r="IS80" s="214"/>
    </row>
    <row r="81" spans="1:253" ht="210" x14ac:dyDescent="0.25">
      <c r="A81" s="215"/>
      <c r="B81" s="297">
        <v>55</v>
      </c>
      <c r="C81" s="259" t="s">
        <v>1555</v>
      </c>
      <c r="D81" s="307" t="s">
        <v>1556</v>
      </c>
      <c r="E81" s="343" t="s">
        <v>1557</v>
      </c>
      <c r="F81" s="241" t="s">
        <v>1279</v>
      </c>
      <c r="G81" s="242" t="s">
        <v>1280</v>
      </c>
      <c r="H81" s="243" t="s">
        <v>1558</v>
      </c>
      <c r="I81" s="244" t="s">
        <v>1459</v>
      </c>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214"/>
      <c r="BG81" s="214"/>
      <c r="BH81" s="214"/>
      <c r="BI81" s="214"/>
      <c r="BJ81" s="214"/>
      <c r="BK81" s="214"/>
      <c r="BL81" s="214"/>
      <c r="BM81" s="214"/>
      <c r="BN81" s="214"/>
      <c r="BO81" s="214"/>
      <c r="BP81" s="214"/>
      <c r="BQ81" s="214"/>
      <c r="BR81" s="214"/>
      <c r="BS81" s="214"/>
      <c r="BT81" s="214"/>
      <c r="BU81" s="214"/>
      <c r="BV81" s="214"/>
      <c r="BW81" s="214"/>
      <c r="BX81" s="214"/>
      <c r="BY81" s="214"/>
      <c r="BZ81" s="214"/>
      <c r="CA81" s="214"/>
      <c r="CB81" s="214"/>
      <c r="CC81" s="214"/>
      <c r="CD81" s="214"/>
      <c r="CE81" s="214"/>
      <c r="CF81" s="214"/>
      <c r="CG81" s="214"/>
      <c r="CH81" s="214"/>
      <c r="CI81" s="214"/>
      <c r="CJ81" s="214"/>
      <c r="CK81" s="214"/>
      <c r="CL81" s="214"/>
      <c r="CM81" s="214"/>
      <c r="CN81" s="214"/>
      <c r="CO81" s="214"/>
      <c r="CP81" s="214"/>
      <c r="CQ81" s="214"/>
      <c r="CR81" s="214"/>
      <c r="CS81" s="214"/>
      <c r="CT81" s="214"/>
      <c r="CU81" s="214"/>
      <c r="CV81" s="214"/>
      <c r="CW81" s="214"/>
      <c r="CX81" s="214"/>
      <c r="CY81" s="214"/>
      <c r="CZ81" s="214"/>
      <c r="DA81" s="214"/>
      <c r="DB81" s="214"/>
      <c r="DC81" s="214"/>
      <c r="DD81" s="214"/>
      <c r="DE81" s="214"/>
      <c r="DF81" s="214"/>
      <c r="DG81" s="214"/>
      <c r="DH81" s="214"/>
      <c r="DI81" s="214"/>
      <c r="DJ81" s="214"/>
      <c r="DK81" s="214"/>
      <c r="DL81" s="214"/>
      <c r="DM81" s="214"/>
      <c r="DN81" s="214"/>
      <c r="DO81" s="214"/>
      <c r="DP81" s="214"/>
      <c r="DQ81" s="214"/>
      <c r="DR81" s="214"/>
      <c r="DS81" s="214"/>
      <c r="DT81" s="214"/>
      <c r="DU81" s="214"/>
      <c r="DV81" s="214"/>
      <c r="DW81" s="214"/>
      <c r="DX81" s="214"/>
      <c r="DY81" s="214"/>
      <c r="DZ81" s="214"/>
      <c r="EA81" s="214"/>
      <c r="EB81" s="214"/>
      <c r="EC81" s="214"/>
      <c r="ED81" s="214"/>
      <c r="EE81" s="214"/>
      <c r="EF81" s="214"/>
      <c r="EG81" s="214"/>
      <c r="EH81" s="214"/>
      <c r="EI81" s="214"/>
      <c r="EJ81" s="214"/>
      <c r="EK81" s="214"/>
      <c r="EL81" s="214"/>
      <c r="EM81" s="214"/>
      <c r="EN81" s="214"/>
      <c r="EO81" s="214"/>
      <c r="EP81" s="214"/>
      <c r="EQ81" s="214"/>
      <c r="ER81" s="214"/>
      <c r="ES81" s="214"/>
      <c r="ET81" s="214"/>
      <c r="EU81" s="214"/>
      <c r="EV81" s="214"/>
      <c r="EW81" s="214"/>
      <c r="EX81" s="214"/>
      <c r="EY81" s="214"/>
      <c r="EZ81" s="214"/>
      <c r="FA81" s="214"/>
      <c r="FB81" s="214"/>
      <c r="FC81" s="214"/>
      <c r="FD81" s="214"/>
      <c r="FE81" s="214"/>
      <c r="FF81" s="214"/>
      <c r="FG81" s="214"/>
      <c r="FH81" s="214"/>
      <c r="FI81" s="214"/>
      <c r="FJ81" s="214"/>
      <c r="FK81" s="214"/>
      <c r="FL81" s="214"/>
      <c r="FM81" s="214"/>
      <c r="FN81" s="214"/>
      <c r="FO81" s="214"/>
      <c r="FP81" s="214"/>
      <c r="FQ81" s="214"/>
      <c r="FR81" s="214"/>
      <c r="FS81" s="214"/>
      <c r="FT81" s="214"/>
      <c r="FU81" s="214"/>
      <c r="FV81" s="214"/>
      <c r="FW81" s="214"/>
      <c r="FX81" s="214"/>
      <c r="FY81" s="214"/>
      <c r="FZ81" s="214"/>
      <c r="GA81" s="214"/>
      <c r="GB81" s="214"/>
      <c r="GC81" s="214"/>
      <c r="GD81" s="214"/>
      <c r="GE81" s="214"/>
      <c r="GF81" s="214"/>
      <c r="GG81" s="214"/>
      <c r="GH81" s="214"/>
      <c r="GI81" s="214"/>
      <c r="GJ81" s="214"/>
      <c r="GK81" s="214"/>
      <c r="GL81" s="214"/>
      <c r="GM81" s="214"/>
      <c r="GN81" s="214"/>
      <c r="GO81" s="214"/>
      <c r="GP81" s="214"/>
      <c r="GQ81" s="214"/>
      <c r="GR81" s="214"/>
      <c r="GS81" s="214"/>
      <c r="GT81" s="214"/>
      <c r="GU81" s="214"/>
      <c r="GV81" s="214"/>
      <c r="GW81" s="214"/>
      <c r="GX81" s="214"/>
      <c r="GY81" s="214"/>
      <c r="GZ81" s="214"/>
      <c r="HA81" s="214"/>
      <c r="HB81" s="214"/>
      <c r="HC81" s="214"/>
      <c r="HD81" s="214"/>
      <c r="HE81" s="214"/>
      <c r="HF81" s="214"/>
      <c r="HG81" s="214"/>
      <c r="HH81" s="214"/>
      <c r="HI81" s="214"/>
      <c r="HJ81" s="214"/>
      <c r="HK81" s="214"/>
      <c r="HL81" s="214"/>
      <c r="HM81" s="214"/>
      <c r="HN81" s="214"/>
      <c r="HO81" s="214"/>
      <c r="HP81" s="214"/>
      <c r="HQ81" s="214"/>
      <c r="HR81" s="214"/>
      <c r="HS81" s="214"/>
      <c r="HT81" s="214"/>
      <c r="HU81" s="214"/>
      <c r="HV81" s="214"/>
      <c r="HW81" s="214"/>
      <c r="HX81" s="214"/>
      <c r="HY81" s="214"/>
      <c r="HZ81" s="214"/>
      <c r="IA81" s="214"/>
      <c r="IB81" s="214"/>
      <c r="IC81" s="214"/>
      <c r="ID81" s="214"/>
      <c r="IE81" s="214"/>
      <c r="IF81" s="214"/>
      <c r="IG81" s="214"/>
      <c r="IH81" s="214"/>
      <c r="II81" s="214"/>
      <c r="IJ81" s="214"/>
      <c r="IK81" s="214"/>
      <c r="IL81" s="214"/>
      <c r="IM81" s="214"/>
      <c r="IN81" s="214"/>
      <c r="IO81" s="214"/>
      <c r="IP81" s="214"/>
      <c r="IQ81" s="214"/>
      <c r="IR81" s="214"/>
      <c r="IS81" s="214"/>
    </row>
    <row r="82" spans="1:253" ht="180" x14ac:dyDescent="0.25">
      <c r="A82" s="215"/>
      <c r="B82" s="297">
        <v>56</v>
      </c>
      <c r="C82" s="259" t="s">
        <v>1559</v>
      </c>
      <c r="D82" s="307" t="s">
        <v>1560</v>
      </c>
      <c r="E82" s="338" t="s">
        <v>1245</v>
      </c>
      <c r="F82" s="241" t="s">
        <v>1279</v>
      </c>
      <c r="G82" s="242" t="s">
        <v>1280</v>
      </c>
      <c r="H82" s="243" t="s">
        <v>1561</v>
      </c>
      <c r="I82" s="346" t="s">
        <v>1459</v>
      </c>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4"/>
      <c r="BR82" s="214"/>
      <c r="BS82" s="214"/>
      <c r="BT82" s="214"/>
      <c r="BU82" s="214"/>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c r="EO82" s="214"/>
      <c r="EP82" s="214"/>
      <c r="EQ82" s="214"/>
      <c r="ER82" s="214"/>
      <c r="ES82" s="214"/>
      <c r="ET82" s="214"/>
      <c r="EU82" s="214"/>
      <c r="EV82" s="214"/>
      <c r="EW82" s="214"/>
      <c r="EX82" s="214"/>
      <c r="EY82" s="214"/>
      <c r="EZ82" s="214"/>
      <c r="FA82" s="214"/>
      <c r="FB82" s="214"/>
      <c r="FC82" s="214"/>
      <c r="FD82" s="214"/>
      <c r="FE82" s="214"/>
      <c r="FF82" s="214"/>
      <c r="FG82" s="214"/>
      <c r="FH82" s="214"/>
      <c r="FI82" s="214"/>
      <c r="FJ82" s="214"/>
      <c r="FK82" s="214"/>
      <c r="FL82" s="214"/>
      <c r="FM82" s="214"/>
      <c r="FN82" s="214"/>
      <c r="FO82" s="214"/>
      <c r="FP82" s="214"/>
      <c r="FQ82" s="214"/>
      <c r="FR82" s="214"/>
      <c r="FS82" s="214"/>
      <c r="FT82" s="214"/>
      <c r="FU82" s="214"/>
      <c r="FV82" s="214"/>
      <c r="FW82" s="214"/>
      <c r="FX82" s="214"/>
      <c r="FY82" s="214"/>
      <c r="FZ82" s="214"/>
      <c r="GA82" s="214"/>
      <c r="GB82" s="214"/>
      <c r="GC82" s="214"/>
      <c r="GD82" s="214"/>
      <c r="GE82" s="214"/>
      <c r="GF82" s="214"/>
      <c r="GG82" s="214"/>
      <c r="GH82" s="214"/>
      <c r="GI82" s="214"/>
      <c r="GJ82" s="214"/>
      <c r="GK82" s="214"/>
      <c r="GL82" s="214"/>
      <c r="GM82" s="214"/>
      <c r="GN82" s="214"/>
      <c r="GO82" s="214"/>
      <c r="GP82" s="214"/>
      <c r="GQ82" s="214"/>
      <c r="GR82" s="214"/>
      <c r="GS82" s="214"/>
      <c r="GT82" s="214"/>
      <c r="GU82" s="214"/>
      <c r="GV82" s="214"/>
      <c r="GW82" s="214"/>
      <c r="GX82" s="214"/>
      <c r="GY82" s="214"/>
      <c r="GZ82" s="214"/>
      <c r="HA82" s="214"/>
      <c r="HB82" s="214"/>
      <c r="HC82" s="214"/>
      <c r="HD82" s="214"/>
      <c r="HE82" s="214"/>
      <c r="HF82" s="214"/>
      <c r="HG82" s="214"/>
      <c r="HH82" s="214"/>
      <c r="HI82" s="214"/>
      <c r="HJ82" s="214"/>
      <c r="HK82" s="214"/>
      <c r="HL82" s="214"/>
      <c r="HM82" s="214"/>
      <c r="HN82" s="214"/>
      <c r="HO82" s="214"/>
      <c r="HP82" s="214"/>
      <c r="HQ82" s="214"/>
      <c r="HR82" s="214"/>
      <c r="HS82" s="214"/>
      <c r="HT82" s="214"/>
      <c r="HU82" s="214"/>
      <c r="HV82" s="214"/>
      <c r="HW82" s="214"/>
      <c r="HX82" s="214"/>
      <c r="HY82" s="214"/>
      <c r="HZ82" s="214"/>
      <c r="IA82" s="214"/>
      <c r="IB82" s="214"/>
      <c r="IC82" s="214"/>
      <c r="ID82" s="214"/>
      <c r="IE82" s="214"/>
      <c r="IF82" s="214"/>
      <c r="IG82" s="214"/>
      <c r="IH82" s="214"/>
      <c r="II82" s="214"/>
      <c r="IJ82" s="214"/>
      <c r="IK82" s="214"/>
      <c r="IL82" s="214"/>
      <c r="IM82" s="214"/>
      <c r="IN82" s="214"/>
      <c r="IO82" s="214"/>
      <c r="IP82" s="214"/>
      <c r="IQ82" s="214"/>
      <c r="IR82" s="214"/>
      <c r="IS82" s="214"/>
    </row>
    <row r="83" spans="1:253" x14ac:dyDescent="0.25">
      <c r="A83" s="215"/>
      <c r="B83" s="224"/>
      <c r="C83" s="248" t="s">
        <v>1562</v>
      </c>
      <c r="D83" s="313" t="s">
        <v>22</v>
      </c>
      <c r="E83" s="227"/>
      <c r="F83" s="248"/>
      <c r="G83" s="279"/>
      <c r="H83" s="252"/>
      <c r="I83" s="253"/>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c r="BI83" s="214"/>
      <c r="BJ83" s="214"/>
      <c r="BK83" s="214"/>
      <c r="BL83" s="214"/>
      <c r="BM83" s="214"/>
      <c r="BN83" s="214"/>
      <c r="BO83" s="214"/>
      <c r="BP83" s="214"/>
      <c r="BQ83" s="214"/>
      <c r="BR83" s="214"/>
      <c r="BS83" s="214"/>
      <c r="BT83" s="214"/>
      <c r="BU83" s="214"/>
      <c r="BV83" s="214"/>
      <c r="BW83" s="214"/>
      <c r="BX83" s="214"/>
      <c r="BY83" s="214"/>
      <c r="BZ83" s="214"/>
      <c r="CA83" s="214"/>
      <c r="CB83" s="214"/>
      <c r="CC83" s="214"/>
      <c r="CD83" s="214"/>
      <c r="CE83" s="214"/>
      <c r="CF83" s="214"/>
      <c r="CG83" s="214"/>
      <c r="CH83" s="214"/>
      <c r="CI83" s="214"/>
      <c r="CJ83" s="214"/>
      <c r="CK83" s="214"/>
      <c r="CL83" s="214"/>
      <c r="CM83" s="214"/>
      <c r="CN83" s="214"/>
      <c r="CO83" s="214"/>
      <c r="CP83" s="214"/>
      <c r="CQ83" s="214"/>
      <c r="CR83" s="214"/>
      <c r="CS83" s="214"/>
      <c r="CT83" s="214"/>
      <c r="CU83" s="214"/>
      <c r="CV83" s="214"/>
      <c r="CW83" s="214"/>
      <c r="CX83" s="214"/>
      <c r="CY83" s="214"/>
      <c r="CZ83" s="214"/>
      <c r="DA83" s="214"/>
      <c r="DB83" s="214"/>
      <c r="DC83" s="214"/>
      <c r="DD83" s="214"/>
      <c r="DE83" s="214"/>
      <c r="DF83" s="214"/>
      <c r="DG83" s="214"/>
      <c r="DH83" s="214"/>
      <c r="DI83" s="214"/>
      <c r="DJ83" s="214"/>
      <c r="DK83" s="214"/>
      <c r="DL83" s="214"/>
      <c r="DM83" s="214"/>
      <c r="DN83" s="214"/>
      <c r="DO83" s="214"/>
      <c r="DP83" s="214"/>
      <c r="DQ83" s="214"/>
      <c r="DR83" s="214"/>
      <c r="DS83" s="214"/>
      <c r="DT83" s="214"/>
      <c r="DU83" s="214"/>
      <c r="DV83" s="214"/>
      <c r="DW83" s="214"/>
      <c r="DX83" s="214"/>
      <c r="DY83" s="214"/>
      <c r="DZ83" s="214"/>
      <c r="EA83" s="214"/>
      <c r="EB83" s="214"/>
      <c r="EC83" s="214"/>
      <c r="ED83" s="214"/>
      <c r="EE83" s="214"/>
      <c r="EF83" s="214"/>
      <c r="EG83" s="214"/>
      <c r="EH83" s="214"/>
      <c r="EI83" s="214"/>
      <c r="EJ83" s="214"/>
      <c r="EK83" s="214"/>
      <c r="EL83" s="214"/>
      <c r="EM83" s="214"/>
      <c r="EN83" s="214"/>
      <c r="EO83" s="214"/>
      <c r="EP83" s="214"/>
      <c r="EQ83" s="214"/>
      <c r="ER83" s="214"/>
      <c r="ES83" s="214"/>
      <c r="ET83" s="214"/>
      <c r="EU83" s="214"/>
      <c r="EV83" s="214"/>
      <c r="EW83" s="214"/>
      <c r="EX83" s="214"/>
      <c r="EY83" s="214"/>
      <c r="EZ83" s="214"/>
      <c r="FA83" s="214"/>
      <c r="FB83" s="214"/>
      <c r="FC83" s="214"/>
      <c r="FD83" s="214"/>
      <c r="FE83" s="214"/>
      <c r="FF83" s="214"/>
      <c r="FG83" s="214"/>
      <c r="FH83" s="214"/>
      <c r="FI83" s="214"/>
      <c r="FJ83" s="214"/>
      <c r="FK83" s="214"/>
      <c r="FL83" s="214"/>
      <c r="FM83" s="214"/>
      <c r="FN83" s="214"/>
      <c r="FO83" s="214"/>
      <c r="FP83" s="214"/>
      <c r="FQ83" s="214"/>
      <c r="FR83" s="214"/>
      <c r="FS83" s="214"/>
      <c r="FT83" s="214"/>
      <c r="FU83" s="214"/>
      <c r="FV83" s="214"/>
      <c r="FW83" s="214"/>
      <c r="FX83" s="214"/>
      <c r="FY83" s="214"/>
      <c r="FZ83" s="214"/>
      <c r="GA83" s="214"/>
      <c r="GB83" s="214"/>
      <c r="GC83" s="214"/>
      <c r="GD83" s="214"/>
      <c r="GE83" s="214"/>
      <c r="GF83" s="214"/>
      <c r="GG83" s="214"/>
      <c r="GH83" s="214"/>
      <c r="GI83" s="214"/>
      <c r="GJ83" s="214"/>
      <c r="GK83" s="214"/>
      <c r="GL83" s="214"/>
      <c r="GM83" s="214"/>
      <c r="GN83" s="214"/>
      <c r="GO83" s="214"/>
      <c r="GP83" s="214"/>
      <c r="GQ83" s="214"/>
      <c r="GR83" s="214"/>
      <c r="GS83" s="214"/>
      <c r="GT83" s="214"/>
      <c r="GU83" s="214"/>
      <c r="GV83" s="214"/>
      <c r="GW83" s="214"/>
      <c r="GX83" s="214"/>
      <c r="GY83" s="214"/>
      <c r="GZ83" s="214"/>
      <c r="HA83" s="214"/>
      <c r="HB83" s="214"/>
      <c r="HC83" s="214"/>
      <c r="HD83" s="214"/>
      <c r="HE83" s="214"/>
      <c r="HF83" s="214"/>
      <c r="HG83" s="214"/>
      <c r="HH83" s="214"/>
      <c r="HI83" s="214"/>
      <c r="HJ83" s="214"/>
      <c r="HK83" s="214"/>
      <c r="HL83" s="214"/>
      <c r="HM83" s="214"/>
      <c r="HN83" s="214"/>
      <c r="HO83" s="214"/>
      <c r="HP83" s="214"/>
      <c r="HQ83" s="214"/>
      <c r="HR83" s="214"/>
      <c r="HS83" s="214"/>
      <c r="HT83" s="214"/>
      <c r="HU83" s="214"/>
      <c r="HV83" s="214"/>
      <c r="HW83" s="214"/>
      <c r="HX83" s="214"/>
      <c r="HY83" s="214"/>
      <c r="HZ83" s="214"/>
      <c r="IA83" s="214"/>
      <c r="IB83" s="214"/>
      <c r="IC83" s="214"/>
      <c r="ID83" s="214"/>
      <c r="IE83" s="214"/>
      <c r="IF83" s="214"/>
      <c r="IG83" s="214"/>
      <c r="IH83" s="214"/>
      <c r="II83" s="214"/>
      <c r="IJ83" s="214"/>
      <c r="IK83" s="214"/>
      <c r="IL83" s="214"/>
      <c r="IM83" s="214"/>
      <c r="IN83" s="214"/>
      <c r="IO83" s="214"/>
      <c r="IP83" s="214"/>
      <c r="IQ83" s="214"/>
      <c r="IR83" s="214"/>
      <c r="IS83" s="214"/>
    </row>
    <row r="84" spans="1:253" ht="31.5" x14ac:dyDescent="0.25">
      <c r="A84" s="215"/>
      <c r="B84" s="231"/>
      <c r="C84" s="254" t="s">
        <v>1563</v>
      </c>
      <c r="D84" s="267" t="s">
        <v>1564</v>
      </c>
      <c r="E84" s="306"/>
      <c r="F84" s="254"/>
      <c r="G84" s="282"/>
      <c r="H84" s="257"/>
      <c r="I84" s="258"/>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c r="BI84" s="214"/>
      <c r="BJ84" s="214"/>
      <c r="BK84" s="214"/>
      <c r="BL84" s="214"/>
      <c r="BM84" s="214"/>
      <c r="BN84" s="214"/>
      <c r="BO84" s="214"/>
      <c r="BP84" s="214"/>
      <c r="BQ84" s="214"/>
      <c r="BR84" s="214"/>
      <c r="BS84" s="214"/>
      <c r="BT84" s="214"/>
      <c r="BU84" s="214"/>
      <c r="BV84" s="214"/>
      <c r="BW84" s="214"/>
      <c r="BX84" s="214"/>
      <c r="BY84" s="214"/>
      <c r="BZ84" s="214"/>
      <c r="CA84" s="214"/>
      <c r="CB84" s="214"/>
      <c r="CC84" s="214"/>
      <c r="CD84" s="214"/>
      <c r="CE84" s="214"/>
      <c r="CF84" s="214"/>
      <c r="CG84" s="214"/>
      <c r="CH84" s="214"/>
      <c r="CI84" s="214"/>
      <c r="CJ84" s="214"/>
      <c r="CK84" s="214"/>
      <c r="CL84" s="214"/>
      <c r="CM84" s="214"/>
      <c r="CN84" s="214"/>
      <c r="CO84" s="214"/>
      <c r="CP84" s="214"/>
      <c r="CQ84" s="214"/>
      <c r="CR84" s="214"/>
      <c r="CS84" s="214"/>
      <c r="CT84" s="214"/>
      <c r="CU84" s="214"/>
      <c r="CV84" s="214"/>
      <c r="CW84" s="214"/>
      <c r="CX84" s="214"/>
      <c r="CY84" s="214"/>
      <c r="CZ84" s="214"/>
      <c r="DA84" s="214"/>
      <c r="DB84" s="214"/>
      <c r="DC84" s="214"/>
      <c r="DD84" s="214"/>
      <c r="DE84" s="214"/>
      <c r="DF84" s="214"/>
      <c r="DG84" s="214"/>
      <c r="DH84" s="214"/>
      <c r="DI84" s="214"/>
      <c r="DJ84" s="214"/>
      <c r="DK84" s="214"/>
      <c r="DL84" s="214"/>
      <c r="DM84" s="214"/>
      <c r="DN84" s="214"/>
      <c r="DO84" s="214"/>
      <c r="DP84" s="214"/>
      <c r="DQ84" s="214"/>
      <c r="DR84" s="214"/>
      <c r="DS84" s="214"/>
      <c r="DT84" s="214"/>
      <c r="DU84" s="214"/>
      <c r="DV84" s="214"/>
      <c r="DW84" s="214"/>
      <c r="DX84" s="214"/>
      <c r="DY84" s="214"/>
      <c r="DZ84" s="214"/>
      <c r="EA84" s="214"/>
      <c r="EB84" s="214"/>
      <c r="EC84" s="214"/>
      <c r="ED84" s="214"/>
      <c r="EE84" s="214"/>
      <c r="EF84" s="214"/>
      <c r="EG84" s="214"/>
      <c r="EH84" s="214"/>
      <c r="EI84" s="214"/>
      <c r="EJ84" s="214"/>
      <c r="EK84" s="214"/>
      <c r="EL84" s="214"/>
      <c r="EM84" s="214"/>
      <c r="EN84" s="214"/>
      <c r="EO84" s="214"/>
      <c r="EP84" s="214"/>
      <c r="EQ84" s="214"/>
      <c r="ER84" s="214"/>
      <c r="ES84" s="214"/>
      <c r="ET84" s="214"/>
      <c r="EU84" s="214"/>
      <c r="EV84" s="214"/>
      <c r="EW84" s="214"/>
      <c r="EX84" s="214"/>
      <c r="EY84" s="214"/>
      <c r="EZ84" s="214"/>
      <c r="FA84" s="214"/>
      <c r="FB84" s="214"/>
      <c r="FC84" s="214"/>
      <c r="FD84" s="214"/>
      <c r="FE84" s="214"/>
      <c r="FF84" s="214"/>
      <c r="FG84" s="214"/>
      <c r="FH84" s="214"/>
      <c r="FI84" s="214"/>
      <c r="FJ84" s="214"/>
      <c r="FK84" s="214"/>
      <c r="FL84" s="214"/>
      <c r="FM84" s="214"/>
      <c r="FN84" s="214"/>
      <c r="FO84" s="214"/>
      <c r="FP84" s="214"/>
      <c r="FQ84" s="214"/>
      <c r="FR84" s="214"/>
      <c r="FS84" s="214"/>
      <c r="FT84" s="214"/>
      <c r="FU84" s="214"/>
      <c r="FV84" s="214"/>
      <c r="FW84" s="214"/>
      <c r="FX84" s="214"/>
      <c r="FY84" s="214"/>
      <c r="FZ84" s="214"/>
      <c r="GA84" s="214"/>
      <c r="GB84" s="214"/>
      <c r="GC84" s="214"/>
      <c r="GD84" s="214"/>
      <c r="GE84" s="214"/>
      <c r="GF84" s="214"/>
      <c r="GG84" s="214"/>
      <c r="GH84" s="214"/>
      <c r="GI84" s="214"/>
      <c r="GJ84" s="214"/>
      <c r="GK84" s="214"/>
      <c r="GL84" s="214"/>
      <c r="GM84" s="214"/>
      <c r="GN84" s="214"/>
      <c r="GO84" s="214"/>
      <c r="GP84" s="214"/>
      <c r="GQ84" s="214"/>
      <c r="GR84" s="214"/>
      <c r="GS84" s="214"/>
      <c r="GT84" s="214"/>
      <c r="GU84" s="214"/>
      <c r="GV84" s="214"/>
      <c r="GW84" s="214"/>
      <c r="GX84" s="214"/>
      <c r="GY84" s="214"/>
      <c r="GZ84" s="214"/>
      <c r="HA84" s="214"/>
      <c r="HB84" s="214"/>
      <c r="HC84" s="214"/>
      <c r="HD84" s="214"/>
      <c r="HE84" s="214"/>
      <c r="HF84" s="214"/>
      <c r="HG84" s="214"/>
      <c r="HH84" s="214"/>
      <c r="HI84" s="214"/>
      <c r="HJ84" s="214"/>
      <c r="HK84" s="214"/>
      <c r="HL84" s="214"/>
      <c r="HM84" s="214"/>
      <c r="HN84" s="214"/>
      <c r="HO84" s="214"/>
      <c r="HP84" s="214"/>
      <c r="HQ84" s="214"/>
      <c r="HR84" s="214"/>
      <c r="HS84" s="214"/>
      <c r="HT84" s="214"/>
      <c r="HU84" s="214"/>
      <c r="HV84" s="214"/>
      <c r="HW84" s="214"/>
      <c r="HX84" s="214"/>
      <c r="HY84" s="214"/>
      <c r="HZ84" s="214"/>
      <c r="IA84" s="214"/>
      <c r="IB84" s="214"/>
      <c r="IC84" s="214"/>
      <c r="ID84" s="214"/>
      <c r="IE84" s="214"/>
      <c r="IF84" s="214"/>
      <c r="IG84" s="214"/>
      <c r="IH84" s="214"/>
      <c r="II84" s="214"/>
      <c r="IJ84" s="214"/>
      <c r="IK84" s="214"/>
      <c r="IL84" s="214"/>
      <c r="IM84" s="214"/>
      <c r="IN84" s="214"/>
      <c r="IO84" s="214"/>
      <c r="IP84" s="214"/>
      <c r="IQ84" s="214"/>
      <c r="IR84" s="214"/>
      <c r="IS84" s="214"/>
    </row>
    <row r="85" spans="1:253" ht="315" x14ac:dyDescent="0.25">
      <c r="A85" s="324"/>
      <c r="B85" s="317">
        <v>57</v>
      </c>
      <c r="C85" s="298" t="s">
        <v>1565</v>
      </c>
      <c r="D85" s="325" t="s">
        <v>1566</v>
      </c>
      <c r="E85" s="341" t="s">
        <v>1567</v>
      </c>
      <c r="F85" s="241" t="s">
        <v>1279</v>
      </c>
      <c r="G85" s="242" t="s">
        <v>1280</v>
      </c>
      <c r="H85" s="243" t="s">
        <v>1568</v>
      </c>
      <c r="I85" s="347" t="s">
        <v>1569</v>
      </c>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96"/>
      <c r="CA85" s="296"/>
      <c r="CB85" s="296"/>
      <c r="CC85" s="296"/>
      <c r="CD85" s="296"/>
      <c r="CE85" s="296"/>
      <c r="CF85" s="296"/>
      <c r="CG85" s="296"/>
      <c r="CH85" s="296"/>
      <c r="CI85" s="296"/>
      <c r="CJ85" s="296"/>
      <c r="CK85" s="296"/>
      <c r="CL85" s="296"/>
      <c r="CM85" s="296"/>
      <c r="CN85" s="296"/>
      <c r="CO85" s="296"/>
      <c r="CP85" s="296"/>
      <c r="CQ85" s="296"/>
      <c r="CR85" s="296"/>
      <c r="CS85" s="296"/>
      <c r="CT85" s="296"/>
      <c r="CU85" s="296"/>
      <c r="CV85" s="296"/>
      <c r="CW85" s="296"/>
      <c r="CX85" s="296"/>
      <c r="CY85" s="296"/>
      <c r="CZ85" s="296"/>
      <c r="DA85" s="296"/>
      <c r="DB85" s="296"/>
      <c r="DC85" s="296"/>
      <c r="DD85" s="296"/>
      <c r="DE85" s="296"/>
      <c r="DF85" s="296"/>
      <c r="DG85" s="296"/>
      <c r="DH85" s="296"/>
      <c r="DI85" s="296"/>
      <c r="DJ85" s="296"/>
      <c r="DK85" s="296"/>
      <c r="DL85" s="296"/>
      <c r="DM85" s="296"/>
      <c r="DN85" s="296"/>
      <c r="DO85" s="296"/>
      <c r="DP85" s="296"/>
      <c r="DQ85" s="296"/>
      <c r="DR85" s="296"/>
      <c r="DS85" s="296"/>
      <c r="DT85" s="296"/>
      <c r="DU85" s="296"/>
      <c r="DV85" s="296"/>
      <c r="DW85" s="296"/>
      <c r="DX85" s="296"/>
      <c r="DY85" s="296"/>
      <c r="DZ85" s="296"/>
      <c r="EA85" s="296"/>
      <c r="EB85" s="296"/>
      <c r="EC85" s="296"/>
      <c r="ED85" s="296"/>
      <c r="EE85" s="296"/>
      <c r="EF85" s="296"/>
      <c r="EG85" s="296"/>
      <c r="EH85" s="296"/>
      <c r="EI85" s="296"/>
      <c r="EJ85" s="296"/>
      <c r="EK85" s="296"/>
      <c r="EL85" s="296"/>
      <c r="EM85" s="296"/>
      <c r="EN85" s="296"/>
      <c r="EO85" s="296"/>
      <c r="EP85" s="296"/>
      <c r="EQ85" s="296"/>
      <c r="ER85" s="296"/>
      <c r="ES85" s="296"/>
      <c r="ET85" s="296"/>
      <c r="EU85" s="296"/>
      <c r="EV85" s="296"/>
      <c r="EW85" s="296"/>
      <c r="EX85" s="296"/>
      <c r="EY85" s="296"/>
      <c r="EZ85" s="296"/>
      <c r="FA85" s="296"/>
      <c r="FB85" s="296"/>
      <c r="FC85" s="296"/>
      <c r="FD85" s="296"/>
      <c r="FE85" s="296"/>
      <c r="FF85" s="296"/>
      <c r="FG85" s="296"/>
      <c r="FH85" s="296"/>
      <c r="FI85" s="296"/>
      <c r="FJ85" s="296"/>
      <c r="FK85" s="296"/>
      <c r="FL85" s="296"/>
      <c r="FM85" s="296"/>
      <c r="FN85" s="296"/>
      <c r="FO85" s="296"/>
      <c r="FP85" s="296"/>
      <c r="FQ85" s="296"/>
      <c r="FR85" s="296"/>
      <c r="FS85" s="296"/>
      <c r="FT85" s="296"/>
      <c r="FU85" s="296"/>
      <c r="FV85" s="296"/>
      <c r="FW85" s="296"/>
      <c r="FX85" s="296"/>
      <c r="FY85" s="296"/>
      <c r="FZ85" s="296"/>
      <c r="GA85" s="296"/>
      <c r="GB85" s="296"/>
      <c r="GC85" s="296"/>
      <c r="GD85" s="296"/>
      <c r="GE85" s="296"/>
      <c r="GF85" s="296"/>
      <c r="GG85" s="296"/>
      <c r="GH85" s="296"/>
      <c r="GI85" s="296"/>
      <c r="GJ85" s="296"/>
      <c r="GK85" s="296"/>
      <c r="GL85" s="296"/>
      <c r="GM85" s="296"/>
      <c r="GN85" s="296"/>
      <c r="GO85" s="296"/>
      <c r="GP85" s="296"/>
      <c r="GQ85" s="296"/>
      <c r="GR85" s="296"/>
      <c r="GS85" s="296"/>
      <c r="GT85" s="296"/>
      <c r="GU85" s="296"/>
      <c r="GV85" s="296"/>
      <c r="GW85" s="296"/>
      <c r="GX85" s="296"/>
      <c r="GY85" s="296"/>
      <c r="GZ85" s="296"/>
      <c r="HA85" s="296"/>
      <c r="HB85" s="296"/>
      <c r="HC85" s="296"/>
      <c r="HD85" s="296"/>
      <c r="HE85" s="296"/>
      <c r="HF85" s="296"/>
      <c r="HG85" s="296"/>
      <c r="HH85" s="296"/>
      <c r="HI85" s="296"/>
      <c r="HJ85" s="296"/>
      <c r="HK85" s="296"/>
      <c r="HL85" s="296"/>
      <c r="HM85" s="296"/>
      <c r="HN85" s="296"/>
      <c r="HO85" s="296"/>
      <c r="HP85" s="296"/>
      <c r="HQ85" s="296"/>
      <c r="HR85" s="296"/>
      <c r="HS85" s="296"/>
      <c r="HT85" s="296"/>
      <c r="HU85" s="296"/>
      <c r="HV85" s="296"/>
      <c r="HW85" s="296"/>
      <c r="HX85" s="296"/>
      <c r="HY85" s="296"/>
      <c r="HZ85" s="296"/>
      <c r="IA85" s="296"/>
      <c r="IB85" s="296"/>
      <c r="IC85" s="296"/>
      <c r="ID85" s="296"/>
      <c r="IE85" s="296"/>
      <c r="IF85" s="296"/>
      <c r="IG85" s="296"/>
      <c r="IH85" s="296"/>
      <c r="II85" s="296"/>
      <c r="IJ85" s="296"/>
      <c r="IK85" s="296"/>
      <c r="IL85" s="296"/>
      <c r="IM85" s="296"/>
      <c r="IN85" s="296"/>
      <c r="IO85" s="296"/>
      <c r="IP85" s="296"/>
      <c r="IQ85" s="296"/>
      <c r="IR85" s="296"/>
      <c r="IS85" s="296"/>
    </row>
    <row r="86" spans="1:253" ht="255" x14ac:dyDescent="0.25">
      <c r="A86" s="215"/>
      <c r="B86" s="297">
        <v>58</v>
      </c>
      <c r="C86" s="259" t="s">
        <v>1570</v>
      </c>
      <c r="D86" s="307" t="s">
        <v>1571</v>
      </c>
      <c r="E86" s="342" t="s">
        <v>1572</v>
      </c>
      <c r="F86" s="241" t="s">
        <v>1279</v>
      </c>
      <c r="G86" s="242" t="s">
        <v>1280</v>
      </c>
      <c r="H86" s="243" t="s">
        <v>1573</v>
      </c>
      <c r="I86" s="244" t="s">
        <v>1574</v>
      </c>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214"/>
      <c r="BP86" s="214"/>
      <c r="BQ86" s="214"/>
      <c r="BR86" s="214"/>
      <c r="BS86" s="214"/>
      <c r="BT86" s="214"/>
      <c r="BU86" s="214"/>
      <c r="BV86" s="214"/>
      <c r="BW86" s="214"/>
      <c r="BX86" s="214"/>
      <c r="BY86" s="214"/>
      <c r="BZ86" s="214"/>
      <c r="CA86" s="214"/>
      <c r="CB86" s="214"/>
      <c r="CC86" s="214"/>
      <c r="CD86" s="214"/>
      <c r="CE86" s="214"/>
      <c r="CF86" s="214"/>
      <c r="CG86" s="214"/>
      <c r="CH86" s="214"/>
      <c r="CI86" s="214"/>
      <c r="CJ86" s="214"/>
      <c r="CK86" s="214"/>
      <c r="CL86" s="214"/>
      <c r="CM86" s="214"/>
      <c r="CN86" s="214"/>
      <c r="CO86" s="214"/>
      <c r="CP86" s="214"/>
      <c r="CQ86" s="214"/>
      <c r="CR86" s="214"/>
      <c r="CS86" s="214"/>
      <c r="CT86" s="214"/>
      <c r="CU86" s="214"/>
      <c r="CV86" s="214"/>
      <c r="CW86" s="214"/>
      <c r="CX86" s="214"/>
      <c r="CY86" s="214"/>
      <c r="CZ86" s="214"/>
      <c r="DA86" s="214"/>
      <c r="DB86" s="214"/>
      <c r="DC86" s="214"/>
      <c r="DD86" s="214"/>
      <c r="DE86" s="214"/>
      <c r="DF86" s="214"/>
      <c r="DG86" s="214"/>
      <c r="DH86" s="214"/>
      <c r="DI86" s="214"/>
      <c r="DJ86" s="214"/>
      <c r="DK86" s="214"/>
      <c r="DL86" s="214"/>
      <c r="DM86" s="214"/>
      <c r="DN86" s="214"/>
      <c r="DO86" s="214"/>
      <c r="DP86" s="214"/>
      <c r="DQ86" s="214"/>
      <c r="DR86" s="214"/>
      <c r="DS86" s="214"/>
      <c r="DT86" s="214"/>
      <c r="DU86" s="214"/>
      <c r="DV86" s="214"/>
      <c r="DW86" s="214"/>
      <c r="DX86" s="214"/>
      <c r="DY86" s="214"/>
      <c r="DZ86" s="214"/>
      <c r="EA86" s="214"/>
      <c r="EB86" s="214"/>
      <c r="EC86" s="214"/>
      <c r="ED86" s="214"/>
      <c r="EE86" s="214"/>
      <c r="EF86" s="214"/>
      <c r="EG86" s="214"/>
      <c r="EH86" s="214"/>
      <c r="EI86" s="214"/>
      <c r="EJ86" s="214"/>
      <c r="EK86" s="214"/>
      <c r="EL86" s="214"/>
      <c r="EM86" s="214"/>
      <c r="EN86" s="214"/>
      <c r="EO86" s="214"/>
      <c r="EP86" s="214"/>
      <c r="EQ86" s="214"/>
      <c r="ER86" s="214"/>
      <c r="ES86" s="214"/>
      <c r="ET86" s="214"/>
      <c r="EU86" s="214"/>
      <c r="EV86" s="214"/>
      <c r="EW86" s="214"/>
      <c r="EX86" s="214"/>
      <c r="EY86" s="214"/>
      <c r="EZ86" s="214"/>
      <c r="FA86" s="214"/>
      <c r="FB86" s="214"/>
      <c r="FC86" s="214"/>
      <c r="FD86" s="214"/>
      <c r="FE86" s="214"/>
      <c r="FF86" s="214"/>
      <c r="FG86" s="214"/>
      <c r="FH86" s="214"/>
      <c r="FI86" s="214"/>
      <c r="FJ86" s="214"/>
      <c r="FK86" s="214"/>
      <c r="FL86" s="214"/>
      <c r="FM86" s="214"/>
      <c r="FN86" s="214"/>
      <c r="FO86" s="214"/>
      <c r="FP86" s="214"/>
      <c r="FQ86" s="214"/>
      <c r="FR86" s="214"/>
      <c r="FS86" s="214"/>
      <c r="FT86" s="214"/>
      <c r="FU86" s="214"/>
      <c r="FV86" s="214"/>
      <c r="FW86" s="214"/>
      <c r="FX86" s="214"/>
      <c r="FY86" s="214"/>
      <c r="FZ86" s="214"/>
      <c r="GA86" s="214"/>
      <c r="GB86" s="214"/>
      <c r="GC86" s="214"/>
      <c r="GD86" s="214"/>
      <c r="GE86" s="214"/>
      <c r="GF86" s="214"/>
      <c r="GG86" s="214"/>
      <c r="GH86" s="214"/>
      <c r="GI86" s="214"/>
      <c r="GJ86" s="214"/>
      <c r="GK86" s="214"/>
      <c r="GL86" s="214"/>
      <c r="GM86" s="214"/>
      <c r="GN86" s="214"/>
      <c r="GO86" s="214"/>
      <c r="GP86" s="214"/>
      <c r="GQ86" s="214"/>
      <c r="GR86" s="214"/>
      <c r="GS86" s="214"/>
      <c r="GT86" s="214"/>
      <c r="GU86" s="214"/>
      <c r="GV86" s="214"/>
      <c r="GW86" s="214"/>
      <c r="GX86" s="214"/>
      <c r="GY86" s="214"/>
      <c r="GZ86" s="214"/>
      <c r="HA86" s="214"/>
      <c r="HB86" s="214"/>
      <c r="HC86" s="214"/>
      <c r="HD86" s="214"/>
      <c r="HE86" s="214"/>
      <c r="HF86" s="214"/>
      <c r="HG86" s="214"/>
      <c r="HH86" s="214"/>
      <c r="HI86" s="214"/>
      <c r="HJ86" s="214"/>
      <c r="HK86" s="214"/>
      <c r="HL86" s="214"/>
      <c r="HM86" s="214"/>
      <c r="HN86" s="214"/>
      <c r="HO86" s="214"/>
      <c r="HP86" s="214"/>
      <c r="HQ86" s="214"/>
      <c r="HR86" s="214"/>
      <c r="HS86" s="214"/>
      <c r="HT86" s="214"/>
      <c r="HU86" s="214"/>
      <c r="HV86" s="214"/>
      <c r="HW86" s="214"/>
      <c r="HX86" s="214"/>
      <c r="HY86" s="214"/>
      <c r="HZ86" s="214"/>
      <c r="IA86" s="214"/>
      <c r="IB86" s="214"/>
      <c r="IC86" s="214"/>
      <c r="ID86" s="214"/>
      <c r="IE86" s="214"/>
      <c r="IF86" s="214"/>
      <c r="IG86" s="214"/>
      <c r="IH86" s="214"/>
      <c r="II86" s="214"/>
      <c r="IJ86" s="214"/>
      <c r="IK86" s="214"/>
      <c r="IL86" s="214"/>
      <c r="IM86" s="214"/>
      <c r="IN86" s="214"/>
      <c r="IO86" s="214"/>
      <c r="IP86" s="214"/>
      <c r="IQ86" s="214"/>
      <c r="IR86" s="214"/>
      <c r="IS86" s="214"/>
    </row>
    <row r="87" spans="1:253" ht="270" x14ac:dyDescent="0.25">
      <c r="A87" s="215"/>
      <c r="B87" s="297">
        <v>59</v>
      </c>
      <c r="C87" s="298" t="s">
        <v>1575</v>
      </c>
      <c r="D87" s="325" t="s">
        <v>1576</v>
      </c>
      <c r="E87" s="342" t="s">
        <v>1577</v>
      </c>
      <c r="F87" s="300" t="s">
        <v>1279</v>
      </c>
      <c r="G87" s="327" t="s">
        <v>1280</v>
      </c>
      <c r="H87" s="301" t="s">
        <v>1578</v>
      </c>
      <c r="I87" s="303" t="s">
        <v>1579</v>
      </c>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c r="BI87" s="214"/>
      <c r="BJ87" s="214"/>
      <c r="BK87" s="214"/>
      <c r="BL87" s="214"/>
      <c r="BM87" s="214"/>
      <c r="BN87" s="214"/>
      <c r="BO87" s="214"/>
      <c r="BP87" s="214"/>
      <c r="BQ87" s="214"/>
      <c r="BR87" s="214"/>
      <c r="BS87" s="214"/>
      <c r="BT87" s="214"/>
      <c r="BU87" s="214"/>
      <c r="BV87" s="214"/>
      <c r="BW87" s="214"/>
      <c r="BX87" s="214"/>
      <c r="BY87" s="214"/>
      <c r="BZ87" s="214"/>
      <c r="CA87" s="214"/>
      <c r="CB87" s="214"/>
      <c r="CC87" s="214"/>
      <c r="CD87" s="214"/>
      <c r="CE87" s="214"/>
      <c r="CF87" s="214"/>
      <c r="CG87" s="214"/>
      <c r="CH87" s="214"/>
      <c r="CI87" s="214"/>
      <c r="CJ87" s="214"/>
      <c r="CK87" s="214"/>
      <c r="CL87" s="214"/>
      <c r="CM87" s="214"/>
      <c r="CN87" s="214"/>
      <c r="CO87" s="214"/>
      <c r="CP87" s="214"/>
      <c r="CQ87" s="214"/>
      <c r="CR87" s="214"/>
      <c r="CS87" s="214"/>
      <c r="CT87" s="214"/>
      <c r="CU87" s="214"/>
      <c r="CV87" s="214"/>
      <c r="CW87" s="214"/>
      <c r="CX87" s="214"/>
      <c r="CY87" s="214"/>
      <c r="CZ87" s="214"/>
      <c r="DA87" s="214"/>
      <c r="DB87" s="214"/>
      <c r="DC87" s="214"/>
      <c r="DD87" s="214"/>
      <c r="DE87" s="214"/>
      <c r="DF87" s="214"/>
      <c r="DG87" s="214"/>
      <c r="DH87" s="214"/>
      <c r="DI87" s="214"/>
      <c r="DJ87" s="214"/>
      <c r="DK87" s="214"/>
      <c r="DL87" s="214"/>
      <c r="DM87" s="214"/>
      <c r="DN87" s="214"/>
      <c r="DO87" s="214"/>
      <c r="DP87" s="214"/>
      <c r="DQ87" s="214"/>
      <c r="DR87" s="214"/>
      <c r="DS87" s="214"/>
      <c r="DT87" s="214"/>
      <c r="DU87" s="214"/>
      <c r="DV87" s="214"/>
      <c r="DW87" s="214"/>
      <c r="DX87" s="214"/>
      <c r="DY87" s="214"/>
      <c r="DZ87" s="214"/>
      <c r="EA87" s="214"/>
      <c r="EB87" s="214"/>
      <c r="EC87" s="214"/>
      <c r="ED87" s="214"/>
      <c r="EE87" s="214"/>
      <c r="EF87" s="214"/>
      <c r="EG87" s="214"/>
      <c r="EH87" s="214"/>
      <c r="EI87" s="214"/>
      <c r="EJ87" s="214"/>
      <c r="EK87" s="214"/>
      <c r="EL87" s="214"/>
      <c r="EM87" s="214"/>
      <c r="EN87" s="214"/>
      <c r="EO87" s="214"/>
      <c r="EP87" s="214"/>
      <c r="EQ87" s="214"/>
      <c r="ER87" s="214"/>
      <c r="ES87" s="214"/>
      <c r="ET87" s="214"/>
      <c r="EU87" s="214"/>
      <c r="EV87" s="214"/>
      <c r="EW87" s="214"/>
      <c r="EX87" s="214"/>
      <c r="EY87" s="214"/>
      <c r="EZ87" s="214"/>
      <c r="FA87" s="214"/>
      <c r="FB87" s="214"/>
      <c r="FC87" s="214"/>
      <c r="FD87" s="214"/>
      <c r="FE87" s="214"/>
      <c r="FF87" s="214"/>
      <c r="FG87" s="214"/>
      <c r="FH87" s="214"/>
      <c r="FI87" s="214"/>
      <c r="FJ87" s="214"/>
      <c r="FK87" s="214"/>
      <c r="FL87" s="214"/>
      <c r="FM87" s="214"/>
      <c r="FN87" s="214"/>
      <c r="FO87" s="214"/>
      <c r="FP87" s="214"/>
      <c r="FQ87" s="214"/>
      <c r="FR87" s="214"/>
      <c r="FS87" s="214"/>
      <c r="FT87" s="214"/>
      <c r="FU87" s="214"/>
      <c r="FV87" s="214"/>
      <c r="FW87" s="214"/>
      <c r="FX87" s="214"/>
      <c r="FY87" s="214"/>
      <c r="FZ87" s="214"/>
      <c r="GA87" s="214"/>
      <c r="GB87" s="214"/>
      <c r="GC87" s="214"/>
      <c r="GD87" s="214"/>
      <c r="GE87" s="214"/>
      <c r="GF87" s="214"/>
      <c r="GG87" s="214"/>
      <c r="GH87" s="214"/>
      <c r="GI87" s="214"/>
      <c r="GJ87" s="214"/>
      <c r="GK87" s="214"/>
      <c r="GL87" s="214"/>
      <c r="GM87" s="214"/>
      <c r="GN87" s="214"/>
      <c r="GO87" s="214"/>
      <c r="GP87" s="214"/>
      <c r="GQ87" s="214"/>
      <c r="GR87" s="214"/>
      <c r="GS87" s="214"/>
      <c r="GT87" s="214"/>
      <c r="GU87" s="214"/>
      <c r="GV87" s="214"/>
      <c r="GW87" s="214"/>
      <c r="GX87" s="214"/>
      <c r="GY87" s="214"/>
      <c r="GZ87" s="214"/>
      <c r="HA87" s="214"/>
      <c r="HB87" s="214"/>
      <c r="HC87" s="214"/>
      <c r="HD87" s="214"/>
      <c r="HE87" s="214"/>
      <c r="HF87" s="214"/>
      <c r="HG87" s="214"/>
      <c r="HH87" s="214"/>
      <c r="HI87" s="214"/>
      <c r="HJ87" s="214"/>
      <c r="HK87" s="214"/>
      <c r="HL87" s="214"/>
      <c r="HM87" s="214"/>
      <c r="HN87" s="214"/>
      <c r="HO87" s="214"/>
      <c r="HP87" s="214"/>
      <c r="HQ87" s="214"/>
      <c r="HR87" s="214"/>
      <c r="HS87" s="214"/>
      <c r="HT87" s="214"/>
      <c r="HU87" s="214"/>
      <c r="HV87" s="214"/>
      <c r="HW87" s="214"/>
      <c r="HX87" s="214"/>
      <c r="HY87" s="214"/>
      <c r="HZ87" s="214"/>
      <c r="IA87" s="214"/>
      <c r="IB87" s="214"/>
      <c r="IC87" s="214"/>
      <c r="ID87" s="214"/>
      <c r="IE87" s="214"/>
      <c r="IF87" s="214"/>
      <c r="IG87" s="214"/>
      <c r="IH87" s="214"/>
      <c r="II87" s="214"/>
      <c r="IJ87" s="214"/>
      <c r="IK87" s="214"/>
      <c r="IL87" s="214"/>
      <c r="IM87" s="214"/>
      <c r="IN87" s="214"/>
      <c r="IO87" s="214"/>
      <c r="IP87" s="214"/>
      <c r="IQ87" s="214"/>
      <c r="IR87" s="214"/>
      <c r="IS87" s="214"/>
    </row>
    <row r="88" spans="1:253" ht="195" x14ac:dyDescent="0.25">
      <c r="A88" s="215"/>
      <c r="B88" s="297">
        <v>60</v>
      </c>
      <c r="C88" s="298" t="s">
        <v>1580</v>
      </c>
      <c r="D88" s="325" t="s">
        <v>1581</v>
      </c>
      <c r="E88" s="348" t="s">
        <v>1582</v>
      </c>
      <c r="F88" s="300" t="s">
        <v>1279</v>
      </c>
      <c r="G88" s="327" t="s">
        <v>1280</v>
      </c>
      <c r="H88" s="349" t="s">
        <v>1583</v>
      </c>
      <c r="I88" s="350" t="s">
        <v>1584</v>
      </c>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c r="BI88" s="214"/>
      <c r="BJ88" s="214"/>
      <c r="BK88" s="214"/>
      <c r="BL88" s="214"/>
      <c r="BM88" s="214"/>
      <c r="BN88" s="214"/>
      <c r="BO88" s="214"/>
      <c r="BP88" s="214"/>
      <c r="BQ88" s="214"/>
      <c r="BR88" s="214"/>
      <c r="BS88" s="214"/>
      <c r="BT88" s="214"/>
      <c r="BU88" s="214"/>
      <c r="BV88" s="214"/>
      <c r="BW88" s="214"/>
      <c r="BX88" s="214"/>
      <c r="BY88" s="214"/>
      <c r="BZ88" s="214"/>
      <c r="CA88" s="214"/>
      <c r="CB88" s="214"/>
      <c r="CC88" s="214"/>
      <c r="CD88" s="214"/>
      <c r="CE88" s="214"/>
      <c r="CF88" s="214"/>
      <c r="CG88" s="214"/>
      <c r="CH88" s="214"/>
      <c r="CI88" s="214"/>
      <c r="CJ88" s="214"/>
      <c r="CK88" s="214"/>
      <c r="CL88" s="214"/>
      <c r="CM88" s="214"/>
      <c r="CN88" s="214"/>
      <c r="CO88" s="214"/>
      <c r="CP88" s="214"/>
      <c r="CQ88" s="214"/>
      <c r="CR88" s="214"/>
      <c r="CS88" s="214"/>
      <c r="CT88" s="214"/>
      <c r="CU88" s="214"/>
      <c r="CV88" s="214"/>
      <c r="CW88" s="214"/>
      <c r="CX88" s="214"/>
      <c r="CY88" s="214"/>
      <c r="CZ88" s="214"/>
      <c r="DA88" s="214"/>
      <c r="DB88" s="214"/>
      <c r="DC88" s="214"/>
      <c r="DD88" s="214"/>
      <c r="DE88" s="214"/>
      <c r="DF88" s="214"/>
      <c r="DG88" s="214"/>
      <c r="DH88" s="214"/>
      <c r="DI88" s="214"/>
      <c r="DJ88" s="214"/>
      <c r="DK88" s="214"/>
      <c r="DL88" s="214"/>
      <c r="DM88" s="214"/>
      <c r="DN88" s="214"/>
      <c r="DO88" s="214"/>
      <c r="DP88" s="214"/>
      <c r="DQ88" s="214"/>
      <c r="DR88" s="214"/>
      <c r="DS88" s="214"/>
      <c r="DT88" s="214"/>
      <c r="DU88" s="214"/>
      <c r="DV88" s="214"/>
      <c r="DW88" s="214"/>
      <c r="DX88" s="214"/>
      <c r="DY88" s="214"/>
      <c r="DZ88" s="214"/>
      <c r="EA88" s="214"/>
      <c r="EB88" s="214"/>
      <c r="EC88" s="214"/>
      <c r="ED88" s="214"/>
      <c r="EE88" s="214"/>
      <c r="EF88" s="214"/>
      <c r="EG88" s="214"/>
      <c r="EH88" s="214"/>
      <c r="EI88" s="214"/>
      <c r="EJ88" s="214"/>
      <c r="EK88" s="214"/>
      <c r="EL88" s="214"/>
      <c r="EM88" s="214"/>
      <c r="EN88" s="214"/>
      <c r="EO88" s="214"/>
      <c r="EP88" s="214"/>
      <c r="EQ88" s="214"/>
      <c r="ER88" s="214"/>
      <c r="ES88" s="214"/>
      <c r="ET88" s="214"/>
      <c r="EU88" s="214"/>
      <c r="EV88" s="214"/>
      <c r="EW88" s="214"/>
      <c r="EX88" s="214"/>
      <c r="EY88" s="214"/>
      <c r="EZ88" s="214"/>
      <c r="FA88" s="214"/>
      <c r="FB88" s="214"/>
      <c r="FC88" s="214"/>
      <c r="FD88" s="214"/>
      <c r="FE88" s="214"/>
      <c r="FF88" s="214"/>
      <c r="FG88" s="214"/>
      <c r="FH88" s="214"/>
      <c r="FI88" s="214"/>
      <c r="FJ88" s="214"/>
      <c r="FK88" s="214"/>
      <c r="FL88" s="214"/>
      <c r="FM88" s="214"/>
      <c r="FN88" s="214"/>
      <c r="FO88" s="214"/>
      <c r="FP88" s="214"/>
      <c r="FQ88" s="214"/>
      <c r="FR88" s="214"/>
      <c r="FS88" s="214"/>
      <c r="FT88" s="214"/>
      <c r="FU88" s="214"/>
      <c r="FV88" s="214"/>
      <c r="FW88" s="214"/>
      <c r="FX88" s="214"/>
      <c r="FY88" s="214"/>
      <c r="FZ88" s="214"/>
      <c r="GA88" s="214"/>
      <c r="GB88" s="214"/>
      <c r="GC88" s="214"/>
      <c r="GD88" s="214"/>
      <c r="GE88" s="214"/>
      <c r="GF88" s="214"/>
      <c r="GG88" s="214"/>
      <c r="GH88" s="214"/>
      <c r="GI88" s="214"/>
      <c r="GJ88" s="214"/>
      <c r="GK88" s="214"/>
      <c r="GL88" s="214"/>
      <c r="GM88" s="214"/>
      <c r="GN88" s="214"/>
      <c r="GO88" s="214"/>
      <c r="GP88" s="214"/>
      <c r="GQ88" s="214"/>
      <c r="GR88" s="214"/>
      <c r="GS88" s="214"/>
      <c r="GT88" s="214"/>
      <c r="GU88" s="214"/>
      <c r="GV88" s="214"/>
      <c r="GW88" s="214"/>
      <c r="GX88" s="214"/>
      <c r="GY88" s="214"/>
      <c r="GZ88" s="214"/>
      <c r="HA88" s="214"/>
      <c r="HB88" s="214"/>
      <c r="HC88" s="214"/>
      <c r="HD88" s="214"/>
      <c r="HE88" s="214"/>
      <c r="HF88" s="214"/>
      <c r="HG88" s="214"/>
      <c r="HH88" s="214"/>
      <c r="HI88" s="214"/>
      <c r="HJ88" s="214"/>
      <c r="HK88" s="214"/>
      <c r="HL88" s="214"/>
      <c r="HM88" s="214"/>
      <c r="HN88" s="214"/>
      <c r="HO88" s="214"/>
      <c r="HP88" s="214"/>
      <c r="HQ88" s="214"/>
      <c r="HR88" s="214"/>
      <c r="HS88" s="214"/>
      <c r="HT88" s="214"/>
      <c r="HU88" s="214"/>
      <c r="HV88" s="214"/>
      <c r="HW88" s="214"/>
      <c r="HX88" s="214"/>
      <c r="HY88" s="214"/>
      <c r="HZ88" s="214"/>
      <c r="IA88" s="214"/>
      <c r="IB88" s="214"/>
      <c r="IC88" s="214"/>
      <c r="ID88" s="214"/>
      <c r="IE88" s="214"/>
      <c r="IF88" s="214"/>
      <c r="IG88" s="214"/>
      <c r="IH88" s="214"/>
      <c r="II88" s="214"/>
      <c r="IJ88" s="214"/>
      <c r="IK88" s="214"/>
      <c r="IL88" s="214"/>
      <c r="IM88" s="214"/>
      <c r="IN88" s="214"/>
      <c r="IO88" s="214"/>
      <c r="IP88" s="214"/>
      <c r="IQ88" s="214"/>
      <c r="IR88" s="214"/>
      <c r="IS88" s="214"/>
    </row>
    <row r="89" spans="1:253" ht="31.5" x14ac:dyDescent="0.25">
      <c r="A89" s="215"/>
      <c r="B89" s="231"/>
      <c r="C89" s="254" t="s">
        <v>1585</v>
      </c>
      <c r="D89" s="267" t="s">
        <v>1586</v>
      </c>
      <c r="E89" s="306"/>
      <c r="F89" s="254"/>
      <c r="G89" s="282"/>
      <c r="H89" s="257"/>
      <c r="I89" s="258"/>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c r="BI89" s="214"/>
      <c r="BJ89" s="214"/>
      <c r="BK89" s="214"/>
      <c r="BL89" s="214"/>
      <c r="BM89" s="214"/>
      <c r="BN89" s="214"/>
      <c r="BO89" s="214"/>
      <c r="BP89" s="214"/>
      <c r="BQ89" s="214"/>
      <c r="BR89" s="214"/>
      <c r="BS89" s="214"/>
      <c r="BT89" s="214"/>
      <c r="BU89" s="214"/>
      <c r="BV89" s="214"/>
      <c r="BW89" s="214"/>
      <c r="BX89" s="214"/>
      <c r="BY89" s="214"/>
      <c r="BZ89" s="214"/>
      <c r="CA89" s="214"/>
      <c r="CB89" s="214"/>
      <c r="CC89" s="214"/>
      <c r="CD89" s="214"/>
      <c r="CE89" s="214"/>
      <c r="CF89" s="214"/>
      <c r="CG89" s="214"/>
      <c r="CH89" s="214"/>
      <c r="CI89" s="214"/>
      <c r="CJ89" s="214"/>
      <c r="CK89" s="214"/>
      <c r="CL89" s="214"/>
      <c r="CM89" s="214"/>
      <c r="CN89" s="214"/>
      <c r="CO89" s="214"/>
      <c r="CP89" s="214"/>
      <c r="CQ89" s="214"/>
      <c r="CR89" s="214"/>
      <c r="CS89" s="214"/>
      <c r="CT89" s="214"/>
      <c r="CU89" s="214"/>
      <c r="CV89" s="214"/>
      <c r="CW89" s="214"/>
      <c r="CX89" s="214"/>
      <c r="CY89" s="214"/>
      <c r="CZ89" s="214"/>
      <c r="DA89" s="214"/>
      <c r="DB89" s="214"/>
      <c r="DC89" s="214"/>
      <c r="DD89" s="214"/>
      <c r="DE89" s="214"/>
      <c r="DF89" s="214"/>
      <c r="DG89" s="214"/>
      <c r="DH89" s="214"/>
      <c r="DI89" s="214"/>
      <c r="DJ89" s="214"/>
      <c r="DK89" s="214"/>
      <c r="DL89" s="214"/>
      <c r="DM89" s="214"/>
      <c r="DN89" s="214"/>
      <c r="DO89" s="214"/>
      <c r="DP89" s="214"/>
      <c r="DQ89" s="214"/>
      <c r="DR89" s="214"/>
      <c r="DS89" s="214"/>
      <c r="DT89" s="214"/>
      <c r="DU89" s="214"/>
      <c r="DV89" s="214"/>
      <c r="DW89" s="214"/>
      <c r="DX89" s="214"/>
      <c r="DY89" s="214"/>
      <c r="DZ89" s="214"/>
      <c r="EA89" s="214"/>
      <c r="EB89" s="214"/>
      <c r="EC89" s="214"/>
      <c r="ED89" s="214"/>
      <c r="EE89" s="214"/>
      <c r="EF89" s="214"/>
      <c r="EG89" s="214"/>
      <c r="EH89" s="214"/>
      <c r="EI89" s="214"/>
      <c r="EJ89" s="214"/>
      <c r="EK89" s="214"/>
      <c r="EL89" s="214"/>
      <c r="EM89" s="214"/>
      <c r="EN89" s="214"/>
      <c r="EO89" s="214"/>
      <c r="EP89" s="214"/>
      <c r="EQ89" s="214"/>
      <c r="ER89" s="214"/>
      <c r="ES89" s="214"/>
      <c r="ET89" s="214"/>
      <c r="EU89" s="214"/>
      <c r="EV89" s="214"/>
      <c r="EW89" s="214"/>
      <c r="EX89" s="214"/>
      <c r="EY89" s="214"/>
      <c r="EZ89" s="214"/>
      <c r="FA89" s="214"/>
      <c r="FB89" s="214"/>
      <c r="FC89" s="214"/>
      <c r="FD89" s="214"/>
      <c r="FE89" s="214"/>
      <c r="FF89" s="214"/>
      <c r="FG89" s="214"/>
      <c r="FH89" s="214"/>
      <c r="FI89" s="214"/>
      <c r="FJ89" s="214"/>
      <c r="FK89" s="214"/>
      <c r="FL89" s="214"/>
      <c r="FM89" s="214"/>
      <c r="FN89" s="214"/>
      <c r="FO89" s="214"/>
      <c r="FP89" s="214"/>
      <c r="FQ89" s="214"/>
      <c r="FR89" s="214"/>
      <c r="FS89" s="214"/>
      <c r="FT89" s="214"/>
      <c r="FU89" s="214"/>
      <c r="FV89" s="214"/>
      <c r="FW89" s="214"/>
      <c r="FX89" s="214"/>
      <c r="FY89" s="214"/>
      <c r="FZ89" s="214"/>
      <c r="GA89" s="214"/>
      <c r="GB89" s="214"/>
      <c r="GC89" s="214"/>
      <c r="GD89" s="214"/>
      <c r="GE89" s="214"/>
      <c r="GF89" s="214"/>
      <c r="GG89" s="214"/>
      <c r="GH89" s="214"/>
      <c r="GI89" s="214"/>
      <c r="GJ89" s="214"/>
      <c r="GK89" s="214"/>
      <c r="GL89" s="214"/>
      <c r="GM89" s="214"/>
      <c r="GN89" s="214"/>
      <c r="GO89" s="214"/>
      <c r="GP89" s="214"/>
      <c r="GQ89" s="214"/>
      <c r="GR89" s="214"/>
      <c r="GS89" s="214"/>
      <c r="GT89" s="214"/>
      <c r="GU89" s="214"/>
      <c r="GV89" s="214"/>
      <c r="GW89" s="214"/>
      <c r="GX89" s="214"/>
      <c r="GY89" s="214"/>
      <c r="GZ89" s="214"/>
      <c r="HA89" s="214"/>
      <c r="HB89" s="214"/>
      <c r="HC89" s="214"/>
      <c r="HD89" s="214"/>
      <c r="HE89" s="214"/>
      <c r="HF89" s="214"/>
      <c r="HG89" s="214"/>
      <c r="HH89" s="214"/>
      <c r="HI89" s="214"/>
      <c r="HJ89" s="214"/>
      <c r="HK89" s="214"/>
      <c r="HL89" s="214"/>
      <c r="HM89" s="214"/>
      <c r="HN89" s="214"/>
      <c r="HO89" s="214"/>
      <c r="HP89" s="214"/>
      <c r="HQ89" s="214"/>
      <c r="HR89" s="214"/>
      <c r="HS89" s="214"/>
      <c r="HT89" s="214"/>
      <c r="HU89" s="214"/>
      <c r="HV89" s="214"/>
      <c r="HW89" s="214"/>
      <c r="HX89" s="214"/>
      <c r="HY89" s="214"/>
      <c r="HZ89" s="214"/>
      <c r="IA89" s="214"/>
      <c r="IB89" s="214"/>
      <c r="IC89" s="214"/>
      <c r="ID89" s="214"/>
      <c r="IE89" s="214"/>
      <c r="IF89" s="214"/>
      <c r="IG89" s="214"/>
      <c r="IH89" s="214"/>
      <c r="II89" s="214"/>
      <c r="IJ89" s="214"/>
      <c r="IK89" s="214"/>
      <c r="IL89" s="214"/>
      <c r="IM89" s="214"/>
      <c r="IN89" s="214"/>
      <c r="IO89" s="214"/>
      <c r="IP89" s="214"/>
      <c r="IQ89" s="214"/>
      <c r="IR89" s="214"/>
      <c r="IS89" s="214"/>
    </row>
    <row r="90" spans="1:253" ht="180" x14ac:dyDescent="0.25">
      <c r="A90" s="215"/>
      <c r="B90" s="297">
        <v>61</v>
      </c>
      <c r="C90" s="259" t="s">
        <v>1587</v>
      </c>
      <c r="D90" s="307" t="s">
        <v>1588</v>
      </c>
      <c r="E90" s="321" t="s">
        <v>1589</v>
      </c>
      <c r="F90" s="241" t="s">
        <v>1279</v>
      </c>
      <c r="G90" s="242" t="s">
        <v>1280</v>
      </c>
      <c r="H90" s="243" t="s">
        <v>1590</v>
      </c>
      <c r="I90" s="346" t="s">
        <v>1459</v>
      </c>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214"/>
      <c r="BJ90" s="214"/>
      <c r="BK90" s="214"/>
      <c r="BL90" s="214"/>
      <c r="BM90" s="214"/>
      <c r="BN90" s="214"/>
      <c r="BO90" s="214"/>
      <c r="BP90" s="214"/>
      <c r="BQ90" s="214"/>
      <c r="BR90" s="214"/>
      <c r="BS90" s="214"/>
      <c r="BT90" s="214"/>
      <c r="BU90" s="214"/>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14"/>
      <c r="DD90" s="214"/>
      <c r="DE90" s="214"/>
      <c r="DF90" s="214"/>
      <c r="DG90" s="214"/>
      <c r="DH90" s="214"/>
      <c r="DI90" s="214"/>
      <c r="DJ90" s="214"/>
      <c r="DK90" s="214"/>
      <c r="DL90" s="214"/>
      <c r="DM90" s="214"/>
      <c r="DN90" s="214"/>
      <c r="DO90" s="214"/>
      <c r="DP90" s="214"/>
      <c r="DQ90" s="214"/>
      <c r="DR90" s="214"/>
      <c r="DS90" s="214"/>
      <c r="DT90" s="214"/>
      <c r="DU90" s="214"/>
      <c r="DV90" s="214"/>
      <c r="DW90" s="214"/>
      <c r="DX90" s="214"/>
      <c r="DY90" s="214"/>
      <c r="DZ90" s="214"/>
      <c r="EA90" s="214"/>
      <c r="EB90" s="214"/>
      <c r="EC90" s="214"/>
      <c r="ED90" s="214"/>
      <c r="EE90" s="214"/>
      <c r="EF90" s="214"/>
      <c r="EG90" s="214"/>
      <c r="EH90" s="214"/>
      <c r="EI90" s="214"/>
      <c r="EJ90" s="214"/>
      <c r="EK90" s="214"/>
      <c r="EL90" s="214"/>
      <c r="EM90" s="214"/>
      <c r="EN90" s="214"/>
      <c r="EO90" s="214"/>
      <c r="EP90" s="214"/>
      <c r="EQ90" s="214"/>
      <c r="ER90" s="214"/>
      <c r="ES90" s="214"/>
      <c r="ET90" s="214"/>
      <c r="EU90" s="214"/>
      <c r="EV90" s="214"/>
      <c r="EW90" s="214"/>
      <c r="EX90" s="214"/>
      <c r="EY90" s="214"/>
      <c r="EZ90" s="214"/>
      <c r="FA90" s="214"/>
      <c r="FB90" s="214"/>
      <c r="FC90" s="214"/>
      <c r="FD90" s="214"/>
      <c r="FE90" s="214"/>
      <c r="FF90" s="214"/>
      <c r="FG90" s="214"/>
      <c r="FH90" s="214"/>
      <c r="FI90" s="214"/>
      <c r="FJ90" s="214"/>
      <c r="FK90" s="214"/>
      <c r="FL90" s="214"/>
      <c r="FM90" s="214"/>
      <c r="FN90" s="214"/>
      <c r="FO90" s="214"/>
      <c r="FP90" s="214"/>
      <c r="FQ90" s="214"/>
      <c r="FR90" s="214"/>
      <c r="FS90" s="214"/>
      <c r="FT90" s="214"/>
      <c r="FU90" s="214"/>
      <c r="FV90" s="214"/>
      <c r="FW90" s="214"/>
      <c r="FX90" s="214"/>
      <c r="FY90" s="214"/>
      <c r="FZ90" s="214"/>
      <c r="GA90" s="214"/>
      <c r="GB90" s="214"/>
      <c r="GC90" s="214"/>
      <c r="GD90" s="214"/>
      <c r="GE90" s="214"/>
      <c r="GF90" s="214"/>
      <c r="GG90" s="214"/>
      <c r="GH90" s="214"/>
      <c r="GI90" s="214"/>
      <c r="GJ90" s="214"/>
      <c r="GK90" s="214"/>
      <c r="GL90" s="214"/>
      <c r="GM90" s="214"/>
      <c r="GN90" s="214"/>
      <c r="GO90" s="214"/>
      <c r="GP90" s="214"/>
      <c r="GQ90" s="214"/>
      <c r="GR90" s="214"/>
      <c r="GS90" s="214"/>
      <c r="GT90" s="214"/>
      <c r="GU90" s="214"/>
      <c r="GV90" s="214"/>
      <c r="GW90" s="214"/>
      <c r="GX90" s="214"/>
      <c r="GY90" s="214"/>
      <c r="GZ90" s="214"/>
      <c r="HA90" s="214"/>
      <c r="HB90" s="214"/>
      <c r="HC90" s="214"/>
      <c r="HD90" s="214"/>
      <c r="HE90" s="214"/>
      <c r="HF90" s="214"/>
      <c r="HG90" s="214"/>
      <c r="HH90" s="214"/>
      <c r="HI90" s="214"/>
      <c r="HJ90" s="214"/>
      <c r="HK90" s="214"/>
      <c r="HL90" s="214"/>
      <c r="HM90" s="214"/>
      <c r="HN90" s="214"/>
      <c r="HO90" s="214"/>
      <c r="HP90" s="214"/>
      <c r="HQ90" s="214"/>
      <c r="HR90" s="214"/>
      <c r="HS90" s="214"/>
      <c r="HT90" s="214"/>
      <c r="HU90" s="214"/>
      <c r="HV90" s="214"/>
      <c r="HW90" s="214"/>
      <c r="HX90" s="214"/>
      <c r="HY90" s="214"/>
      <c r="HZ90" s="214"/>
      <c r="IA90" s="214"/>
      <c r="IB90" s="214"/>
      <c r="IC90" s="214"/>
      <c r="ID90" s="214"/>
      <c r="IE90" s="214"/>
      <c r="IF90" s="214"/>
      <c r="IG90" s="214"/>
      <c r="IH90" s="214"/>
      <c r="II90" s="214"/>
      <c r="IJ90" s="214"/>
      <c r="IK90" s="214"/>
      <c r="IL90" s="214"/>
      <c r="IM90" s="214"/>
      <c r="IN90" s="214"/>
      <c r="IO90" s="214"/>
      <c r="IP90" s="214"/>
      <c r="IQ90" s="214"/>
      <c r="IR90" s="214"/>
      <c r="IS90" s="214"/>
    </row>
    <row r="91" spans="1:253" ht="15.75" x14ac:dyDescent="0.25">
      <c r="A91" s="215"/>
      <c r="B91" s="231"/>
      <c r="C91" s="254" t="s">
        <v>1591</v>
      </c>
      <c r="D91" s="267" t="s">
        <v>1592</v>
      </c>
      <c r="E91" s="306"/>
      <c r="F91" s="254"/>
      <c r="G91" s="282"/>
      <c r="H91" s="257"/>
      <c r="I91" s="258"/>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c r="BI91" s="214"/>
      <c r="BJ91" s="214"/>
      <c r="BK91" s="214"/>
      <c r="BL91" s="214"/>
      <c r="BM91" s="214"/>
      <c r="BN91" s="214"/>
      <c r="BO91" s="214"/>
      <c r="BP91" s="214"/>
      <c r="BQ91" s="214"/>
      <c r="BR91" s="214"/>
      <c r="BS91" s="214"/>
      <c r="BT91" s="214"/>
      <c r="BU91" s="214"/>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14"/>
      <c r="DD91" s="214"/>
      <c r="DE91" s="214"/>
      <c r="DF91" s="214"/>
      <c r="DG91" s="214"/>
      <c r="DH91" s="214"/>
      <c r="DI91" s="214"/>
      <c r="DJ91" s="214"/>
      <c r="DK91" s="214"/>
      <c r="DL91" s="214"/>
      <c r="DM91" s="214"/>
      <c r="DN91" s="214"/>
      <c r="DO91" s="214"/>
      <c r="DP91" s="214"/>
      <c r="DQ91" s="214"/>
      <c r="DR91" s="214"/>
      <c r="DS91" s="214"/>
      <c r="DT91" s="214"/>
      <c r="DU91" s="214"/>
      <c r="DV91" s="214"/>
      <c r="DW91" s="214"/>
      <c r="DX91" s="214"/>
      <c r="DY91" s="214"/>
      <c r="DZ91" s="214"/>
      <c r="EA91" s="214"/>
      <c r="EB91" s="214"/>
      <c r="EC91" s="214"/>
      <c r="ED91" s="214"/>
      <c r="EE91" s="214"/>
      <c r="EF91" s="214"/>
      <c r="EG91" s="214"/>
      <c r="EH91" s="214"/>
      <c r="EI91" s="214"/>
      <c r="EJ91" s="214"/>
      <c r="EK91" s="214"/>
      <c r="EL91" s="214"/>
      <c r="EM91" s="214"/>
      <c r="EN91" s="214"/>
      <c r="EO91" s="214"/>
      <c r="EP91" s="214"/>
      <c r="EQ91" s="214"/>
      <c r="ER91" s="214"/>
      <c r="ES91" s="214"/>
      <c r="ET91" s="214"/>
      <c r="EU91" s="214"/>
      <c r="EV91" s="214"/>
      <c r="EW91" s="214"/>
      <c r="EX91" s="214"/>
      <c r="EY91" s="214"/>
      <c r="EZ91" s="214"/>
      <c r="FA91" s="214"/>
      <c r="FB91" s="214"/>
      <c r="FC91" s="214"/>
      <c r="FD91" s="214"/>
      <c r="FE91" s="214"/>
      <c r="FF91" s="214"/>
      <c r="FG91" s="214"/>
      <c r="FH91" s="214"/>
      <c r="FI91" s="214"/>
      <c r="FJ91" s="214"/>
      <c r="FK91" s="214"/>
      <c r="FL91" s="214"/>
      <c r="FM91" s="214"/>
      <c r="FN91" s="214"/>
      <c r="FO91" s="214"/>
      <c r="FP91" s="214"/>
      <c r="FQ91" s="214"/>
      <c r="FR91" s="214"/>
      <c r="FS91" s="214"/>
      <c r="FT91" s="214"/>
      <c r="FU91" s="214"/>
      <c r="FV91" s="214"/>
      <c r="FW91" s="214"/>
      <c r="FX91" s="214"/>
      <c r="FY91" s="214"/>
      <c r="FZ91" s="214"/>
      <c r="GA91" s="214"/>
      <c r="GB91" s="214"/>
      <c r="GC91" s="214"/>
      <c r="GD91" s="214"/>
      <c r="GE91" s="214"/>
      <c r="GF91" s="214"/>
      <c r="GG91" s="214"/>
      <c r="GH91" s="214"/>
      <c r="GI91" s="214"/>
      <c r="GJ91" s="214"/>
      <c r="GK91" s="214"/>
      <c r="GL91" s="214"/>
      <c r="GM91" s="214"/>
      <c r="GN91" s="214"/>
      <c r="GO91" s="214"/>
      <c r="GP91" s="214"/>
      <c r="GQ91" s="214"/>
      <c r="GR91" s="214"/>
      <c r="GS91" s="214"/>
      <c r="GT91" s="214"/>
      <c r="GU91" s="214"/>
      <c r="GV91" s="214"/>
      <c r="GW91" s="214"/>
      <c r="GX91" s="214"/>
      <c r="GY91" s="214"/>
      <c r="GZ91" s="214"/>
      <c r="HA91" s="214"/>
      <c r="HB91" s="214"/>
      <c r="HC91" s="214"/>
      <c r="HD91" s="214"/>
      <c r="HE91" s="214"/>
      <c r="HF91" s="214"/>
      <c r="HG91" s="214"/>
      <c r="HH91" s="214"/>
      <c r="HI91" s="214"/>
      <c r="HJ91" s="214"/>
      <c r="HK91" s="214"/>
      <c r="HL91" s="214"/>
      <c r="HM91" s="214"/>
      <c r="HN91" s="214"/>
      <c r="HO91" s="214"/>
      <c r="HP91" s="214"/>
      <c r="HQ91" s="214"/>
      <c r="HR91" s="214"/>
      <c r="HS91" s="214"/>
      <c r="HT91" s="214"/>
      <c r="HU91" s="214"/>
      <c r="HV91" s="214"/>
      <c r="HW91" s="214"/>
      <c r="HX91" s="214"/>
      <c r="HY91" s="214"/>
      <c r="HZ91" s="214"/>
      <c r="IA91" s="214"/>
      <c r="IB91" s="214"/>
      <c r="IC91" s="214"/>
      <c r="ID91" s="214"/>
      <c r="IE91" s="214"/>
      <c r="IF91" s="214"/>
      <c r="IG91" s="214"/>
      <c r="IH91" s="214"/>
      <c r="II91" s="214"/>
      <c r="IJ91" s="214"/>
      <c r="IK91" s="214"/>
      <c r="IL91" s="214"/>
      <c r="IM91" s="214"/>
      <c r="IN91" s="214"/>
      <c r="IO91" s="214"/>
      <c r="IP91" s="214"/>
      <c r="IQ91" s="214"/>
      <c r="IR91" s="214"/>
      <c r="IS91" s="214"/>
    </row>
    <row r="92" spans="1:253" ht="330" x14ac:dyDescent="0.25">
      <c r="A92" s="215"/>
      <c r="B92" s="297">
        <v>62</v>
      </c>
      <c r="C92" s="259" t="s">
        <v>1593</v>
      </c>
      <c r="D92" s="307" t="s">
        <v>1594</v>
      </c>
      <c r="E92" s="341" t="s">
        <v>1595</v>
      </c>
      <c r="F92" s="241" t="s">
        <v>1279</v>
      </c>
      <c r="G92" s="242" t="s">
        <v>1280</v>
      </c>
      <c r="H92" s="243" t="s">
        <v>1596</v>
      </c>
      <c r="I92" s="318" t="s">
        <v>1597</v>
      </c>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214"/>
      <c r="BJ92" s="214"/>
      <c r="BK92" s="214"/>
      <c r="BL92" s="214"/>
      <c r="BM92" s="214"/>
      <c r="BN92" s="214"/>
      <c r="BO92" s="214"/>
      <c r="BP92" s="214"/>
      <c r="BQ92" s="214"/>
      <c r="BR92" s="214"/>
      <c r="BS92" s="214"/>
      <c r="BT92" s="214"/>
      <c r="BU92" s="214"/>
      <c r="BV92" s="214"/>
      <c r="BW92" s="214"/>
      <c r="BX92" s="214"/>
      <c r="BY92" s="214"/>
      <c r="BZ92" s="214"/>
      <c r="CA92" s="214"/>
      <c r="CB92" s="214"/>
      <c r="CC92" s="214"/>
      <c r="CD92" s="214"/>
      <c r="CE92" s="214"/>
      <c r="CF92" s="214"/>
      <c r="CG92" s="214"/>
      <c r="CH92" s="214"/>
      <c r="CI92" s="214"/>
      <c r="CJ92" s="214"/>
      <c r="CK92" s="214"/>
      <c r="CL92" s="214"/>
      <c r="CM92" s="214"/>
      <c r="CN92" s="214"/>
      <c r="CO92" s="214"/>
      <c r="CP92" s="214"/>
      <c r="CQ92" s="214"/>
      <c r="CR92" s="214"/>
      <c r="CS92" s="214"/>
      <c r="CT92" s="214"/>
      <c r="CU92" s="214"/>
      <c r="CV92" s="214"/>
      <c r="CW92" s="214"/>
      <c r="CX92" s="214"/>
      <c r="CY92" s="214"/>
      <c r="CZ92" s="214"/>
      <c r="DA92" s="214"/>
      <c r="DB92" s="214"/>
      <c r="DC92" s="214"/>
      <c r="DD92" s="214"/>
      <c r="DE92" s="214"/>
      <c r="DF92" s="214"/>
      <c r="DG92" s="214"/>
      <c r="DH92" s="214"/>
      <c r="DI92" s="214"/>
      <c r="DJ92" s="214"/>
      <c r="DK92" s="214"/>
      <c r="DL92" s="214"/>
      <c r="DM92" s="214"/>
      <c r="DN92" s="214"/>
      <c r="DO92" s="214"/>
      <c r="DP92" s="214"/>
      <c r="DQ92" s="214"/>
      <c r="DR92" s="214"/>
      <c r="DS92" s="214"/>
      <c r="DT92" s="214"/>
      <c r="DU92" s="214"/>
      <c r="DV92" s="214"/>
      <c r="DW92" s="214"/>
      <c r="DX92" s="214"/>
      <c r="DY92" s="214"/>
      <c r="DZ92" s="214"/>
      <c r="EA92" s="214"/>
      <c r="EB92" s="214"/>
      <c r="EC92" s="214"/>
      <c r="ED92" s="214"/>
      <c r="EE92" s="214"/>
      <c r="EF92" s="214"/>
      <c r="EG92" s="214"/>
      <c r="EH92" s="214"/>
      <c r="EI92" s="214"/>
      <c r="EJ92" s="214"/>
      <c r="EK92" s="214"/>
      <c r="EL92" s="214"/>
      <c r="EM92" s="214"/>
      <c r="EN92" s="214"/>
      <c r="EO92" s="214"/>
      <c r="EP92" s="214"/>
      <c r="EQ92" s="214"/>
      <c r="ER92" s="214"/>
      <c r="ES92" s="214"/>
      <c r="ET92" s="214"/>
      <c r="EU92" s="214"/>
      <c r="EV92" s="214"/>
      <c r="EW92" s="214"/>
      <c r="EX92" s="214"/>
      <c r="EY92" s="214"/>
      <c r="EZ92" s="214"/>
      <c r="FA92" s="214"/>
      <c r="FB92" s="214"/>
      <c r="FC92" s="214"/>
      <c r="FD92" s="214"/>
      <c r="FE92" s="214"/>
      <c r="FF92" s="214"/>
      <c r="FG92" s="214"/>
      <c r="FH92" s="214"/>
      <c r="FI92" s="214"/>
      <c r="FJ92" s="214"/>
      <c r="FK92" s="214"/>
      <c r="FL92" s="214"/>
      <c r="FM92" s="214"/>
      <c r="FN92" s="214"/>
      <c r="FO92" s="214"/>
      <c r="FP92" s="214"/>
      <c r="FQ92" s="214"/>
      <c r="FR92" s="214"/>
      <c r="FS92" s="214"/>
      <c r="FT92" s="214"/>
      <c r="FU92" s="214"/>
      <c r="FV92" s="214"/>
      <c r="FW92" s="214"/>
      <c r="FX92" s="214"/>
      <c r="FY92" s="214"/>
      <c r="FZ92" s="214"/>
      <c r="GA92" s="214"/>
      <c r="GB92" s="214"/>
      <c r="GC92" s="214"/>
      <c r="GD92" s="214"/>
      <c r="GE92" s="214"/>
      <c r="GF92" s="214"/>
      <c r="GG92" s="214"/>
      <c r="GH92" s="214"/>
      <c r="GI92" s="214"/>
      <c r="GJ92" s="214"/>
      <c r="GK92" s="214"/>
      <c r="GL92" s="214"/>
      <c r="GM92" s="214"/>
      <c r="GN92" s="214"/>
      <c r="GO92" s="214"/>
      <c r="GP92" s="214"/>
      <c r="GQ92" s="214"/>
      <c r="GR92" s="214"/>
      <c r="GS92" s="214"/>
      <c r="GT92" s="214"/>
      <c r="GU92" s="214"/>
      <c r="GV92" s="214"/>
      <c r="GW92" s="214"/>
      <c r="GX92" s="214"/>
      <c r="GY92" s="214"/>
      <c r="GZ92" s="214"/>
      <c r="HA92" s="214"/>
      <c r="HB92" s="214"/>
      <c r="HC92" s="214"/>
      <c r="HD92" s="214"/>
      <c r="HE92" s="214"/>
      <c r="HF92" s="214"/>
      <c r="HG92" s="214"/>
      <c r="HH92" s="214"/>
      <c r="HI92" s="214"/>
      <c r="HJ92" s="214"/>
      <c r="HK92" s="214"/>
      <c r="HL92" s="214"/>
      <c r="HM92" s="214"/>
      <c r="HN92" s="214"/>
      <c r="HO92" s="214"/>
      <c r="HP92" s="214"/>
      <c r="HQ92" s="214"/>
      <c r="HR92" s="214"/>
      <c r="HS92" s="214"/>
      <c r="HT92" s="214"/>
      <c r="HU92" s="214"/>
      <c r="HV92" s="214"/>
      <c r="HW92" s="214"/>
      <c r="HX92" s="214"/>
      <c r="HY92" s="214"/>
      <c r="HZ92" s="214"/>
      <c r="IA92" s="214"/>
      <c r="IB92" s="214"/>
      <c r="IC92" s="214"/>
      <c r="ID92" s="214"/>
      <c r="IE92" s="214"/>
      <c r="IF92" s="214"/>
      <c r="IG92" s="214"/>
      <c r="IH92" s="214"/>
      <c r="II92" s="214"/>
      <c r="IJ92" s="214"/>
      <c r="IK92" s="214"/>
      <c r="IL92" s="214"/>
      <c r="IM92" s="214"/>
      <c r="IN92" s="214"/>
      <c r="IO92" s="214"/>
      <c r="IP92" s="214"/>
      <c r="IQ92" s="214"/>
      <c r="IR92" s="214"/>
      <c r="IS92" s="214"/>
    </row>
    <row r="93" spans="1:253" ht="15.75" x14ac:dyDescent="0.25">
      <c r="A93" s="215"/>
      <c r="B93" s="231"/>
      <c r="C93" s="254" t="s">
        <v>1598</v>
      </c>
      <c r="D93" s="267" t="s">
        <v>1599</v>
      </c>
      <c r="E93" s="306"/>
      <c r="F93" s="254"/>
      <c r="G93" s="282"/>
      <c r="H93" s="257"/>
      <c r="I93" s="258"/>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4"/>
      <c r="BR93" s="214"/>
      <c r="BS93" s="214"/>
      <c r="BT93" s="214"/>
      <c r="BU93" s="214"/>
      <c r="BV93" s="214"/>
      <c r="BW93" s="214"/>
      <c r="BX93" s="214"/>
      <c r="BY93" s="214"/>
      <c r="BZ93" s="214"/>
      <c r="CA93" s="214"/>
      <c r="CB93" s="214"/>
      <c r="CC93" s="214"/>
      <c r="CD93" s="214"/>
      <c r="CE93" s="214"/>
      <c r="CF93" s="214"/>
      <c r="CG93" s="214"/>
      <c r="CH93" s="214"/>
      <c r="CI93" s="214"/>
      <c r="CJ93" s="214"/>
      <c r="CK93" s="214"/>
      <c r="CL93" s="214"/>
      <c r="CM93" s="214"/>
      <c r="CN93" s="214"/>
      <c r="CO93" s="214"/>
      <c r="CP93" s="214"/>
      <c r="CQ93" s="214"/>
      <c r="CR93" s="214"/>
      <c r="CS93" s="214"/>
      <c r="CT93" s="214"/>
      <c r="CU93" s="214"/>
      <c r="CV93" s="214"/>
      <c r="CW93" s="214"/>
      <c r="CX93" s="214"/>
      <c r="CY93" s="214"/>
      <c r="CZ93" s="214"/>
      <c r="DA93" s="214"/>
      <c r="DB93" s="214"/>
      <c r="DC93" s="214"/>
      <c r="DD93" s="214"/>
      <c r="DE93" s="214"/>
      <c r="DF93" s="214"/>
      <c r="DG93" s="214"/>
      <c r="DH93" s="214"/>
      <c r="DI93" s="214"/>
      <c r="DJ93" s="214"/>
      <c r="DK93" s="214"/>
      <c r="DL93" s="214"/>
      <c r="DM93" s="214"/>
      <c r="DN93" s="214"/>
      <c r="DO93" s="214"/>
      <c r="DP93" s="214"/>
      <c r="DQ93" s="214"/>
      <c r="DR93" s="214"/>
      <c r="DS93" s="214"/>
      <c r="DT93" s="214"/>
      <c r="DU93" s="214"/>
      <c r="DV93" s="214"/>
      <c r="DW93" s="214"/>
      <c r="DX93" s="214"/>
      <c r="DY93" s="214"/>
      <c r="DZ93" s="214"/>
      <c r="EA93" s="214"/>
      <c r="EB93" s="214"/>
      <c r="EC93" s="214"/>
      <c r="ED93" s="214"/>
      <c r="EE93" s="214"/>
      <c r="EF93" s="214"/>
      <c r="EG93" s="214"/>
      <c r="EH93" s="214"/>
      <c r="EI93" s="214"/>
      <c r="EJ93" s="214"/>
      <c r="EK93" s="214"/>
      <c r="EL93" s="214"/>
      <c r="EM93" s="214"/>
      <c r="EN93" s="214"/>
      <c r="EO93" s="214"/>
      <c r="EP93" s="214"/>
      <c r="EQ93" s="214"/>
      <c r="ER93" s="214"/>
      <c r="ES93" s="214"/>
      <c r="ET93" s="214"/>
      <c r="EU93" s="214"/>
      <c r="EV93" s="214"/>
      <c r="EW93" s="214"/>
      <c r="EX93" s="214"/>
      <c r="EY93" s="214"/>
      <c r="EZ93" s="214"/>
      <c r="FA93" s="214"/>
      <c r="FB93" s="214"/>
      <c r="FC93" s="214"/>
      <c r="FD93" s="214"/>
      <c r="FE93" s="214"/>
      <c r="FF93" s="214"/>
      <c r="FG93" s="214"/>
      <c r="FH93" s="214"/>
      <c r="FI93" s="214"/>
      <c r="FJ93" s="214"/>
      <c r="FK93" s="214"/>
      <c r="FL93" s="214"/>
      <c r="FM93" s="214"/>
      <c r="FN93" s="214"/>
      <c r="FO93" s="214"/>
      <c r="FP93" s="214"/>
      <c r="FQ93" s="214"/>
      <c r="FR93" s="214"/>
      <c r="FS93" s="214"/>
      <c r="FT93" s="214"/>
      <c r="FU93" s="214"/>
      <c r="FV93" s="214"/>
      <c r="FW93" s="214"/>
      <c r="FX93" s="214"/>
      <c r="FY93" s="214"/>
      <c r="FZ93" s="214"/>
      <c r="GA93" s="214"/>
      <c r="GB93" s="214"/>
      <c r="GC93" s="214"/>
      <c r="GD93" s="214"/>
      <c r="GE93" s="214"/>
      <c r="GF93" s="214"/>
      <c r="GG93" s="214"/>
      <c r="GH93" s="214"/>
      <c r="GI93" s="214"/>
      <c r="GJ93" s="214"/>
      <c r="GK93" s="214"/>
      <c r="GL93" s="214"/>
      <c r="GM93" s="214"/>
      <c r="GN93" s="214"/>
      <c r="GO93" s="214"/>
      <c r="GP93" s="214"/>
      <c r="GQ93" s="214"/>
      <c r="GR93" s="214"/>
      <c r="GS93" s="214"/>
      <c r="GT93" s="214"/>
      <c r="GU93" s="214"/>
      <c r="GV93" s="214"/>
      <c r="GW93" s="214"/>
      <c r="GX93" s="214"/>
      <c r="GY93" s="214"/>
      <c r="GZ93" s="214"/>
      <c r="HA93" s="214"/>
      <c r="HB93" s="214"/>
      <c r="HC93" s="214"/>
      <c r="HD93" s="214"/>
      <c r="HE93" s="214"/>
      <c r="HF93" s="214"/>
      <c r="HG93" s="214"/>
      <c r="HH93" s="214"/>
      <c r="HI93" s="214"/>
      <c r="HJ93" s="214"/>
      <c r="HK93" s="214"/>
      <c r="HL93" s="214"/>
      <c r="HM93" s="214"/>
      <c r="HN93" s="214"/>
      <c r="HO93" s="214"/>
      <c r="HP93" s="214"/>
      <c r="HQ93" s="214"/>
      <c r="HR93" s="214"/>
      <c r="HS93" s="214"/>
      <c r="HT93" s="214"/>
      <c r="HU93" s="214"/>
      <c r="HV93" s="214"/>
      <c r="HW93" s="214"/>
      <c r="HX93" s="214"/>
      <c r="HY93" s="214"/>
      <c r="HZ93" s="214"/>
      <c r="IA93" s="214"/>
      <c r="IB93" s="214"/>
      <c r="IC93" s="214"/>
      <c r="ID93" s="214"/>
      <c r="IE93" s="214"/>
      <c r="IF93" s="214"/>
      <c r="IG93" s="214"/>
      <c r="IH93" s="214"/>
      <c r="II93" s="214"/>
      <c r="IJ93" s="214"/>
      <c r="IK93" s="214"/>
      <c r="IL93" s="214"/>
      <c r="IM93" s="214"/>
      <c r="IN93" s="214"/>
      <c r="IO93" s="214"/>
      <c r="IP93" s="214"/>
      <c r="IQ93" s="214"/>
      <c r="IR93" s="214"/>
      <c r="IS93" s="214"/>
    </row>
    <row r="94" spans="1:253" ht="240" x14ac:dyDescent="0.25">
      <c r="A94" s="215"/>
      <c r="B94" s="297">
        <v>63</v>
      </c>
      <c r="C94" s="259" t="s">
        <v>1600</v>
      </c>
      <c r="D94" s="307" t="s">
        <v>1601</v>
      </c>
      <c r="E94" s="351" t="s">
        <v>1602</v>
      </c>
      <c r="F94" s="241" t="s">
        <v>1279</v>
      </c>
      <c r="G94" s="242" t="s">
        <v>1280</v>
      </c>
      <c r="H94" s="243" t="s">
        <v>1603</v>
      </c>
      <c r="I94" s="246" t="s">
        <v>1604</v>
      </c>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c r="BQ94" s="214"/>
      <c r="BR94" s="214"/>
      <c r="BS94" s="214"/>
      <c r="BT94" s="214"/>
      <c r="BU94" s="214"/>
      <c r="BV94" s="214"/>
      <c r="BW94" s="214"/>
      <c r="BX94" s="214"/>
      <c r="BY94" s="214"/>
      <c r="BZ94" s="214"/>
      <c r="CA94" s="214"/>
      <c r="CB94" s="214"/>
      <c r="CC94" s="214"/>
      <c r="CD94" s="214"/>
      <c r="CE94" s="214"/>
      <c r="CF94" s="214"/>
      <c r="CG94" s="214"/>
      <c r="CH94" s="214"/>
      <c r="CI94" s="214"/>
      <c r="CJ94" s="214"/>
      <c r="CK94" s="214"/>
      <c r="CL94" s="214"/>
      <c r="CM94" s="214"/>
      <c r="CN94" s="214"/>
      <c r="CO94" s="214"/>
      <c r="CP94" s="214"/>
      <c r="CQ94" s="214"/>
      <c r="CR94" s="214"/>
      <c r="CS94" s="214"/>
      <c r="CT94" s="214"/>
      <c r="CU94" s="214"/>
      <c r="CV94" s="214"/>
      <c r="CW94" s="214"/>
      <c r="CX94" s="214"/>
      <c r="CY94" s="214"/>
      <c r="CZ94" s="214"/>
      <c r="DA94" s="214"/>
      <c r="DB94" s="214"/>
      <c r="DC94" s="214"/>
      <c r="DD94" s="214"/>
      <c r="DE94" s="214"/>
      <c r="DF94" s="214"/>
      <c r="DG94" s="214"/>
      <c r="DH94" s="214"/>
      <c r="DI94" s="214"/>
      <c r="DJ94" s="214"/>
      <c r="DK94" s="214"/>
      <c r="DL94" s="214"/>
      <c r="DM94" s="214"/>
      <c r="DN94" s="214"/>
      <c r="DO94" s="214"/>
      <c r="DP94" s="214"/>
      <c r="DQ94" s="214"/>
      <c r="DR94" s="214"/>
      <c r="DS94" s="214"/>
      <c r="DT94" s="214"/>
      <c r="DU94" s="214"/>
      <c r="DV94" s="214"/>
      <c r="DW94" s="214"/>
      <c r="DX94" s="214"/>
      <c r="DY94" s="214"/>
      <c r="DZ94" s="214"/>
      <c r="EA94" s="214"/>
      <c r="EB94" s="214"/>
      <c r="EC94" s="214"/>
      <c r="ED94" s="214"/>
      <c r="EE94" s="214"/>
      <c r="EF94" s="214"/>
      <c r="EG94" s="214"/>
      <c r="EH94" s="214"/>
      <c r="EI94" s="214"/>
      <c r="EJ94" s="214"/>
      <c r="EK94" s="214"/>
      <c r="EL94" s="214"/>
      <c r="EM94" s="214"/>
      <c r="EN94" s="214"/>
      <c r="EO94" s="214"/>
      <c r="EP94" s="214"/>
      <c r="EQ94" s="214"/>
      <c r="ER94" s="214"/>
      <c r="ES94" s="214"/>
      <c r="ET94" s="214"/>
      <c r="EU94" s="214"/>
      <c r="EV94" s="214"/>
      <c r="EW94" s="214"/>
      <c r="EX94" s="214"/>
      <c r="EY94" s="214"/>
      <c r="EZ94" s="214"/>
      <c r="FA94" s="214"/>
      <c r="FB94" s="214"/>
      <c r="FC94" s="214"/>
      <c r="FD94" s="214"/>
      <c r="FE94" s="214"/>
      <c r="FF94" s="214"/>
      <c r="FG94" s="214"/>
      <c r="FH94" s="214"/>
      <c r="FI94" s="214"/>
      <c r="FJ94" s="214"/>
      <c r="FK94" s="214"/>
      <c r="FL94" s="214"/>
      <c r="FM94" s="214"/>
      <c r="FN94" s="214"/>
      <c r="FO94" s="214"/>
      <c r="FP94" s="214"/>
      <c r="FQ94" s="214"/>
      <c r="FR94" s="214"/>
      <c r="FS94" s="214"/>
      <c r="FT94" s="214"/>
      <c r="FU94" s="214"/>
      <c r="FV94" s="214"/>
      <c r="FW94" s="214"/>
      <c r="FX94" s="214"/>
      <c r="FY94" s="214"/>
      <c r="FZ94" s="214"/>
      <c r="GA94" s="214"/>
      <c r="GB94" s="214"/>
      <c r="GC94" s="214"/>
      <c r="GD94" s="214"/>
      <c r="GE94" s="214"/>
      <c r="GF94" s="214"/>
      <c r="GG94" s="214"/>
      <c r="GH94" s="214"/>
      <c r="GI94" s="214"/>
      <c r="GJ94" s="214"/>
      <c r="GK94" s="214"/>
      <c r="GL94" s="214"/>
      <c r="GM94" s="214"/>
      <c r="GN94" s="214"/>
      <c r="GO94" s="214"/>
      <c r="GP94" s="214"/>
      <c r="GQ94" s="214"/>
      <c r="GR94" s="214"/>
      <c r="GS94" s="214"/>
      <c r="GT94" s="214"/>
      <c r="GU94" s="214"/>
      <c r="GV94" s="214"/>
      <c r="GW94" s="214"/>
      <c r="GX94" s="214"/>
      <c r="GY94" s="214"/>
      <c r="GZ94" s="214"/>
      <c r="HA94" s="214"/>
      <c r="HB94" s="214"/>
      <c r="HC94" s="214"/>
      <c r="HD94" s="214"/>
      <c r="HE94" s="214"/>
      <c r="HF94" s="214"/>
      <c r="HG94" s="214"/>
      <c r="HH94" s="214"/>
      <c r="HI94" s="214"/>
      <c r="HJ94" s="214"/>
      <c r="HK94" s="214"/>
      <c r="HL94" s="214"/>
      <c r="HM94" s="214"/>
      <c r="HN94" s="214"/>
      <c r="HO94" s="214"/>
      <c r="HP94" s="214"/>
      <c r="HQ94" s="214"/>
      <c r="HR94" s="214"/>
      <c r="HS94" s="214"/>
      <c r="HT94" s="214"/>
      <c r="HU94" s="214"/>
      <c r="HV94" s="214"/>
      <c r="HW94" s="214"/>
      <c r="HX94" s="214"/>
      <c r="HY94" s="214"/>
      <c r="HZ94" s="214"/>
      <c r="IA94" s="214"/>
      <c r="IB94" s="214"/>
      <c r="IC94" s="214"/>
      <c r="ID94" s="214"/>
      <c r="IE94" s="214"/>
      <c r="IF94" s="214"/>
      <c r="IG94" s="214"/>
      <c r="IH94" s="214"/>
      <c r="II94" s="214"/>
      <c r="IJ94" s="214"/>
      <c r="IK94" s="214"/>
      <c r="IL94" s="214"/>
      <c r="IM94" s="214"/>
      <c r="IN94" s="214"/>
      <c r="IO94" s="214"/>
      <c r="IP94" s="214"/>
      <c r="IQ94" s="214"/>
      <c r="IR94" s="214"/>
      <c r="IS94" s="214"/>
    </row>
    <row r="95" spans="1:253" ht="195" x14ac:dyDescent="0.25">
      <c r="A95" s="215"/>
      <c r="B95" s="297">
        <v>64</v>
      </c>
      <c r="C95" s="259" t="s">
        <v>1605</v>
      </c>
      <c r="D95" s="307" t="s">
        <v>1606</v>
      </c>
      <c r="E95" s="342" t="s">
        <v>1607</v>
      </c>
      <c r="F95" s="241" t="s">
        <v>1279</v>
      </c>
      <c r="G95" s="242" t="s">
        <v>1280</v>
      </c>
      <c r="H95" s="243" t="s">
        <v>1608</v>
      </c>
      <c r="I95" s="318" t="s">
        <v>1609</v>
      </c>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c r="BI95" s="214"/>
      <c r="BJ95" s="214"/>
      <c r="BK95" s="214"/>
      <c r="BL95" s="214"/>
      <c r="BM95" s="214"/>
      <c r="BN95" s="214"/>
      <c r="BO95" s="214"/>
      <c r="BP95" s="214"/>
      <c r="BQ95" s="214"/>
      <c r="BR95" s="214"/>
      <c r="BS95" s="214"/>
      <c r="BT95" s="214"/>
      <c r="BU95" s="214"/>
      <c r="BV95" s="214"/>
      <c r="BW95" s="214"/>
      <c r="BX95" s="214"/>
      <c r="BY95" s="214"/>
      <c r="BZ95" s="214"/>
      <c r="CA95" s="214"/>
      <c r="CB95" s="214"/>
      <c r="CC95" s="214"/>
      <c r="CD95" s="214"/>
      <c r="CE95" s="214"/>
      <c r="CF95" s="214"/>
      <c r="CG95" s="214"/>
      <c r="CH95" s="214"/>
      <c r="CI95" s="214"/>
      <c r="CJ95" s="214"/>
      <c r="CK95" s="214"/>
      <c r="CL95" s="214"/>
      <c r="CM95" s="214"/>
      <c r="CN95" s="214"/>
      <c r="CO95" s="214"/>
      <c r="CP95" s="214"/>
      <c r="CQ95" s="214"/>
      <c r="CR95" s="214"/>
      <c r="CS95" s="214"/>
      <c r="CT95" s="214"/>
      <c r="CU95" s="214"/>
      <c r="CV95" s="214"/>
      <c r="CW95" s="214"/>
      <c r="CX95" s="214"/>
      <c r="CY95" s="214"/>
      <c r="CZ95" s="214"/>
      <c r="DA95" s="214"/>
      <c r="DB95" s="214"/>
      <c r="DC95" s="214"/>
      <c r="DD95" s="214"/>
      <c r="DE95" s="214"/>
      <c r="DF95" s="214"/>
      <c r="DG95" s="214"/>
      <c r="DH95" s="214"/>
      <c r="DI95" s="214"/>
      <c r="DJ95" s="214"/>
      <c r="DK95" s="214"/>
      <c r="DL95" s="214"/>
      <c r="DM95" s="214"/>
      <c r="DN95" s="214"/>
      <c r="DO95" s="214"/>
      <c r="DP95" s="214"/>
      <c r="DQ95" s="214"/>
      <c r="DR95" s="214"/>
      <c r="DS95" s="214"/>
      <c r="DT95" s="214"/>
      <c r="DU95" s="214"/>
      <c r="DV95" s="214"/>
      <c r="DW95" s="214"/>
      <c r="DX95" s="214"/>
      <c r="DY95" s="214"/>
      <c r="DZ95" s="214"/>
      <c r="EA95" s="214"/>
      <c r="EB95" s="214"/>
      <c r="EC95" s="214"/>
      <c r="ED95" s="214"/>
      <c r="EE95" s="214"/>
      <c r="EF95" s="214"/>
      <c r="EG95" s="214"/>
      <c r="EH95" s="214"/>
      <c r="EI95" s="214"/>
      <c r="EJ95" s="214"/>
      <c r="EK95" s="214"/>
      <c r="EL95" s="214"/>
      <c r="EM95" s="214"/>
      <c r="EN95" s="214"/>
      <c r="EO95" s="214"/>
      <c r="EP95" s="214"/>
      <c r="EQ95" s="214"/>
      <c r="ER95" s="214"/>
      <c r="ES95" s="214"/>
      <c r="ET95" s="214"/>
      <c r="EU95" s="214"/>
      <c r="EV95" s="214"/>
      <c r="EW95" s="214"/>
      <c r="EX95" s="214"/>
      <c r="EY95" s="214"/>
      <c r="EZ95" s="214"/>
      <c r="FA95" s="214"/>
      <c r="FB95" s="214"/>
      <c r="FC95" s="214"/>
      <c r="FD95" s="214"/>
      <c r="FE95" s="214"/>
      <c r="FF95" s="214"/>
      <c r="FG95" s="214"/>
      <c r="FH95" s="214"/>
      <c r="FI95" s="214"/>
      <c r="FJ95" s="214"/>
      <c r="FK95" s="214"/>
      <c r="FL95" s="214"/>
      <c r="FM95" s="214"/>
      <c r="FN95" s="214"/>
      <c r="FO95" s="214"/>
      <c r="FP95" s="214"/>
      <c r="FQ95" s="214"/>
      <c r="FR95" s="214"/>
      <c r="FS95" s="214"/>
      <c r="FT95" s="214"/>
      <c r="FU95" s="214"/>
      <c r="FV95" s="214"/>
      <c r="FW95" s="214"/>
      <c r="FX95" s="214"/>
      <c r="FY95" s="214"/>
      <c r="FZ95" s="214"/>
      <c r="GA95" s="214"/>
      <c r="GB95" s="214"/>
      <c r="GC95" s="214"/>
      <c r="GD95" s="214"/>
      <c r="GE95" s="214"/>
      <c r="GF95" s="214"/>
      <c r="GG95" s="214"/>
      <c r="GH95" s="214"/>
      <c r="GI95" s="214"/>
      <c r="GJ95" s="214"/>
      <c r="GK95" s="214"/>
      <c r="GL95" s="214"/>
      <c r="GM95" s="214"/>
      <c r="GN95" s="214"/>
      <c r="GO95" s="214"/>
      <c r="GP95" s="214"/>
      <c r="GQ95" s="214"/>
      <c r="GR95" s="214"/>
      <c r="GS95" s="214"/>
      <c r="GT95" s="214"/>
      <c r="GU95" s="214"/>
      <c r="GV95" s="214"/>
      <c r="GW95" s="214"/>
      <c r="GX95" s="214"/>
      <c r="GY95" s="214"/>
      <c r="GZ95" s="214"/>
      <c r="HA95" s="214"/>
      <c r="HB95" s="214"/>
      <c r="HC95" s="214"/>
      <c r="HD95" s="214"/>
      <c r="HE95" s="214"/>
      <c r="HF95" s="214"/>
      <c r="HG95" s="214"/>
      <c r="HH95" s="214"/>
      <c r="HI95" s="214"/>
      <c r="HJ95" s="214"/>
      <c r="HK95" s="214"/>
      <c r="HL95" s="214"/>
      <c r="HM95" s="214"/>
      <c r="HN95" s="214"/>
      <c r="HO95" s="214"/>
      <c r="HP95" s="214"/>
      <c r="HQ95" s="214"/>
      <c r="HR95" s="214"/>
      <c r="HS95" s="214"/>
      <c r="HT95" s="214"/>
      <c r="HU95" s="214"/>
      <c r="HV95" s="214"/>
      <c r="HW95" s="214"/>
      <c r="HX95" s="214"/>
      <c r="HY95" s="214"/>
      <c r="HZ95" s="214"/>
      <c r="IA95" s="214"/>
      <c r="IB95" s="214"/>
      <c r="IC95" s="214"/>
      <c r="ID95" s="214"/>
      <c r="IE95" s="214"/>
      <c r="IF95" s="214"/>
      <c r="IG95" s="214"/>
      <c r="IH95" s="214"/>
      <c r="II95" s="214"/>
      <c r="IJ95" s="214"/>
      <c r="IK95" s="214"/>
      <c r="IL95" s="214"/>
      <c r="IM95" s="214"/>
      <c r="IN95" s="214"/>
      <c r="IO95" s="214"/>
      <c r="IP95" s="214"/>
      <c r="IQ95" s="214"/>
      <c r="IR95" s="214"/>
      <c r="IS95" s="214"/>
    </row>
    <row r="96" spans="1:253" ht="225" x14ac:dyDescent="0.25">
      <c r="A96" s="215"/>
      <c r="B96" s="297">
        <v>65</v>
      </c>
      <c r="C96" s="259" t="s">
        <v>1610</v>
      </c>
      <c r="D96" s="307" t="s">
        <v>1611</v>
      </c>
      <c r="E96" s="338" t="s">
        <v>1612</v>
      </c>
      <c r="F96" s="241" t="s">
        <v>1279</v>
      </c>
      <c r="G96" s="242" t="s">
        <v>1280</v>
      </c>
      <c r="H96" s="243" t="s">
        <v>1613</v>
      </c>
      <c r="I96" s="352" t="s">
        <v>1614</v>
      </c>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c r="BI96" s="214"/>
      <c r="BJ96" s="214"/>
      <c r="BK96" s="214"/>
      <c r="BL96" s="214"/>
      <c r="BM96" s="214"/>
      <c r="BN96" s="214"/>
      <c r="BO96" s="214"/>
      <c r="BP96" s="214"/>
      <c r="BQ96" s="214"/>
      <c r="BR96" s="214"/>
      <c r="BS96" s="214"/>
      <c r="BT96" s="214"/>
      <c r="BU96" s="214"/>
      <c r="BV96" s="214"/>
      <c r="BW96" s="214"/>
      <c r="BX96" s="214"/>
      <c r="BY96" s="214"/>
      <c r="BZ96" s="214"/>
      <c r="CA96" s="214"/>
      <c r="CB96" s="214"/>
      <c r="CC96" s="214"/>
      <c r="CD96" s="214"/>
      <c r="CE96" s="214"/>
      <c r="CF96" s="214"/>
      <c r="CG96" s="214"/>
      <c r="CH96" s="214"/>
      <c r="CI96" s="214"/>
      <c r="CJ96" s="214"/>
      <c r="CK96" s="214"/>
      <c r="CL96" s="214"/>
      <c r="CM96" s="214"/>
      <c r="CN96" s="214"/>
      <c r="CO96" s="214"/>
      <c r="CP96" s="214"/>
      <c r="CQ96" s="214"/>
      <c r="CR96" s="214"/>
      <c r="CS96" s="214"/>
      <c r="CT96" s="214"/>
      <c r="CU96" s="214"/>
      <c r="CV96" s="214"/>
      <c r="CW96" s="214"/>
      <c r="CX96" s="214"/>
      <c r="CY96" s="214"/>
      <c r="CZ96" s="214"/>
      <c r="DA96" s="214"/>
      <c r="DB96" s="214"/>
      <c r="DC96" s="214"/>
      <c r="DD96" s="214"/>
      <c r="DE96" s="214"/>
      <c r="DF96" s="214"/>
      <c r="DG96" s="214"/>
      <c r="DH96" s="214"/>
      <c r="DI96" s="214"/>
      <c r="DJ96" s="214"/>
      <c r="DK96" s="214"/>
      <c r="DL96" s="214"/>
      <c r="DM96" s="214"/>
      <c r="DN96" s="214"/>
      <c r="DO96" s="214"/>
      <c r="DP96" s="214"/>
      <c r="DQ96" s="214"/>
      <c r="DR96" s="214"/>
      <c r="DS96" s="214"/>
      <c r="DT96" s="214"/>
      <c r="DU96" s="214"/>
      <c r="DV96" s="214"/>
      <c r="DW96" s="214"/>
      <c r="DX96" s="214"/>
      <c r="DY96" s="214"/>
      <c r="DZ96" s="214"/>
      <c r="EA96" s="214"/>
      <c r="EB96" s="214"/>
      <c r="EC96" s="214"/>
      <c r="ED96" s="214"/>
      <c r="EE96" s="214"/>
      <c r="EF96" s="214"/>
      <c r="EG96" s="214"/>
      <c r="EH96" s="214"/>
      <c r="EI96" s="214"/>
      <c r="EJ96" s="214"/>
      <c r="EK96" s="214"/>
      <c r="EL96" s="214"/>
      <c r="EM96" s="214"/>
      <c r="EN96" s="214"/>
      <c r="EO96" s="214"/>
      <c r="EP96" s="214"/>
      <c r="EQ96" s="214"/>
      <c r="ER96" s="214"/>
      <c r="ES96" s="214"/>
      <c r="ET96" s="214"/>
      <c r="EU96" s="214"/>
      <c r="EV96" s="214"/>
      <c r="EW96" s="214"/>
      <c r="EX96" s="214"/>
      <c r="EY96" s="214"/>
      <c r="EZ96" s="214"/>
      <c r="FA96" s="214"/>
      <c r="FB96" s="214"/>
      <c r="FC96" s="214"/>
      <c r="FD96" s="214"/>
      <c r="FE96" s="214"/>
      <c r="FF96" s="214"/>
      <c r="FG96" s="214"/>
      <c r="FH96" s="214"/>
      <c r="FI96" s="214"/>
      <c r="FJ96" s="214"/>
      <c r="FK96" s="214"/>
      <c r="FL96" s="214"/>
      <c r="FM96" s="214"/>
      <c r="FN96" s="214"/>
      <c r="FO96" s="214"/>
      <c r="FP96" s="214"/>
      <c r="FQ96" s="214"/>
      <c r="FR96" s="214"/>
      <c r="FS96" s="214"/>
      <c r="FT96" s="214"/>
      <c r="FU96" s="214"/>
      <c r="FV96" s="214"/>
      <c r="FW96" s="214"/>
      <c r="FX96" s="214"/>
      <c r="FY96" s="214"/>
      <c r="FZ96" s="214"/>
      <c r="GA96" s="214"/>
      <c r="GB96" s="214"/>
      <c r="GC96" s="214"/>
      <c r="GD96" s="214"/>
      <c r="GE96" s="214"/>
      <c r="GF96" s="214"/>
      <c r="GG96" s="214"/>
      <c r="GH96" s="214"/>
      <c r="GI96" s="214"/>
      <c r="GJ96" s="214"/>
      <c r="GK96" s="214"/>
      <c r="GL96" s="214"/>
      <c r="GM96" s="214"/>
      <c r="GN96" s="214"/>
      <c r="GO96" s="214"/>
      <c r="GP96" s="214"/>
      <c r="GQ96" s="214"/>
      <c r="GR96" s="214"/>
      <c r="GS96" s="214"/>
      <c r="GT96" s="214"/>
      <c r="GU96" s="214"/>
      <c r="GV96" s="214"/>
      <c r="GW96" s="214"/>
      <c r="GX96" s="214"/>
      <c r="GY96" s="214"/>
      <c r="GZ96" s="214"/>
      <c r="HA96" s="214"/>
      <c r="HB96" s="214"/>
      <c r="HC96" s="214"/>
      <c r="HD96" s="214"/>
      <c r="HE96" s="214"/>
      <c r="HF96" s="214"/>
      <c r="HG96" s="214"/>
      <c r="HH96" s="214"/>
      <c r="HI96" s="214"/>
      <c r="HJ96" s="214"/>
      <c r="HK96" s="214"/>
      <c r="HL96" s="214"/>
      <c r="HM96" s="214"/>
      <c r="HN96" s="214"/>
      <c r="HO96" s="214"/>
      <c r="HP96" s="214"/>
      <c r="HQ96" s="214"/>
      <c r="HR96" s="214"/>
      <c r="HS96" s="214"/>
      <c r="HT96" s="214"/>
      <c r="HU96" s="214"/>
      <c r="HV96" s="214"/>
      <c r="HW96" s="214"/>
      <c r="HX96" s="214"/>
      <c r="HY96" s="214"/>
      <c r="HZ96" s="214"/>
      <c r="IA96" s="214"/>
      <c r="IB96" s="214"/>
      <c r="IC96" s="214"/>
      <c r="ID96" s="214"/>
      <c r="IE96" s="214"/>
      <c r="IF96" s="214"/>
      <c r="IG96" s="214"/>
      <c r="IH96" s="214"/>
      <c r="II96" s="214"/>
      <c r="IJ96" s="214"/>
      <c r="IK96" s="214"/>
      <c r="IL96" s="214"/>
      <c r="IM96" s="214"/>
      <c r="IN96" s="214"/>
      <c r="IO96" s="214"/>
      <c r="IP96" s="214"/>
      <c r="IQ96" s="214"/>
      <c r="IR96" s="214"/>
      <c r="IS96" s="214"/>
    </row>
    <row r="97" spans="1:253" ht="210" x14ac:dyDescent="0.25">
      <c r="A97" s="215"/>
      <c r="B97" s="297">
        <v>66</v>
      </c>
      <c r="C97" s="259" t="s">
        <v>1615</v>
      </c>
      <c r="D97" s="307" t="s">
        <v>1616</v>
      </c>
      <c r="E97" s="328" t="s">
        <v>1617</v>
      </c>
      <c r="F97" s="241" t="s">
        <v>1279</v>
      </c>
      <c r="G97" s="242" t="s">
        <v>1280</v>
      </c>
      <c r="H97" s="243" t="s">
        <v>1618</v>
      </c>
      <c r="I97" s="318"/>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c r="BI97" s="214"/>
      <c r="BJ97" s="214"/>
      <c r="BK97" s="214"/>
      <c r="BL97" s="214"/>
      <c r="BM97" s="214"/>
      <c r="BN97" s="214"/>
      <c r="BO97" s="214"/>
      <c r="BP97" s="214"/>
      <c r="BQ97" s="214"/>
      <c r="BR97" s="214"/>
      <c r="BS97" s="214"/>
      <c r="BT97" s="214"/>
      <c r="BU97" s="214"/>
      <c r="BV97" s="214"/>
      <c r="BW97" s="214"/>
      <c r="BX97" s="214"/>
      <c r="BY97" s="214"/>
      <c r="BZ97" s="214"/>
      <c r="CA97" s="214"/>
      <c r="CB97" s="214"/>
      <c r="CC97" s="214"/>
      <c r="CD97" s="214"/>
      <c r="CE97" s="214"/>
      <c r="CF97" s="214"/>
      <c r="CG97" s="214"/>
      <c r="CH97" s="214"/>
      <c r="CI97" s="214"/>
      <c r="CJ97" s="214"/>
      <c r="CK97" s="214"/>
      <c r="CL97" s="214"/>
      <c r="CM97" s="214"/>
      <c r="CN97" s="214"/>
      <c r="CO97" s="214"/>
      <c r="CP97" s="214"/>
      <c r="CQ97" s="214"/>
      <c r="CR97" s="214"/>
      <c r="CS97" s="214"/>
      <c r="CT97" s="214"/>
      <c r="CU97" s="214"/>
      <c r="CV97" s="214"/>
      <c r="CW97" s="214"/>
      <c r="CX97" s="214"/>
      <c r="CY97" s="214"/>
      <c r="CZ97" s="214"/>
      <c r="DA97" s="214"/>
      <c r="DB97" s="214"/>
      <c r="DC97" s="214"/>
      <c r="DD97" s="214"/>
      <c r="DE97" s="214"/>
      <c r="DF97" s="214"/>
      <c r="DG97" s="214"/>
      <c r="DH97" s="214"/>
      <c r="DI97" s="214"/>
      <c r="DJ97" s="214"/>
      <c r="DK97" s="214"/>
      <c r="DL97" s="214"/>
      <c r="DM97" s="214"/>
      <c r="DN97" s="214"/>
      <c r="DO97" s="214"/>
      <c r="DP97" s="214"/>
      <c r="DQ97" s="214"/>
      <c r="DR97" s="214"/>
      <c r="DS97" s="214"/>
      <c r="DT97" s="214"/>
      <c r="DU97" s="214"/>
      <c r="DV97" s="214"/>
      <c r="DW97" s="214"/>
      <c r="DX97" s="214"/>
      <c r="DY97" s="214"/>
      <c r="DZ97" s="214"/>
      <c r="EA97" s="214"/>
      <c r="EB97" s="214"/>
      <c r="EC97" s="214"/>
      <c r="ED97" s="214"/>
      <c r="EE97" s="214"/>
      <c r="EF97" s="214"/>
      <c r="EG97" s="214"/>
      <c r="EH97" s="214"/>
      <c r="EI97" s="214"/>
      <c r="EJ97" s="214"/>
      <c r="EK97" s="214"/>
      <c r="EL97" s="214"/>
      <c r="EM97" s="214"/>
      <c r="EN97" s="214"/>
      <c r="EO97" s="214"/>
      <c r="EP97" s="214"/>
      <c r="EQ97" s="214"/>
      <c r="ER97" s="214"/>
      <c r="ES97" s="214"/>
      <c r="ET97" s="214"/>
      <c r="EU97" s="214"/>
      <c r="EV97" s="214"/>
      <c r="EW97" s="214"/>
      <c r="EX97" s="214"/>
      <c r="EY97" s="214"/>
      <c r="EZ97" s="214"/>
      <c r="FA97" s="214"/>
      <c r="FB97" s="214"/>
      <c r="FC97" s="214"/>
      <c r="FD97" s="214"/>
      <c r="FE97" s="214"/>
      <c r="FF97" s="214"/>
      <c r="FG97" s="214"/>
      <c r="FH97" s="214"/>
      <c r="FI97" s="214"/>
      <c r="FJ97" s="214"/>
      <c r="FK97" s="214"/>
      <c r="FL97" s="214"/>
      <c r="FM97" s="214"/>
      <c r="FN97" s="214"/>
      <c r="FO97" s="214"/>
      <c r="FP97" s="214"/>
      <c r="FQ97" s="214"/>
      <c r="FR97" s="214"/>
      <c r="FS97" s="214"/>
      <c r="FT97" s="214"/>
      <c r="FU97" s="214"/>
      <c r="FV97" s="214"/>
      <c r="FW97" s="214"/>
      <c r="FX97" s="214"/>
      <c r="FY97" s="214"/>
      <c r="FZ97" s="214"/>
      <c r="GA97" s="214"/>
      <c r="GB97" s="214"/>
      <c r="GC97" s="214"/>
      <c r="GD97" s="214"/>
      <c r="GE97" s="214"/>
      <c r="GF97" s="214"/>
      <c r="GG97" s="214"/>
      <c r="GH97" s="214"/>
      <c r="GI97" s="214"/>
      <c r="GJ97" s="214"/>
      <c r="GK97" s="214"/>
      <c r="GL97" s="214"/>
      <c r="GM97" s="214"/>
      <c r="GN97" s="214"/>
      <c r="GO97" s="214"/>
      <c r="GP97" s="214"/>
      <c r="GQ97" s="214"/>
      <c r="GR97" s="214"/>
      <c r="GS97" s="214"/>
      <c r="GT97" s="214"/>
      <c r="GU97" s="214"/>
      <c r="GV97" s="214"/>
      <c r="GW97" s="214"/>
      <c r="GX97" s="214"/>
      <c r="GY97" s="214"/>
      <c r="GZ97" s="214"/>
      <c r="HA97" s="214"/>
      <c r="HB97" s="214"/>
      <c r="HC97" s="214"/>
      <c r="HD97" s="214"/>
      <c r="HE97" s="214"/>
      <c r="HF97" s="214"/>
      <c r="HG97" s="214"/>
      <c r="HH97" s="214"/>
      <c r="HI97" s="214"/>
      <c r="HJ97" s="214"/>
      <c r="HK97" s="214"/>
      <c r="HL97" s="214"/>
      <c r="HM97" s="214"/>
      <c r="HN97" s="214"/>
      <c r="HO97" s="214"/>
      <c r="HP97" s="214"/>
      <c r="HQ97" s="214"/>
      <c r="HR97" s="214"/>
      <c r="HS97" s="214"/>
      <c r="HT97" s="214"/>
      <c r="HU97" s="214"/>
      <c r="HV97" s="214"/>
      <c r="HW97" s="214"/>
      <c r="HX97" s="214"/>
      <c r="HY97" s="214"/>
      <c r="HZ97" s="214"/>
      <c r="IA97" s="214"/>
      <c r="IB97" s="214"/>
      <c r="IC97" s="214"/>
      <c r="ID97" s="214"/>
      <c r="IE97" s="214"/>
      <c r="IF97" s="214"/>
      <c r="IG97" s="214"/>
      <c r="IH97" s="214"/>
      <c r="II97" s="214"/>
      <c r="IJ97" s="214"/>
      <c r="IK97" s="214"/>
      <c r="IL97" s="214"/>
      <c r="IM97" s="214"/>
      <c r="IN97" s="214"/>
      <c r="IO97" s="214"/>
      <c r="IP97" s="214"/>
      <c r="IQ97" s="214"/>
      <c r="IR97" s="214"/>
      <c r="IS97" s="214"/>
    </row>
    <row r="98" spans="1:253" ht="15.75" x14ac:dyDescent="0.25">
      <c r="A98" s="215"/>
      <c r="B98" s="231"/>
      <c r="C98" s="254" t="s">
        <v>1619</v>
      </c>
      <c r="D98" s="267" t="s">
        <v>1620</v>
      </c>
      <c r="E98" s="306"/>
      <c r="F98" s="254"/>
      <c r="G98" s="282"/>
      <c r="H98" s="257"/>
      <c r="I98" s="258"/>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c r="BG98" s="214"/>
      <c r="BH98" s="214"/>
      <c r="BI98" s="214"/>
      <c r="BJ98" s="214"/>
      <c r="BK98" s="214"/>
      <c r="BL98" s="214"/>
      <c r="BM98" s="214"/>
      <c r="BN98" s="214"/>
      <c r="BO98" s="214"/>
      <c r="BP98" s="214"/>
      <c r="BQ98" s="214"/>
      <c r="BR98" s="214"/>
      <c r="BS98" s="214"/>
      <c r="BT98" s="214"/>
      <c r="BU98" s="214"/>
      <c r="BV98" s="214"/>
      <c r="BW98" s="214"/>
      <c r="BX98" s="214"/>
      <c r="BY98" s="214"/>
      <c r="BZ98" s="214"/>
      <c r="CA98" s="214"/>
      <c r="CB98" s="214"/>
      <c r="CC98" s="214"/>
      <c r="CD98" s="214"/>
      <c r="CE98" s="214"/>
      <c r="CF98" s="214"/>
      <c r="CG98" s="214"/>
      <c r="CH98" s="214"/>
      <c r="CI98" s="214"/>
      <c r="CJ98" s="214"/>
      <c r="CK98" s="214"/>
      <c r="CL98" s="214"/>
      <c r="CM98" s="214"/>
      <c r="CN98" s="214"/>
      <c r="CO98" s="214"/>
      <c r="CP98" s="214"/>
      <c r="CQ98" s="214"/>
      <c r="CR98" s="214"/>
      <c r="CS98" s="214"/>
      <c r="CT98" s="214"/>
      <c r="CU98" s="214"/>
      <c r="CV98" s="214"/>
      <c r="CW98" s="214"/>
      <c r="CX98" s="214"/>
      <c r="CY98" s="214"/>
      <c r="CZ98" s="214"/>
      <c r="DA98" s="214"/>
      <c r="DB98" s="214"/>
      <c r="DC98" s="214"/>
      <c r="DD98" s="214"/>
      <c r="DE98" s="214"/>
      <c r="DF98" s="214"/>
      <c r="DG98" s="214"/>
      <c r="DH98" s="214"/>
      <c r="DI98" s="214"/>
      <c r="DJ98" s="214"/>
      <c r="DK98" s="214"/>
      <c r="DL98" s="214"/>
      <c r="DM98" s="214"/>
      <c r="DN98" s="214"/>
      <c r="DO98" s="214"/>
      <c r="DP98" s="214"/>
      <c r="DQ98" s="214"/>
      <c r="DR98" s="214"/>
      <c r="DS98" s="214"/>
      <c r="DT98" s="214"/>
      <c r="DU98" s="214"/>
      <c r="DV98" s="214"/>
      <c r="DW98" s="214"/>
      <c r="DX98" s="214"/>
      <c r="DY98" s="214"/>
      <c r="DZ98" s="214"/>
      <c r="EA98" s="214"/>
      <c r="EB98" s="214"/>
      <c r="EC98" s="214"/>
      <c r="ED98" s="214"/>
      <c r="EE98" s="214"/>
      <c r="EF98" s="214"/>
      <c r="EG98" s="214"/>
      <c r="EH98" s="214"/>
      <c r="EI98" s="214"/>
      <c r="EJ98" s="214"/>
      <c r="EK98" s="214"/>
      <c r="EL98" s="214"/>
      <c r="EM98" s="214"/>
      <c r="EN98" s="214"/>
      <c r="EO98" s="214"/>
      <c r="EP98" s="214"/>
      <c r="EQ98" s="214"/>
      <c r="ER98" s="214"/>
      <c r="ES98" s="214"/>
      <c r="ET98" s="214"/>
      <c r="EU98" s="214"/>
      <c r="EV98" s="214"/>
      <c r="EW98" s="214"/>
      <c r="EX98" s="214"/>
      <c r="EY98" s="214"/>
      <c r="EZ98" s="214"/>
      <c r="FA98" s="214"/>
      <c r="FB98" s="214"/>
      <c r="FC98" s="214"/>
      <c r="FD98" s="214"/>
      <c r="FE98" s="214"/>
      <c r="FF98" s="214"/>
      <c r="FG98" s="214"/>
      <c r="FH98" s="214"/>
      <c r="FI98" s="214"/>
      <c r="FJ98" s="214"/>
      <c r="FK98" s="214"/>
      <c r="FL98" s="214"/>
      <c r="FM98" s="214"/>
      <c r="FN98" s="214"/>
      <c r="FO98" s="214"/>
      <c r="FP98" s="214"/>
      <c r="FQ98" s="214"/>
      <c r="FR98" s="214"/>
      <c r="FS98" s="214"/>
      <c r="FT98" s="214"/>
      <c r="FU98" s="214"/>
      <c r="FV98" s="214"/>
      <c r="FW98" s="214"/>
      <c r="FX98" s="214"/>
      <c r="FY98" s="214"/>
      <c r="FZ98" s="214"/>
      <c r="GA98" s="214"/>
      <c r="GB98" s="214"/>
      <c r="GC98" s="214"/>
      <c r="GD98" s="214"/>
      <c r="GE98" s="214"/>
      <c r="GF98" s="214"/>
      <c r="GG98" s="214"/>
      <c r="GH98" s="214"/>
      <c r="GI98" s="214"/>
      <c r="GJ98" s="214"/>
      <c r="GK98" s="214"/>
      <c r="GL98" s="214"/>
      <c r="GM98" s="214"/>
      <c r="GN98" s="214"/>
      <c r="GO98" s="214"/>
      <c r="GP98" s="214"/>
      <c r="GQ98" s="214"/>
      <c r="GR98" s="214"/>
      <c r="GS98" s="214"/>
      <c r="GT98" s="214"/>
      <c r="GU98" s="214"/>
      <c r="GV98" s="214"/>
      <c r="GW98" s="214"/>
      <c r="GX98" s="214"/>
      <c r="GY98" s="214"/>
      <c r="GZ98" s="214"/>
      <c r="HA98" s="214"/>
      <c r="HB98" s="214"/>
      <c r="HC98" s="214"/>
      <c r="HD98" s="214"/>
      <c r="HE98" s="214"/>
      <c r="HF98" s="214"/>
      <c r="HG98" s="214"/>
      <c r="HH98" s="214"/>
      <c r="HI98" s="214"/>
      <c r="HJ98" s="214"/>
      <c r="HK98" s="214"/>
      <c r="HL98" s="214"/>
      <c r="HM98" s="214"/>
      <c r="HN98" s="214"/>
      <c r="HO98" s="214"/>
      <c r="HP98" s="214"/>
      <c r="HQ98" s="214"/>
      <c r="HR98" s="214"/>
      <c r="HS98" s="214"/>
      <c r="HT98" s="214"/>
      <c r="HU98" s="214"/>
      <c r="HV98" s="214"/>
      <c r="HW98" s="214"/>
      <c r="HX98" s="214"/>
      <c r="HY98" s="214"/>
      <c r="HZ98" s="214"/>
      <c r="IA98" s="214"/>
      <c r="IB98" s="214"/>
      <c r="IC98" s="214"/>
      <c r="ID98" s="214"/>
      <c r="IE98" s="214"/>
      <c r="IF98" s="214"/>
      <c r="IG98" s="214"/>
      <c r="IH98" s="214"/>
      <c r="II98" s="214"/>
      <c r="IJ98" s="214"/>
      <c r="IK98" s="214"/>
      <c r="IL98" s="214"/>
      <c r="IM98" s="214"/>
      <c r="IN98" s="214"/>
      <c r="IO98" s="214"/>
      <c r="IP98" s="214"/>
      <c r="IQ98" s="214"/>
      <c r="IR98" s="214"/>
      <c r="IS98" s="214"/>
    </row>
    <row r="99" spans="1:253" ht="330" x14ac:dyDescent="0.25">
      <c r="A99" s="324"/>
      <c r="B99" s="317">
        <v>67</v>
      </c>
      <c r="C99" s="353" t="s">
        <v>1621</v>
      </c>
      <c r="D99" s="325" t="s">
        <v>1622</v>
      </c>
      <c r="E99" s="351" t="s">
        <v>1623</v>
      </c>
      <c r="F99" s="241" t="s">
        <v>1279</v>
      </c>
      <c r="G99" s="242" t="s">
        <v>1280</v>
      </c>
      <c r="H99" s="243" t="s">
        <v>1624</v>
      </c>
      <c r="I99" s="244" t="s">
        <v>1459</v>
      </c>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4"/>
      <c r="BU99" s="214"/>
      <c r="BV99" s="214"/>
      <c r="BW99" s="214"/>
      <c r="BX99" s="214"/>
      <c r="BY99" s="214"/>
      <c r="BZ99" s="214"/>
      <c r="CA99" s="214"/>
      <c r="CB99" s="214"/>
      <c r="CC99" s="214"/>
      <c r="CD99" s="214"/>
      <c r="CE99" s="214"/>
      <c r="CF99" s="214"/>
      <c r="CG99" s="214"/>
      <c r="CH99" s="214"/>
      <c r="CI99" s="214"/>
      <c r="CJ99" s="214"/>
      <c r="CK99" s="214"/>
      <c r="CL99" s="214"/>
      <c r="CM99" s="214"/>
      <c r="CN99" s="214"/>
      <c r="CO99" s="214"/>
      <c r="CP99" s="214"/>
      <c r="CQ99" s="214"/>
      <c r="CR99" s="214"/>
      <c r="CS99" s="214"/>
      <c r="CT99" s="214"/>
      <c r="CU99" s="214"/>
      <c r="CV99" s="214"/>
      <c r="CW99" s="214"/>
      <c r="CX99" s="214"/>
      <c r="CY99" s="214"/>
      <c r="CZ99" s="214"/>
      <c r="DA99" s="214"/>
      <c r="DB99" s="214"/>
      <c r="DC99" s="214"/>
      <c r="DD99" s="214"/>
      <c r="DE99" s="214"/>
      <c r="DF99" s="214"/>
      <c r="DG99" s="214"/>
      <c r="DH99" s="214"/>
      <c r="DI99" s="214"/>
      <c r="DJ99" s="214"/>
      <c r="DK99" s="214"/>
      <c r="DL99" s="214"/>
      <c r="DM99" s="214"/>
      <c r="DN99" s="214"/>
      <c r="DO99" s="214"/>
      <c r="DP99" s="214"/>
      <c r="DQ99" s="214"/>
      <c r="DR99" s="214"/>
      <c r="DS99" s="214"/>
      <c r="DT99" s="214"/>
      <c r="DU99" s="214"/>
      <c r="DV99" s="214"/>
      <c r="DW99" s="214"/>
      <c r="DX99" s="214"/>
      <c r="DY99" s="214"/>
      <c r="DZ99" s="214"/>
      <c r="EA99" s="214"/>
      <c r="EB99" s="214"/>
      <c r="EC99" s="214"/>
      <c r="ED99" s="214"/>
      <c r="EE99" s="214"/>
      <c r="EF99" s="214"/>
      <c r="EG99" s="214"/>
      <c r="EH99" s="214"/>
      <c r="EI99" s="214"/>
      <c r="EJ99" s="214"/>
      <c r="EK99" s="214"/>
      <c r="EL99" s="214"/>
      <c r="EM99" s="214"/>
      <c r="EN99" s="214"/>
      <c r="EO99" s="214"/>
      <c r="EP99" s="214"/>
      <c r="EQ99" s="214"/>
      <c r="ER99" s="214"/>
      <c r="ES99" s="214"/>
      <c r="ET99" s="214"/>
      <c r="EU99" s="214"/>
      <c r="EV99" s="214"/>
      <c r="EW99" s="214"/>
      <c r="EX99" s="214"/>
      <c r="EY99" s="214"/>
      <c r="EZ99" s="214"/>
      <c r="FA99" s="214"/>
      <c r="FB99" s="214"/>
      <c r="FC99" s="214"/>
      <c r="FD99" s="214"/>
      <c r="FE99" s="214"/>
      <c r="FF99" s="214"/>
      <c r="FG99" s="214"/>
      <c r="FH99" s="214"/>
      <c r="FI99" s="214"/>
      <c r="FJ99" s="214"/>
      <c r="FK99" s="214"/>
      <c r="FL99" s="214"/>
      <c r="FM99" s="214"/>
      <c r="FN99" s="214"/>
      <c r="FO99" s="214"/>
      <c r="FP99" s="214"/>
      <c r="FQ99" s="214"/>
      <c r="FR99" s="214"/>
      <c r="FS99" s="214"/>
      <c r="FT99" s="214"/>
      <c r="FU99" s="214"/>
      <c r="FV99" s="214"/>
      <c r="FW99" s="214"/>
      <c r="FX99" s="214"/>
      <c r="FY99" s="214"/>
      <c r="FZ99" s="214"/>
      <c r="GA99" s="214"/>
      <c r="GB99" s="214"/>
      <c r="GC99" s="214"/>
      <c r="GD99" s="214"/>
      <c r="GE99" s="214"/>
      <c r="GF99" s="214"/>
      <c r="GG99" s="214"/>
      <c r="GH99" s="214"/>
      <c r="GI99" s="214"/>
      <c r="GJ99" s="214"/>
      <c r="GK99" s="214"/>
      <c r="GL99" s="214"/>
      <c r="GM99" s="214"/>
      <c r="GN99" s="214"/>
      <c r="GO99" s="214"/>
      <c r="GP99" s="214"/>
      <c r="GQ99" s="214"/>
      <c r="GR99" s="214"/>
      <c r="GS99" s="214"/>
      <c r="GT99" s="214"/>
      <c r="GU99" s="214"/>
      <c r="GV99" s="214"/>
      <c r="GW99" s="214"/>
      <c r="GX99" s="214"/>
      <c r="GY99" s="214"/>
      <c r="GZ99" s="214"/>
      <c r="HA99" s="214"/>
      <c r="HB99" s="214"/>
      <c r="HC99" s="214"/>
      <c r="HD99" s="214"/>
      <c r="HE99" s="214"/>
      <c r="HF99" s="214"/>
      <c r="HG99" s="214"/>
      <c r="HH99" s="214"/>
      <c r="HI99" s="214"/>
      <c r="HJ99" s="214"/>
      <c r="HK99" s="214"/>
      <c r="HL99" s="214"/>
      <c r="HM99" s="214"/>
      <c r="HN99" s="214"/>
      <c r="HO99" s="214"/>
      <c r="HP99" s="214"/>
      <c r="HQ99" s="214"/>
      <c r="HR99" s="214"/>
      <c r="HS99" s="214"/>
      <c r="HT99" s="214"/>
      <c r="HU99" s="214"/>
      <c r="HV99" s="214"/>
      <c r="HW99" s="214"/>
      <c r="HX99" s="214"/>
      <c r="HY99" s="214"/>
      <c r="HZ99" s="214"/>
      <c r="IA99" s="214"/>
      <c r="IB99" s="214"/>
      <c r="IC99" s="214"/>
      <c r="ID99" s="214"/>
      <c r="IE99" s="214"/>
      <c r="IF99" s="214"/>
      <c r="IG99" s="214"/>
      <c r="IH99" s="214"/>
      <c r="II99" s="214"/>
      <c r="IJ99" s="214"/>
      <c r="IK99" s="214"/>
      <c r="IL99" s="214"/>
      <c r="IM99" s="214"/>
      <c r="IN99" s="214"/>
      <c r="IO99" s="214"/>
      <c r="IP99" s="214"/>
      <c r="IQ99" s="214"/>
      <c r="IR99" s="214"/>
      <c r="IS99" s="214"/>
    </row>
    <row r="100" spans="1:253" ht="31.5" x14ac:dyDescent="0.25">
      <c r="A100" s="354"/>
      <c r="B100" s="355"/>
      <c r="C100" s="233" t="s">
        <v>1625</v>
      </c>
      <c r="D100" s="267" t="s">
        <v>1030</v>
      </c>
      <c r="E100" s="356"/>
      <c r="F100" s="234"/>
      <c r="G100" s="235"/>
      <c r="H100" s="344"/>
      <c r="I100" s="345"/>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c r="BI100" s="214"/>
      <c r="BJ100" s="214"/>
      <c r="BK100" s="214"/>
      <c r="BL100" s="214"/>
      <c r="BM100" s="214"/>
      <c r="BN100" s="214"/>
      <c r="BO100" s="214"/>
      <c r="BP100" s="214"/>
      <c r="BQ100" s="214"/>
      <c r="BR100" s="214"/>
      <c r="BS100" s="214"/>
      <c r="BT100" s="214"/>
      <c r="BU100" s="214"/>
      <c r="BV100" s="214"/>
      <c r="BW100" s="214"/>
      <c r="BX100" s="214"/>
      <c r="BY100" s="214"/>
      <c r="BZ100" s="214"/>
      <c r="CA100" s="214"/>
      <c r="CB100" s="214"/>
      <c r="CC100" s="214"/>
      <c r="CD100" s="214"/>
      <c r="CE100" s="214"/>
      <c r="CF100" s="214"/>
      <c r="CG100" s="214"/>
      <c r="CH100" s="214"/>
      <c r="CI100" s="214"/>
      <c r="CJ100" s="214"/>
      <c r="CK100" s="214"/>
      <c r="CL100" s="214"/>
      <c r="CM100" s="214"/>
      <c r="CN100" s="214"/>
      <c r="CO100" s="214"/>
      <c r="CP100" s="214"/>
      <c r="CQ100" s="214"/>
      <c r="CR100" s="214"/>
      <c r="CS100" s="214"/>
      <c r="CT100" s="214"/>
      <c r="CU100" s="214"/>
      <c r="CV100" s="214"/>
      <c r="CW100" s="214"/>
      <c r="CX100" s="214"/>
      <c r="CY100" s="214"/>
      <c r="CZ100" s="214"/>
      <c r="DA100" s="214"/>
      <c r="DB100" s="214"/>
      <c r="DC100" s="214"/>
      <c r="DD100" s="214"/>
      <c r="DE100" s="214"/>
      <c r="DF100" s="214"/>
      <c r="DG100" s="214"/>
      <c r="DH100" s="214"/>
      <c r="DI100" s="214"/>
      <c r="DJ100" s="214"/>
      <c r="DK100" s="214"/>
      <c r="DL100" s="214"/>
      <c r="DM100" s="214"/>
      <c r="DN100" s="214"/>
      <c r="DO100" s="214"/>
      <c r="DP100" s="214"/>
      <c r="DQ100" s="214"/>
      <c r="DR100" s="214"/>
      <c r="DS100" s="214"/>
      <c r="DT100" s="214"/>
      <c r="DU100" s="214"/>
      <c r="DV100" s="214"/>
      <c r="DW100" s="214"/>
      <c r="DX100" s="214"/>
      <c r="DY100" s="214"/>
      <c r="DZ100" s="214"/>
      <c r="EA100" s="214"/>
      <c r="EB100" s="214"/>
      <c r="EC100" s="214"/>
      <c r="ED100" s="214"/>
      <c r="EE100" s="214"/>
      <c r="EF100" s="214"/>
      <c r="EG100" s="214"/>
      <c r="EH100" s="214"/>
      <c r="EI100" s="214"/>
      <c r="EJ100" s="214"/>
      <c r="EK100" s="214"/>
      <c r="EL100" s="214"/>
      <c r="EM100" s="214"/>
      <c r="EN100" s="214"/>
      <c r="EO100" s="214"/>
      <c r="EP100" s="214"/>
      <c r="EQ100" s="214"/>
      <c r="ER100" s="214"/>
      <c r="ES100" s="214"/>
      <c r="ET100" s="214"/>
      <c r="EU100" s="214"/>
      <c r="EV100" s="214"/>
      <c r="EW100" s="214"/>
      <c r="EX100" s="214"/>
      <c r="EY100" s="214"/>
      <c r="EZ100" s="214"/>
      <c r="FA100" s="214"/>
      <c r="FB100" s="214"/>
      <c r="FC100" s="214"/>
      <c r="FD100" s="214"/>
      <c r="FE100" s="214"/>
      <c r="FF100" s="214"/>
      <c r="FG100" s="214"/>
      <c r="FH100" s="214"/>
      <c r="FI100" s="214"/>
      <c r="FJ100" s="214"/>
      <c r="FK100" s="214"/>
      <c r="FL100" s="214"/>
      <c r="FM100" s="214"/>
      <c r="FN100" s="214"/>
      <c r="FO100" s="214"/>
      <c r="FP100" s="214"/>
      <c r="FQ100" s="214"/>
      <c r="FR100" s="214"/>
      <c r="FS100" s="214"/>
      <c r="FT100" s="214"/>
      <c r="FU100" s="214"/>
      <c r="FV100" s="214"/>
      <c r="FW100" s="214"/>
      <c r="FX100" s="214"/>
      <c r="FY100" s="214"/>
      <c r="FZ100" s="214"/>
      <c r="GA100" s="214"/>
      <c r="GB100" s="214"/>
      <c r="GC100" s="214"/>
      <c r="GD100" s="214"/>
      <c r="GE100" s="214"/>
      <c r="GF100" s="214"/>
      <c r="GG100" s="214"/>
      <c r="GH100" s="214"/>
      <c r="GI100" s="214"/>
      <c r="GJ100" s="214"/>
      <c r="GK100" s="214"/>
      <c r="GL100" s="214"/>
      <c r="GM100" s="214"/>
      <c r="GN100" s="214"/>
      <c r="GO100" s="214"/>
      <c r="GP100" s="214"/>
      <c r="GQ100" s="214"/>
      <c r="GR100" s="214"/>
      <c r="GS100" s="214"/>
      <c r="GT100" s="214"/>
      <c r="GU100" s="214"/>
      <c r="GV100" s="214"/>
      <c r="GW100" s="214"/>
      <c r="GX100" s="214"/>
      <c r="GY100" s="214"/>
      <c r="GZ100" s="214"/>
      <c r="HA100" s="214"/>
      <c r="HB100" s="214"/>
      <c r="HC100" s="214"/>
      <c r="HD100" s="214"/>
      <c r="HE100" s="214"/>
      <c r="HF100" s="214"/>
      <c r="HG100" s="214"/>
      <c r="HH100" s="214"/>
      <c r="HI100" s="214"/>
      <c r="HJ100" s="214"/>
      <c r="HK100" s="214"/>
      <c r="HL100" s="214"/>
      <c r="HM100" s="214"/>
      <c r="HN100" s="214"/>
      <c r="HO100" s="214"/>
      <c r="HP100" s="214"/>
      <c r="HQ100" s="214"/>
      <c r="HR100" s="214"/>
      <c r="HS100" s="214"/>
      <c r="HT100" s="214"/>
      <c r="HU100" s="214"/>
      <c r="HV100" s="214"/>
      <c r="HW100" s="214"/>
      <c r="HX100" s="214"/>
      <c r="HY100" s="214"/>
      <c r="HZ100" s="214"/>
      <c r="IA100" s="214"/>
      <c r="IB100" s="214"/>
      <c r="IC100" s="214"/>
      <c r="ID100" s="214"/>
      <c r="IE100" s="214"/>
      <c r="IF100" s="214"/>
      <c r="IG100" s="214"/>
      <c r="IH100" s="214"/>
      <c r="II100" s="214"/>
      <c r="IJ100" s="214"/>
      <c r="IK100" s="214"/>
      <c r="IL100" s="214"/>
      <c r="IM100" s="214"/>
      <c r="IN100" s="214"/>
      <c r="IO100" s="214"/>
      <c r="IP100" s="214"/>
      <c r="IQ100" s="214"/>
      <c r="IR100" s="214"/>
      <c r="IS100" s="214"/>
    </row>
    <row r="101" spans="1:253" ht="300" x14ac:dyDescent="0.25">
      <c r="A101" s="215"/>
      <c r="B101" s="297">
        <v>68</v>
      </c>
      <c r="C101" s="259" t="s">
        <v>1626</v>
      </c>
      <c r="D101" s="307" t="s">
        <v>1627</v>
      </c>
      <c r="E101" s="337" t="s">
        <v>1628</v>
      </c>
      <c r="F101" s="241" t="s">
        <v>1279</v>
      </c>
      <c r="G101" s="242" t="s">
        <v>1280</v>
      </c>
      <c r="H101" s="243" t="s">
        <v>1629</v>
      </c>
      <c r="I101" s="347" t="s">
        <v>1630</v>
      </c>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c r="BI101" s="214"/>
      <c r="BJ101" s="214"/>
      <c r="BK101" s="214"/>
      <c r="BL101" s="214"/>
      <c r="BM101" s="214"/>
      <c r="BN101" s="214"/>
      <c r="BO101" s="214"/>
      <c r="BP101" s="214"/>
      <c r="BQ101" s="214"/>
      <c r="BR101" s="214"/>
      <c r="BS101" s="214"/>
      <c r="BT101" s="214"/>
      <c r="BU101" s="214"/>
      <c r="BV101" s="214"/>
      <c r="BW101" s="214"/>
      <c r="BX101" s="214"/>
      <c r="BY101" s="214"/>
      <c r="BZ101" s="214"/>
      <c r="CA101" s="214"/>
      <c r="CB101" s="214"/>
      <c r="CC101" s="214"/>
      <c r="CD101" s="214"/>
      <c r="CE101" s="214"/>
      <c r="CF101" s="214"/>
      <c r="CG101" s="214"/>
      <c r="CH101" s="214"/>
      <c r="CI101" s="214"/>
      <c r="CJ101" s="214"/>
      <c r="CK101" s="214"/>
      <c r="CL101" s="214"/>
      <c r="CM101" s="214"/>
      <c r="CN101" s="214"/>
      <c r="CO101" s="214"/>
      <c r="CP101" s="214"/>
      <c r="CQ101" s="214"/>
      <c r="CR101" s="214"/>
      <c r="CS101" s="214"/>
      <c r="CT101" s="214"/>
      <c r="CU101" s="214"/>
      <c r="CV101" s="214"/>
      <c r="CW101" s="214"/>
      <c r="CX101" s="214"/>
      <c r="CY101" s="214"/>
      <c r="CZ101" s="214"/>
      <c r="DA101" s="214"/>
      <c r="DB101" s="214"/>
      <c r="DC101" s="214"/>
      <c r="DD101" s="214"/>
      <c r="DE101" s="214"/>
      <c r="DF101" s="214"/>
      <c r="DG101" s="214"/>
      <c r="DH101" s="214"/>
      <c r="DI101" s="214"/>
      <c r="DJ101" s="214"/>
      <c r="DK101" s="214"/>
      <c r="DL101" s="214"/>
      <c r="DM101" s="214"/>
      <c r="DN101" s="214"/>
      <c r="DO101" s="214"/>
      <c r="DP101" s="214"/>
      <c r="DQ101" s="214"/>
      <c r="DR101" s="214"/>
      <c r="DS101" s="214"/>
      <c r="DT101" s="214"/>
      <c r="DU101" s="214"/>
      <c r="DV101" s="214"/>
      <c r="DW101" s="214"/>
      <c r="DX101" s="214"/>
      <c r="DY101" s="214"/>
      <c r="DZ101" s="214"/>
      <c r="EA101" s="214"/>
      <c r="EB101" s="214"/>
      <c r="EC101" s="214"/>
      <c r="ED101" s="214"/>
      <c r="EE101" s="214"/>
      <c r="EF101" s="214"/>
      <c r="EG101" s="214"/>
      <c r="EH101" s="214"/>
      <c r="EI101" s="214"/>
      <c r="EJ101" s="214"/>
      <c r="EK101" s="214"/>
      <c r="EL101" s="214"/>
      <c r="EM101" s="214"/>
      <c r="EN101" s="214"/>
      <c r="EO101" s="214"/>
      <c r="EP101" s="214"/>
      <c r="EQ101" s="214"/>
      <c r="ER101" s="214"/>
      <c r="ES101" s="214"/>
      <c r="ET101" s="214"/>
      <c r="EU101" s="214"/>
      <c r="EV101" s="214"/>
      <c r="EW101" s="214"/>
      <c r="EX101" s="214"/>
      <c r="EY101" s="214"/>
      <c r="EZ101" s="214"/>
      <c r="FA101" s="214"/>
      <c r="FB101" s="214"/>
      <c r="FC101" s="214"/>
      <c r="FD101" s="214"/>
      <c r="FE101" s="214"/>
      <c r="FF101" s="214"/>
      <c r="FG101" s="214"/>
      <c r="FH101" s="214"/>
      <c r="FI101" s="214"/>
      <c r="FJ101" s="214"/>
      <c r="FK101" s="214"/>
      <c r="FL101" s="214"/>
      <c r="FM101" s="214"/>
      <c r="FN101" s="214"/>
      <c r="FO101" s="214"/>
      <c r="FP101" s="214"/>
      <c r="FQ101" s="214"/>
      <c r="FR101" s="214"/>
      <c r="FS101" s="214"/>
      <c r="FT101" s="214"/>
      <c r="FU101" s="214"/>
      <c r="FV101" s="214"/>
      <c r="FW101" s="214"/>
      <c r="FX101" s="214"/>
      <c r="FY101" s="214"/>
      <c r="FZ101" s="214"/>
      <c r="GA101" s="214"/>
      <c r="GB101" s="214"/>
      <c r="GC101" s="214"/>
      <c r="GD101" s="214"/>
      <c r="GE101" s="214"/>
      <c r="GF101" s="214"/>
      <c r="GG101" s="214"/>
      <c r="GH101" s="214"/>
      <c r="GI101" s="214"/>
      <c r="GJ101" s="214"/>
      <c r="GK101" s="214"/>
      <c r="GL101" s="214"/>
      <c r="GM101" s="214"/>
      <c r="GN101" s="214"/>
      <c r="GO101" s="214"/>
      <c r="GP101" s="214"/>
      <c r="GQ101" s="214"/>
      <c r="GR101" s="214"/>
      <c r="GS101" s="214"/>
      <c r="GT101" s="214"/>
      <c r="GU101" s="214"/>
      <c r="GV101" s="214"/>
      <c r="GW101" s="214"/>
      <c r="GX101" s="214"/>
      <c r="GY101" s="214"/>
      <c r="GZ101" s="214"/>
      <c r="HA101" s="214"/>
      <c r="HB101" s="214"/>
      <c r="HC101" s="214"/>
      <c r="HD101" s="214"/>
      <c r="HE101" s="214"/>
      <c r="HF101" s="214"/>
      <c r="HG101" s="214"/>
      <c r="HH101" s="214"/>
      <c r="HI101" s="214"/>
      <c r="HJ101" s="214"/>
      <c r="HK101" s="214"/>
      <c r="HL101" s="214"/>
      <c r="HM101" s="214"/>
      <c r="HN101" s="214"/>
      <c r="HO101" s="214"/>
      <c r="HP101" s="214"/>
      <c r="HQ101" s="214"/>
      <c r="HR101" s="214"/>
      <c r="HS101" s="214"/>
      <c r="HT101" s="214"/>
      <c r="HU101" s="214"/>
      <c r="HV101" s="214"/>
      <c r="HW101" s="214"/>
      <c r="HX101" s="214"/>
      <c r="HY101" s="214"/>
      <c r="HZ101" s="214"/>
      <c r="IA101" s="214"/>
      <c r="IB101" s="214"/>
      <c r="IC101" s="214"/>
      <c r="ID101" s="214"/>
      <c r="IE101" s="214"/>
      <c r="IF101" s="214"/>
      <c r="IG101" s="214"/>
      <c r="IH101" s="214"/>
      <c r="II101" s="214"/>
      <c r="IJ101" s="214"/>
      <c r="IK101" s="214"/>
      <c r="IL101" s="214"/>
      <c r="IM101" s="214"/>
      <c r="IN101" s="214"/>
      <c r="IO101" s="214"/>
      <c r="IP101" s="214"/>
      <c r="IQ101" s="214"/>
      <c r="IR101" s="214"/>
      <c r="IS101" s="214"/>
    </row>
    <row r="102" spans="1:253" ht="225" x14ac:dyDescent="0.25">
      <c r="A102" s="215"/>
      <c r="B102" s="297">
        <v>69</v>
      </c>
      <c r="C102" s="259" t="s">
        <v>1631</v>
      </c>
      <c r="D102" s="307" t="s">
        <v>1632</v>
      </c>
      <c r="E102" s="338" t="s">
        <v>1633</v>
      </c>
      <c r="F102" s="241" t="s">
        <v>1279</v>
      </c>
      <c r="G102" s="242" t="s">
        <v>1280</v>
      </c>
      <c r="H102" s="243" t="s">
        <v>1634</v>
      </c>
      <c r="I102" s="244" t="s">
        <v>1635</v>
      </c>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c r="BI102" s="214"/>
      <c r="BJ102" s="214"/>
      <c r="BK102" s="214"/>
      <c r="BL102" s="214"/>
      <c r="BM102" s="214"/>
      <c r="BN102" s="214"/>
      <c r="BO102" s="214"/>
      <c r="BP102" s="214"/>
      <c r="BQ102" s="214"/>
      <c r="BR102" s="214"/>
      <c r="BS102" s="214"/>
      <c r="BT102" s="214"/>
      <c r="BU102" s="214"/>
      <c r="BV102" s="214"/>
      <c r="BW102" s="214"/>
      <c r="BX102" s="214"/>
      <c r="BY102" s="214"/>
      <c r="BZ102" s="214"/>
      <c r="CA102" s="214"/>
      <c r="CB102" s="214"/>
      <c r="CC102" s="214"/>
      <c r="CD102" s="214"/>
      <c r="CE102" s="214"/>
      <c r="CF102" s="214"/>
      <c r="CG102" s="214"/>
      <c r="CH102" s="214"/>
      <c r="CI102" s="214"/>
      <c r="CJ102" s="214"/>
      <c r="CK102" s="214"/>
      <c r="CL102" s="214"/>
      <c r="CM102" s="214"/>
      <c r="CN102" s="214"/>
      <c r="CO102" s="214"/>
      <c r="CP102" s="214"/>
      <c r="CQ102" s="214"/>
      <c r="CR102" s="214"/>
      <c r="CS102" s="214"/>
      <c r="CT102" s="214"/>
      <c r="CU102" s="214"/>
      <c r="CV102" s="214"/>
      <c r="CW102" s="214"/>
      <c r="CX102" s="214"/>
      <c r="CY102" s="214"/>
      <c r="CZ102" s="214"/>
      <c r="DA102" s="214"/>
      <c r="DB102" s="214"/>
      <c r="DC102" s="214"/>
      <c r="DD102" s="214"/>
      <c r="DE102" s="214"/>
      <c r="DF102" s="214"/>
      <c r="DG102" s="214"/>
      <c r="DH102" s="214"/>
      <c r="DI102" s="214"/>
      <c r="DJ102" s="214"/>
      <c r="DK102" s="214"/>
      <c r="DL102" s="214"/>
      <c r="DM102" s="214"/>
      <c r="DN102" s="214"/>
      <c r="DO102" s="214"/>
      <c r="DP102" s="214"/>
      <c r="DQ102" s="214"/>
      <c r="DR102" s="214"/>
      <c r="DS102" s="214"/>
      <c r="DT102" s="214"/>
      <c r="DU102" s="214"/>
      <c r="DV102" s="214"/>
      <c r="DW102" s="214"/>
      <c r="DX102" s="214"/>
      <c r="DY102" s="214"/>
      <c r="DZ102" s="214"/>
      <c r="EA102" s="214"/>
      <c r="EB102" s="214"/>
      <c r="EC102" s="214"/>
      <c r="ED102" s="214"/>
      <c r="EE102" s="214"/>
      <c r="EF102" s="214"/>
      <c r="EG102" s="214"/>
      <c r="EH102" s="214"/>
      <c r="EI102" s="214"/>
      <c r="EJ102" s="214"/>
      <c r="EK102" s="214"/>
      <c r="EL102" s="214"/>
      <c r="EM102" s="214"/>
      <c r="EN102" s="214"/>
      <c r="EO102" s="214"/>
      <c r="EP102" s="214"/>
      <c r="EQ102" s="214"/>
      <c r="ER102" s="214"/>
      <c r="ES102" s="214"/>
      <c r="ET102" s="214"/>
      <c r="EU102" s="214"/>
      <c r="EV102" s="214"/>
      <c r="EW102" s="214"/>
      <c r="EX102" s="214"/>
      <c r="EY102" s="214"/>
      <c r="EZ102" s="214"/>
      <c r="FA102" s="214"/>
      <c r="FB102" s="214"/>
      <c r="FC102" s="214"/>
      <c r="FD102" s="214"/>
      <c r="FE102" s="214"/>
      <c r="FF102" s="214"/>
      <c r="FG102" s="214"/>
      <c r="FH102" s="214"/>
      <c r="FI102" s="214"/>
      <c r="FJ102" s="214"/>
      <c r="FK102" s="214"/>
      <c r="FL102" s="214"/>
      <c r="FM102" s="214"/>
      <c r="FN102" s="214"/>
      <c r="FO102" s="214"/>
      <c r="FP102" s="214"/>
      <c r="FQ102" s="214"/>
      <c r="FR102" s="214"/>
      <c r="FS102" s="214"/>
      <c r="FT102" s="214"/>
      <c r="FU102" s="214"/>
      <c r="FV102" s="214"/>
      <c r="FW102" s="214"/>
      <c r="FX102" s="214"/>
      <c r="FY102" s="214"/>
      <c r="FZ102" s="214"/>
      <c r="GA102" s="214"/>
      <c r="GB102" s="214"/>
      <c r="GC102" s="214"/>
      <c r="GD102" s="214"/>
      <c r="GE102" s="214"/>
      <c r="GF102" s="214"/>
      <c r="GG102" s="214"/>
      <c r="GH102" s="214"/>
      <c r="GI102" s="214"/>
      <c r="GJ102" s="214"/>
      <c r="GK102" s="214"/>
      <c r="GL102" s="214"/>
      <c r="GM102" s="214"/>
      <c r="GN102" s="214"/>
      <c r="GO102" s="214"/>
      <c r="GP102" s="214"/>
      <c r="GQ102" s="214"/>
      <c r="GR102" s="214"/>
      <c r="GS102" s="214"/>
      <c r="GT102" s="214"/>
      <c r="GU102" s="214"/>
      <c r="GV102" s="214"/>
      <c r="GW102" s="214"/>
      <c r="GX102" s="214"/>
      <c r="GY102" s="214"/>
      <c r="GZ102" s="214"/>
      <c r="HA102" s="214"/>
      <c r="HB102" s="214"/>
      <c r="HC102" s="214"/>
      <c r="HD102" s="214"/>
      <c r="HE102" s="214"/>
      <c r="HF102" s="214"/>
      <c r="HG102" s="214"/>
      <c r="HH102" s="214"/>
      <c r="HI102" s="214"/>
      <c r="HJ102" s="214"/>
      <c r="HK102" s="214"/>
      <c r="HL102" s="214"/>
      <c r="HM102" s="214"/>
      <c r="HN102" s="214"/>
      <c r="HO102" s="214"/>
      <c r="HP102" s="214"/>
      <c r="HQ102" s="214"/>
      <c r="HR102" s="214"/>
      <c r="HS102" s="214"/>
      <c r="HT102" s="214"/>
      <c r="HU102" s="214"/>
      <c r="HV102" s="214"/>
      <c r="HW102" s="214"/>
      <c r="HX102" s="214"/>
      <c r="HY102" s="214"/>
      <c r="HZ102" s="214"/>
      <c r="IA102" s="214"/>
      <c r="IB102" s="214"/>
      <c r="IC102" s="214"/>
      <c r="ID102" s="214"/>
      <c r="IE102" s="214"/>
      <c r="IF102" s="214"/>
      <c r="IG102" s="214"/>
      <c r="IH102" s="214"/>
      <c r="II102" s="214"/>
      <c r="IJ102" s="214"/>
      <c r="IK102" s="214"/>
      <c r="IL102" s="214"/>
      <c r="IM102" s="214"/>
      <c r="IN102" s="214"/>
      <c r="IO102" s="214"/>
      <c r="IP102" s="214"/>
      <c r="IQ102" s="214"/>
      <c r="IR102" s="214"/>
      <c r="IS102" s="214"/>
    </row>
    <row r="103" spans="1:253" ht="47.25" x14ac:dyDescent="0.25">
      <c r="A103" s="215"/>
      <c r="B103" s="231"/>
      <c r="C103" s="254" t="s">
        <v>1636</v>
      </c>
      <c r="D103" s="267" t="s">
        <v>1637</v>
      </c>
      <c r="E103" s="306"/>
      <c r="F103" s="254"/>
      <c r="G103" s="282"/>
      <c r="H103" s="257"/>
      <c r="I103" s="258"/>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4"/>
      <c r="CA103" s="214"/>
      <c r="CB103" s="214"/>
      <c r="CC103" s="214"/>
      <c r="CD103" s="214"/>
      <c r="CE103" s="214"/>
      <c r="CF103" s="214"/>
      <c r="CG103" s="214"/>
      <c r="CH103" s="214"/>
      <c r="CI103" s="214"/>
      <c r="CJ103" s="214"/>
      <c r="CK103" s="214"/>
      <c r="CL103" s="214"/>
      <c r="CM103" s="214"/>
      <c r="CN103" s="214"/>
      <c r="CO103" s="214"/>
      <c r="CP103" s="214"/>
      <c r="CQ103" s="214"/>
      <c r="CR103" s="214"/>
      <c r="CS103" s="214"/>
      <c r="CT103" s="214"/>
      <c r="CU103" s="214"/>
      <c r="CV103" s="214"/>
      <c r="CW103" s="214"/>
      <c r="CX103" s="214"/>
      <c r="CY103" s="214"/>
      <c r="CZ103" s="214"/>
      <c r="DA103" s="214"/>
      <c r="DB103" s="214"/>
      <c r="DC103" s="214"/>
      <c r="DD103" s="214"/>
      <c r="DE103" s="214"/>
      <c r="DF103" s="214"/>
      <c r="DG103" s="214"/>
      <c r="DH103" s="214"/>
      <c r="DI103" s="214"/>
      <c r="DJ103" s="214"/>
      <c r="DK103" s="214"/>
      <c r="DL103" s="214"/>
      <c r="DM103" s="214"/>
      <c r="DN103" s="214"/>
      <c r="DO103" s="214"/>
      <c r="DP103" s="214"/>
      <c r="DQ103" s="214"/>
      <c r="DR103" s="214"/>
      <c r="DS103" s="214"/>
      <c r="DT103" s="214"/>
      <c r="DU103" s="214"/>
      <c r="DV103" s="214"/>
      <c r="DW103" s="214"/>
      <c r="DX103" s="214"/>
      <c r="DY103" s="214"/>
      <c r="DZ103" s="214"/>
      <c r="EA103" s="214"/>
      <c r="EB103" s="214"/>
      <c r="EC103" s="214"/>
      <c r="ED103" s="214"/>
      <c r="EE103" s="214"/>
      <c r="EF103" s="214"/>
      <c r="EG103" s="214"/>
      <c r="EH103" s="214"/>
      <c r="EI103" s="214"/>
      <c r="EJ103" s="214"/>
      <c r="EK103" s="214"/>
      <c r="EL103" s="214"/>
      <c r="EM103" s="214"/>
      <c r="EN103" s="214"/>
      <c r="EO103" s="214"/>
      <c r="EP103" s="214"/>
      <c r="EQ103" s="214"/>
      <c r="ER103" s="214"/>
      <c r="ES103" s="214"/>
      <c r="ET103" s="214"/>
      <c r="EU103" s="214"/>
      <c r="EV103" s="214"/>
      <c r="EW103" s="214"/>
      <c r="EX103" s="214"/>
      <c r="EY103" s="214"/>
      <c r="EZ103" s="214"/>
      <c r="FA103" s="214"/>
      <c r="FB103" s="214"/>
      <c r="FC103" s="214"/>
      <c r="FD103" s="214"/>
      <c r="FE103" s="214"/>
      <c r="FF103" s="214"/>
      <c r="FG103" s="214"/>
      <c r="FH103" s="214"/>
      <c r="FI103" s="214"/>
      <c r="FJ103" s="214"/>
      <c r="FK103" s="214"/>
      <c r="FL103" s="214"/>
      <c r="FM103" s="214"/>
      <c r="FN103" s="214"/>
      <c r="FO103" s="214"/>
      <c r="FP103" s="214"/>
      <c r="FQ103" s="214"/>
      <c r="FR103" s="214"/>
      <c r="FS103" s="214"/>
      <c r="FT103" s="214"/>
      <c r="FU103" s="214"/>
      <c r="FV103" s="214"/>
      <c r="FW103" s="214"/>
      <c r="FX103" s="214"/>
      <c r="FY103" s="214"/>
      <c r="FZ103" s="214"/>
      <c r="GA103" s="214"/>
      <c r="GB103" s="214"/>
      <c r="GC103" s="214"/>
      <c r="GD103" s="214"/>
      <c r="GE103" s="214"/>
      <c r="GF103" s="214"/>
      <c r="GG103" s="214"/>
      <c r="GH103" s="214"/>
      <c r="GI103" s="214"/>
      <c r="GJ103" s="214"/>
      <c r="GK103" s="214"/>
      <c r="GL103" s="214"/>
      <c r="GM103" s="214"/>
      <c r="GN103" s="214"/>
      <c r="GO103" s="214"/>
      <c r="GP103" s="214"/>
      <c r="GQ103" s="214"/>
      <c r="GR103" s="214"/>
      <c r="GS103" s="214"/>
      <c r="GT103" s="214"/>
      <c r="GU103" s="214"/>
      <c r="GV103" s="214"/>
      <c r="GW103" s="214"/>
      <c r="GX103" s="214"/>
      <c r="GY103" s="214"/>
      <c r="GZ103" s="214"/>
      <c r="HA103" s="214"/>
      <c r="HB103" s="214"/>
      <c r="HC103" s="214"/>
      <c r="HD103" s="214"/>
      <c r="HE103" s="214"/>
      <c r="HF103" s="214"/>
      <c r="HG103" s="214"/>
      <c r="HH103" s="214"/>
      <c r="HI103" s="214"/>
      <c r="HJ103" s="214"/>
      <c r="HK103" s="214"/>
      <c r="HL103" s="214"/>
      <c r="HM103" s="214"/>
      <c r="HN103" s="214"/>
      <c r="HO103" s="214"/>
      <c r="HP103" s="214"/>
      <c r="HQ103" s="214"/>
      <c r="HR103" s="214"/>
      <c r="HS103" s="214"/>
      <c r="HT103" s="214"/>
      <c r="HU103" s="214"/>
      <c r="HV103" s="214"/>
      <c r="HW103" s="214"/>
      <c r="HX103" s="214"/>
      <c r="HY103" s="214"/>
      <c r="HZ103" s="214"/>
      <c r="IA103" s="214"/>
      <c r="IB103" s="214"/>
      <c r="IC103" s="214"/>
      <c r="ID103" s="214"/>
      <c r="IE103" s="214"/>
      <c r="IF103" s="214"/>
      <c r="IG103" s="214"/>
      <c r="IH103" s="214"/>
      <c r="II103" s="214"/>
      <c r="IJ103" s="214"/>
      <c r="IK103" s="214"/>
      <c r="IL103" s="214"/>
      <c r="IM103" s="214"/>
      <c r="IN103" s="214"/>
      <c r="IO103" s="214"/>
      <c r="IP103" s="214"/>
      <c r="IQ103" s="214"/>
      <c r="IR103" s="214"/>
      <c r="IS103" s="214"/>
    </row>
    <row r="104" spans="1:253" ht="150" x14ac:dyDescent="0.25">
      <c r="A104" s="215"/>
      <c r="B104" s="297">
        <v>70</v>
      </c>
      <c r="C104" s="259" t="s">
        <v>1638</v>
      </c>
      <c r="D104" s="307" t="s">
        <v>1639</v>
      </c>
      <c r="E104" s="157" t="s">
        <v>1640</v>
      </c>
      <c r="F104" s="241" t="s">
        <v>1279</v>
      </c>
      <c r="G104" s="242" t="s">
        <v>1280</v>
      </c>
      <c r="H104" s="243" t="s">
        <v>1641</v>
      </c>
      <c r="I104" s="303"/>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214"/>
      <c r="BJ104" s="214"/>
      <c r="BK104" s="214"/>
      <c r="BL104" s="214"/>
      <c r="BM104" s="214"/>
      <c r="BN104" s="214"/>
      <c r="BO104" s="214"/>
      <c r="BP104" s="214"/>
      <c r="BQ104" s="214"/>
      <c r="BR104" s="214"/>
      <c r="BS104" s="214"/>
      <c r="BT104" s="214"/>
      <c r="BU104" s="214"/>
      <c r="BV104" s="214"/>
      <c r="BW104" s="214"/>
      <c r="BX104" s="214"/>
      <c r="BY104" s="214"/>
      <c r="BZ104" s="214"/>
      <c r="CA104" s="214"/>
      <c r="CB104" s="214"/>
      <c r="CC104" s="214"/>
      <c r="CD104" s="214"/>
      <c r="CE104" s="214"/>
      <c r="CF104" s="214"/>
      <c r="CG104" s="214"/>
      <c r="CH104" s="214"/>
      <c r="CI104" s="214"/>
      <c r="CJ104" s="214"/>
      <c r="CK104" s="214"/>
      <c r="CL104" s="214"/>
      <c r="CM104" s="214"/>
      <c r="CN104" s="214"/>
      <c r="CO104" s="214"/>
      <c r="CP104" s="214"/>
      <c r="CQ104" s="214"/>
      <c r="CR104" s="214"/>
      <c r="CS104" s="214"/>
      <c r="CT104" s="214"/>
      <c r="CU104" s="214"/>
      <c r="CV104" s="214"/>
      <c r="CW104" s="214"/>
      <c r="CX104" s="214"/>
      <c r="CY104" s="214"/>
      <c r="CZ104" s="214"/>
      <c r="DA104" s="214"/>
      <c r="DB104" s="214"/>
      <c r="DC104" s="214"/>
      <c r="DD104" s="214"/>
      <c r="DE104" s="214"/>
      <c r="DF104" s="214"/>
      <c r="DG104" s="214"/>
      <c r="DH104" s="214"/>
      <c r="DI104" s="214"/>
      <c r="DJ104" s="214"/>
      <c r="DK104" s="214"/>
      <c r="DL104" s="214"/>
      <c r="DM104" s="214"/>
      <c r="DN104" s="214"/>
      <c r="DO104" s="214"/>
      <c r="DP104" s="214"/>
      <c r="DQ104" s="214"/>
      <c r="DR104" s="214"/>
      <c r="DS104" s="214"/>
      <c r="DT104" s="214"/>
      <c r="DU104" s="214"/>
      <c r="DV104" s="214"/>
      <c r="DW104" s="214"/>
      <c r="DX104" s="214"/>
      <c r="DY104" s="214"/>
      <c r="DZ104" s="214"/>
      <c r="EA104" s="214"/>
      <c r="EB104" s="214"/>
      <c r="EC104" s="214"/>
      <c r="ED104" s="214"/>
      <c r="EE104" s="214"/>
      <c r="EF104" s="214"/>
      <c r="EG104" s="214"/>
      <c r="EH104" s="214"/>
      <c r="EI104" s="214"/>
      <c r="EJ104" s="214"/>
      <c r="EK104" s="214"/>
      <c r="EL104" s="214"/>
      <c r="EM104" s="214"/>
      <c r="EN104" s="214"/>
      <c r="EO104" s="214"/>
      <c r="EP104" s="214"/>
      <c r="EQ104" s="214"/>
      <c r="ER104" s="214"/>
      <c r="ES104" s="214"/>
      <c r="ET104" s="214"/>
      <c r="EU104" s="214"/>
      <c r="EV104" s="214"/>
      <c r="EW104" s="214"/>
      <c r="EX104" s="214"/>
      <c r="EY104" s="214"/>
      <c r="EZ104" s="214"/>
      <c r="FA104" s="214"/>
      <c r="FB104" s="214"/>
      <c r="FC104" s="214"/>
      <c r="FD104" s="214"/>
      <c r="FE104" s="214"/>
      <c r="FF104" s="214"/>
      <c r="FG104" s="214"/>
      <c r="FH104" s="214"/>
      <c r="FI104" s="214"/>
      <c r="FJ104" s="214"/>
      <c r="FK104" s="214"/>
      <c r="FL104" s="214"/>
      <c r="FM104" s="214"/>
      <c r="FN104" s="214"/>
      <c r="FO104" s="214"/>
      <c r="FP104" s="214"/>
      <c r="FQ104" s="214"/>
      <c r="FR104" s="214"/>
      <c r="FS104" s="214"/>
      <c r="FT104" s="214"/>
      <c r="FU104" s="214"/>
      <c r="FV104" s="214"/>
      <c r="FW104" s="214"/>
      <c r="FX104" s="214"/>
      <c r="FY104" s="214"/>
      <c r="FZ104" s="214"/>
      <c r="GA104" s="214"/>
      <c r="GB104" s="214"/>
      <c r="GC104" s="214"/>
      <c r="GD104" s="214"/>
      <c r="GE104" s="214"/>
      <c r="GF104" s="214"/>
      <c r="GG104" s="214"/>
      <c r="GH104" s="214"/>
      <c r="GI104" s="214"/>
      <c r="GJ104" s="214"/>
      <c r="GK104" s="214"/>
      <c r="GL104" s="214"/>
      <c r="GM104" s="214"/>
      <c r="GN104" s="214"/>
      <c r="GO104" s="214"/>
      <c r="GP104" s="214"/>
      <c r="GQ104" s="214"/>
      <c r="GR104" s="214"/>
      <c r="GS104" s="214"/>
      <c r="GT104" s="214"/>
      <c r="GU104" s="214"/>
      <c r="GV104" s="214"/>
      <c r="GW104" s="214"/>
      <c r="GX104" s="214"/>
      <c r="GY104" s="214"/>
      <c r="GZ104" s="214"/>
      <c r="HA104" s="214"/>
      <c r="HB104" s="214"/>
      <c r="HC104" s="214"/>
      <c r="HD104" s="214"/>
      <c r="HE104" s="214"/>
      <c r="HF104" s="214"/>
      <c r="HG104" s="214"/>
      <c r="HH104" s="214"/>
      <c r="HI104" s="214"/>
      <c r="HJ104" s="214"/>
      <c r="HK104" s="214"/>
      <c r="HL104" s="214"/>
      <c r="HM104" s="214"/>
      <c r="HN104" s="214"/>
      <c r="HO104" s="214"/>
      <c r="HP104" s="214"/>
      <c r="HQ104" s="214"/>
      <c r="HR104" s="214"/>
      <c r="HS104" s="214"/>
      <c r="HT104" s="214"/>
      <c r="HU104" s="214"/>
      <c r="HV104" s="214"/>
      <c r="HW104" s="214"/>
      <c r="HX104" s="214"/>
      <c r="HY104" s="214"/>
      <c r="HZ104" s="214"/>
      <c r="IA104" s="214"/>
      <c r="IB104" s="214"/>
      <c r="IC104" s="214"/>
      <c r="ID104" s="214"/>
      <c r="IE104" s="214"/>
      <c r="IF104" s="214"/>
      <c r="IG104" s="214"/>
      <c r="IH104" s="214"/>
      <c r="II104" s="214"/>
      <c r="IJ104" s="214"/>
      <c r="IK104" s="214"/>
      <c r="IL104" s="214"/>
      <c r="IM104" s="214"/>
      <c r="IN104" s="214"/>
      <c r="IO104" s="214"/>
      <c r="IP104" s="214"/>
      <c r="IQ104" s="214"/>
      <c r="IR104" s="214"/>
      <c r="IS104" s="214"/>
    </row>
    <row r="105" spans="1:253" ht="30" x14ac:dyDescent="0.25">
      <c r="A105" s="215"/>
      <c r="B105" s="224"/>
      <c r="C105" s="248" t="s">
        <v>1642</v>
      </c>
      <c r="D105" s="313" t="s">
        <v>24</v>
      </c>
      <c r="E105" s="227"/>
      <c r="F105" s="248"/>
      <c r="G105" s="279"/>
      <c r="H105" s="252"/>
      <c r="I105" s="357"/>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c r="BI105" s="214"/>
      <c r="BJ105" s="214"/>
      <c r="BK105" s="214"/>
      <c r="BL105" s="214"/>
      <c r="BM105" s="214"/>
      <c r="BN105" s="214"/>
      <c r="BO105" s="214"/>
      <c r="BP105" s="214"/>
      <c r="BQ105" s="214"/>
      <c r="BR105" s="214"/>
      <c r="BS105" s="214"/>
      <c r="BT105" s="214"/>
      <c r="BU105" s="214"/>
      <c r="BV105" s="214"/>
      <c r="BW105" s="214"/>
      <c r="BX105" s="214"/>
      <c r="BY105" s="214"/>
      <c r="BZ105" s="214"/>
      <c r="CA105" s="214"/>
      <c r="CB105" s="214"/>
      <c r="CC105" s="214"/>
      <c r="CD105" s="214"/>
      <c r="CE105" s="214"/>
      <c r="CF105" s="214"/>
      <c r="CG105" s="214"/>
      <c r="CH105" s="214"/>
      <c r="CI105" s="214"/>
      <c r="CJ105" s="214"/>
      <c r="CK105" s="214"/>
      <c r="CL105" s="214"/>
      <c r="CM105" s="214"/>
      <c r="CN105" s="214"/>
      <c r="CO105" s="214"/>
      <c r="CP105" s="214"/>
      <c r="CQ105" s="214"/>
      <c r="CR105" s="214"/>
      <c r="CS105" s="214"/>
      <c r="CT105" s="214"/>
      <c r="CU105" s="214"/>
      <c r="CV105" s="214"/>
      <c r="CW105" s="214"/>
      <c r="CX105" s="214"/>
      <c r="CY105" s="214"/>
      <c r="CZ105" s="214"/>
      <c r="DA105" s="214"/>
      <c r="DB105" s="214"/>
      <c r="DC105" s="214"/>
      <c r="DD105" s="214"/>
      <c r="DE105" s="214"/>
      <c r="DF105" s="214"/>
      <c r="DG105" s="214"/>
      <c r="DH105" s="214"/>
      <c r="DI105" s="214"/>
      <c r="DJ105" s="214"/>
      <c r="DK105" s="214"/>
      <c r="DL105" s="214"/>
      <c r="DM105" s="214"/>
      <c r="DN105" s="214"/>
      <c r="DO105" s="214"/>
      <c r="DP105" s="214"/>
      <c r="DQ105" s="214"/>
      <c r="DR105" s="214"/>
      <c r="DS105" s="214"/>
      <c r="DT105" s="214"/>
      <c r="DU105" s="214"/>
      <c r="DV105" s="214"/>
      <c r="DW105" s="214"/>
      <c r="DX105" s="214"/>
      <c r="DY105" s="214"/>
      <c r="DZ105" s="214"/>
      <c r="EA105" s="214"/>
      <c r="EB105" s="214"/>
      <c r="EC105" s="214"/>
      <c r="ED105" s="214"/>
      <c r="EE105" s="214"/>
      <c r="EF105" s="214"/>
      <c r="EG105" s="214"/>
      <c r="EH105" s="214"/>
      <c r="EI105" s="214"/>
      <c r="EJ105" s="214"/>
      <c r="EK105" s="214"/>
      <c r="EL105" s="214"/>
      <c r="EM105" s="214"/>
      <c r="EN105" s="214"/>
      <c r="EO105" s="214"/>
      <c r="EP105" s="214"/>
      <c r="EQ105" s="214"/>
      <c r="ER105" s="214"/>
      <c r="ES105" s="214"/>
      <c r="ET105" s="214"/>
      <c r="EU105" s="214"/>
      <c r="EV105" s="214"/>
      <c r="EW105" s="214"/>
      <c r="EX105" s="214"/>
      <c r="EY105" s="214"/>
      <c r="EZ105" s="214"/>
      <c r="FA105" s="214"/>
      <c r="FB105" s="214"/>
      <c r="FC105" s="214"/>
      <c r="FD105" s="214"/>
      <c r="FE105" s="214"/>
      <c r="FF105" s="214"/>
      <c r="FG105" s="214"/>
      <c r="FH105" s="214"/>
      <c r="FI105" s="214"/>
      <c r="FJ105" s="214"/>
      <c r="FK105" s="214"/>
      <c r="FL105" s="214"/>
      <c r="FM105" s="214"/>
      <c r="FN105" s="214"/>
      <c r="FO105" s="214"/>
      <c r="FP105" s="214"/>
      <c r="FQ105" s="214"/>
      <c r="FR105" s="214"/>
      <c r="FS105" s="214"/>
      <c r="FT105" s="214"/>
      <c r="FU105" s="214"/>
      <c r="FV105" s="214"/>
      <c r="FW105" s="214"/>
      <c r="FX105" s="214"/>
      <c r="FY105" s="214"/>
      <c r="FZ105" s="214"/>
      <c r="GA105" s="214"/>
      <c r="GB105" s="214"/>
      <c r="GC105" s="214"/>
      <c r="GD105" s="214"/>
      <c r="GE105" s="214"/>
      <c r="GF105" s="214"/>
      <c r="GG105" s="214"/>
      <c r="GH105" s="214"/>
      <c r="GI105" s="214"/>
      <c r="GJ105" s="214"/>
      <c r="GK105" s="214"/>
      <c r="GL105" s="214"/>
      <c r="GM105" s="214"/>
      <c r="GN105" s="214"/>
      <c r="GO105" s="214"/>
      <c r="GP105" s="214"/>
      <c r="GQ105" s="214"/>
      <c r="GR105" s="214"/>
      <c r="GS105" s="214"/>
      <c r="GT105" s="214"/>
      <c r="GU105" s="214"/>
      <c r="GV105" s="214"/>
      <c r="GW105" s="214"/>
      <c r="GX105" s="214"/>
      <c r="GY105" s="214"/>
      <c r="GZ105" s="214"/>
      <c r="HA105" s="214"/>
      <c r="HB105" s="214"/>
      <c r="HC105" s="214"/>
      <c r="HD105" s="214"/>
      <c r="HE105" s="214"/>
      <c r="HF105" s="214"/>
      <c r="HG105" s="214"/>
      <c r="HH105" s="214"/>
      <c r="HI105" s="214"/>
      <c r="HJ105" s="214"/>
      <c r="HK105" s="214"/>
      <c r="HL105" s="214"/>
      <c r="HM105" s="214"/>
      <c r="HN105" s="214"/>
      <c r="HO105" s="214"/>
      <c r="HP105" s="214"/>
      <c r="HQ105" s="214"/>
      <c r="HR105" s="214"/>
      <c r="HS105" s="214"/>
      <c r="HT105" s="214"/>
      <c r="HU105" s="214"/>
      <c r="HV105" s="214"/>
      <c r="HW105" s="214"/>
      <c r="HX105" s="214"/>
      <c r="HY105" s="214"/>
      <c r="HZ105" s="214"/>
      <c r="IA105" s="214"/>
      <c r="IB105" s="214"/>
      <c r="IC105" s="214"/>
      <c r="ID105" s="214"/>
      <c r="IE105" s="214"/>
      <c r="IF105" s="214"/>
      <c r="IG105" s="214"/>
      <c r="IH105" s="214"/>
      <c r="II105" s="214"/>
      <c r="IJ105" s="214"/>
      <c r="IK105" s="214"/>
      <c r="IL105" s="214"/>
      <c r="IM105" s="214"/>
      <c r="IN105" s="214"/>
      <c r="IO105" s="214"/>
      <c r="IP105" s="214"/>
      <c r="IQ105" s="214"/>
      <c r="IR105" s="214"/>
      <c r="IS105" s="214"/>
    </row>
    <row r="106" spans="1:253" ht="31.5" x14ac:dyDescent="0.25">
      <c r="A106" s="215"/>
      <c r="B106" s="231"/>
      <c r="C106" s="254" t="s">
        <v>1643</v>
      </c>
      <c r="D106" s="267" t="s">
        <v>1644</v>
      </c>
      <c r="E106" s="306"/>
      <c r="F106" s="254"/>
      <c r="G106" s="282"/>
      <c r="H106" s="257"/>
      <c r="I106" s="358"/>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c r="BI106" s="214"/>
      <c r="BJ106" s="214"/>
      <c r="BK106" s="214"/>
      <c r="BL106" s="214"/>
      <c r="BM106" s="214"/>
      <c r="BN106" s="214"/>
      <c r="BO106" s="214"/>
      <c r="BP106" s="214"/>
      <c r="BQ106" s="214"/>
      <c r="BR106" s="214"/>
      <c r="BS106" s="214"/>
      <c r="BT106" s="214"/>
      <c r="BU106" s="214"/>
      <c r="BV106" s="214"/>
      <c r="BW106" s="214"/>
      <c r="BX106" s="214"/>
      <c r="BY106" s="214"/>
      <c r="BZ106" s="214"/>
      <c r="CA106" s="214"/>
      <c r="CB106" s="214"/>
      <c r="CC106" s="214"/>
      <c r="CD106" s="214"/>
      <c r="CE106" s="214"/>
      <c r="CF106" s="214"/>
      <c r="CG106" s="214"/>
      <c r="CH106" s="214"/>
      <c r="CI106" s="214"/>
      <c r="CJ106" s="214"/>
      <c r="CK106" s="214"/>
      <c r="CL106" s="214"/>
      <c r="CM106" s="214"/>
      <c r="CN106" s="214"/>
      <c r="CO106" s="214"/>
      <c r="CP106" s="214"/>
      <c r="CQ106" s="214"/>
      <c r="CR106" s="214"/>
      <c r="CS106" s="214"/>
      <c r="CT106" s="214"/>
      <c r="CU106" s="214"/>
      <c r="CV106" s="214"/>
      <c r="CW106" s="214"/>
      <c r="CX106" s="214"/>
      <c r="CY106" s="214"/>
      <c r="CZ106" s="214"/>
      <c r="DA106" s="214"/>
      <c r="DB106" s="214"/>
      <c r="DC106" s="214"/>
      <c r="DD106" s="214"/>
      <c r="DE106" s="214"/>
      <c r="DF106" s="214"/>
      <c r="DG106" s="214"/>
      <c r="DH106" s="214"/>
      <c r="DI106" s="214"/>
      <c r="DJ106" s="214"/>
      <c r="DK106" s="214"/>
      <c r="DL106" s="214"/>
      <c r="DM106" s="214"/>
      <c r="DN106" s="214"/>
      <c r="DO106" s="214"/>
      <c r="DP106" s="214"/>
      <c r="DQ106" s="214"/>
      <c r="DR106" s="214"/>
      <c r="DS106" s="214"/>
      <c r="DT106" s="214"/>
      <c r="DU106" s="214"/>
      <c r="DV106" s="214"/>
      <c r="DW106" s="214"/>
      <c r="DX106" s="214"/>
      <c r="DY106" s="214"/>
      <c r="DZ106" s="214"/>
      <c r="EA106" s="214"/>
      <c r="EB106" s="214"/>
      <c r="EC106" s="214"/>
      <c r="ED106" s="214"/>
      <c r="EE106" s="214"/>
      <c r="EF106" s="214"/>
      <c r="EG106" s="214"/>
      <c r="EH106" s="214"/>
      <c r="EI106" s="214"/>
      <c r="EJ106" s="214"/>
      <c r="EK106" s="214"/>
      <c r="EL106" s="214"/>
      <c r="EM106" s="214"/>
      <c r="EN106" s="214"/>
      <c r="EO106" s="214"/>
      <c r="EP106" s="214"/>
      <c r="EQ106" s="214"/>
      <c r="ER106" s="214"/>
      <c r="ES106" s="214"/>
      <c r="ET106" s="214"/>
      <c r="EU106" s="214"/>
      <c r="EV106" s="214"/>
      <c r="EW106" s="214"/>
      <c r="EX106" s="214"/>
      <c r="EY106" s="214"/>
      <c r="EZ106" s="214"/>
      <c r="FA106" s="214"/>
      <c r="FB106" s="214"/>
      <c r="FC106" s="214"/>
      <c r="FD106" s="214"/>
      <c r="FE106" s="214"/>
      <c r="FF106" s="214"/>
      <c r="FG106" s="214"/>
      <c r="FH106" s="214"/>
      <c r="FI106" s="214"/>
      <c r="FJ106" s="214"/>
      <c r="FK106" s="214"/>
      <c r="FL106" s="214"/>
      <c r="FM106" s="214"/>
      <c r="FN106" s="214"/>
      <c r="FO106" s="214"/>
      <c r="FP106" s="214"/>
      <c r="FQ106" s="214"/>
      <c r="FR106" s="214"/>
      <c r="FS106" s="214"/>
      <c r="FT106" s="214"/>
      <c r="FU106" s="214"/>
      <c r="FV106" s="214"/>
      <c r="FW106" s="214"/>
      <c r="FX106" s="214"/>
      <c r="FY106" s="214"/>
      <c r="FZ106" s="214"/>
      <c r="GA106" s="214"/>
      <c r="GB106" s="214"/>
      <c r="GC106" s="214"/>
      <c r="GD106" s="214"/>
      <c r="GE106" s="214"/>
      <c r="GF106" s="214"/>
      <c r="GG106" s="214"/>
      <c r="GH106" s="214"/>
      <c r="GI106" s="214"/>
      <c r="GJ106" s="214"/>
      <c r="GK106" s="214"/>
      <c r="GL106" s="214"/>
      <c r="GM106" s="214"/>
      <c r="GN106" s="214"/>
      <c r="GO106" s="214"/>
      <c r="GP106" s="214"/>
      <c r="GQ106" s="214"/>
      <c r="GR106" s="214"/>
      <c r="GS106" s="214"/>
      <c r="GT106" s="214"/>
      <c r="GU106" s="214"/>
      <c r="GV106" s="214"/>
      <c r="GW106" s="214"/>
      <c r="GX106" s="214"/>
      <c r="GY106" s="214"/>
      <c r="GZ106" s="214"/>
      <c r="HA106" s="214"/>
      <c r="HB106" s="214"/>
      <c r="HC106" s="214"/>
      <c r="HD106" s="214"/>
      <c r="HE106" s="214"/>
      <c r="HF106" s="214"/>
      <c r="HG106" s="214"/>
      <c r="HH106" s="214"/>
      <c r="HI106" s="214"/>
      <c r="HJ106" s="214"/>
      <c r="HK106" s="214"/>
      <c r="HL106" s="214"/>
      <c r="HM106" s="214"/>
      <c r="HN106" s="214"/>
      <c r="HO106" s="214"/>
      <c r="HP106" s="214"/>
      <c r="HQ106" s="214"/>
      <c r="HR106" s="214"/>
      <c r="HS106" s="214"/>
      <c r="HT106" s="214"/>
      <c r="HU106" s="214"/>
      <c r="HV106" s="214"/>
      <c r="HW106" s="214"/>
      <c r="HX106" s="214"/>
      <c r="HY106" s="214"/>
      <c r="HZ106" s="214"/>
      <c r="IA106" s="214"/>
      <c r="IB106" s="214"/>
      <c r="IC106" s="214"/>
      <c r="ID106" s="214"/>
      <c r="IE106" s="214"/>
      <c r="IF106" s="214"/>
      <c r="IG106" s="214"/>
      <c r="IH106" s="214"/>
      <c r="II106" s="214"/>
      <c r="IJ106" s="214"/>
      <c r="IK106" s="214"/>
      <c r="IL106" s="214"/>
      <c r="IM106" s="214"/>
      <c r="IN106" s="214"/>
      <c r="IO106" s="214"/>
      <c r="IP106" s="214"/>
      <c r="IQ106" s="214"/>
      <c r="IR106" s="214"/>
      <c r="IS106" s="214"/>
    </row>
    <row r="107" spans="1:253" ht="300" x14ac:dyDescent="0.25">
      <c r="A107" s="215"/>
      <c r="B107" s="297">
        <v>71</v>
      </c>
      <c r="C107" s="259" t="s">
        <v>1645</v>
      </c>
      <c r="D107" s="307" t="s">
        <v>1646</v>
      </c>
      <c r="E107" s="337" t="s">
        <v>1647</v>
      </c>
      <c r="F107" s="241" t="s">
        <v>1279</v>
      </c>
      <c r="G107" s="242" t="s">
        <v>1280</v>
      </c>
      <c r="H107" s="243" t="s">
        <v>1648</v>
      </c>
      <c r="I107" s="244" t="s">
        <v>1649</v>
      </c>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c r="BI107" s="214"/>
      <c r="BJ107" s="214"/>
      <c r="BK107" s="214"/>
      <c r="BL107" s="214"/>
      <c r="BM107" s="214"/>
      <c r="BN107" s="214"/>
      <c r="BO107" s="214"/>
      <c r="BP107" s="214"/>
      <c r="BQ107" s="214"/>
      <c r="BR107" s="214"/>
      <c r="BS107" s="214"/>
      <c r="BT107" s="214"/>
      <c r="BU107" s="214"/>
      <c r="BV107" s="214"/>
      <c r="BW107" s="214"/>
      <c r="BX107" s="214"/>
      <c r="BY107" s="214"/>
      <c r="BZ107" s="214"/>
      <c r="CA107" s="214"/>
      <c r="CB107" s="214"/>
      <c r="CC107" s="214"/>
      <c r="CD107" s="214"/>
      <c r="CE107" s="214"/>
      <c r="CF107" s="214"/>
      <c r="CG107" s="214"/>
      <c r="CH107" s="214"/>
      <c r="CI107" s="214"/>
      <c r="CJ107" s="214"/>
      <c r="CK107" s="214"/>
      <c r="CL107" s="214"/>
      <c r="CM107" s="214"/>
      <c r="CN107" s="214"/>
      <c r="CO107" s="214"/>
      <c r="CP107" s="214"/>
      <c r="CQ107" s="214"/>
      <c r="CR107" s="214"/>
      <c r="CS107" s="214"/>
      <c r="CT107" s="214"/>
      <c r="CU107" s="214"/>
      <c r="CV107" s="214"/>
      <c r="CW107" s="214"/>
      <c r="CX107" s="214"/>
      <c r="CY107" s="214"/>
      <c r="CZ107" s="214"/>
      <c r="DA107" s="214"/>
      <c r="DB107" s="214"/>
      <c r="DC107" s="214"/>
      <c r="DD107" s="214"/>
      <c r="DE107" s="214"/>
      <c r="DF107" s="214"/>
      <c r="DG107" s="214"/>
      <c r="DH107" s="214"/>
      <c r="DI107" s="214"/>
      <c r="DJ107" s="214"/>
      <c r="DK107" s="214"/>
      <c r="DL107" s="214"/>
      <c r="DM107" s="214"/>
      <c r="DN107" s="214"/>
      <c r="DO107" s="214"/>
      <c r="DP107" s="214"/>
      <c r="DQ107" s="214"/>
      <c r="DR107" s="214"/>
      <c r="DS107" s="214"/>
      <c r="DT107" s="214"/>
      <c r="DU107" s="214"/>
      <c r="DV107" s="214"/>
      <c r="DW107" s="214"/>
      <c r="DX107" s="214"/>
      <c r="DY107" s="214"/>
      <c r="DZ107" s="214"/>
      <c r="EA107" s="214"/>
      <c r="EB107" s="214"/>
      <c r="EC107" s="214"/>
      <c r="ED107" s="214"/>
      <c r="EE107" s="214"/>
      <c r="EF107" s="214"/>
      <c r="EG107" s="214"/>
      <c r="EH107" s="214"/>
      <c r="EI107" s="214"/>
      <c r="EJ107" s="214"/>
      <c r="EK107" s="214"/>
      <c r="EL107" s="214"/>
      <c r="EM107" s="214"/>
      <c r="EN107" s="214"/>
      <c r="EO107" s="214"/>
      <c r="EP107" s="214"/>
      <c r="EQ107" s="214"/>
      <c r="ER107" s="214"/>
      <c r="ES107" s="214"/>
      <c r="ET107" s="214"/>
      <c r="EU107" s="214"/>
      <c r="EV107" s="214"/>
      <c r="EW107" s="214"/>
      <c r="EX107" s="214"/>
      <c r="EY107" s="214"/>
      <c r="EZ107" s="214"/>
      <c r="FA107" s="214"/>
      <c r="FB107" s="214"/>
      <c r="FC107" s="214"/>
      <c r="FD107" s="214"/>
      <c r="FE107" s="214"/>
      <c r="FF107" s="214"/>
      <c r="FG107" s="214"/>
      <c r="FH107" s="214"/>
      <c r="FI107" s="214"/>
      <c r="FJ107" s="214"/>
      <c r="FK107" s="214"/>
      <c r="FL107" s="214"/>
      <c r="FM107" s="214"/>
      <c r="FN107" s="214"/>
      <c r="FO107" s="214"/>
      <c r="FP107" s="214"/>
      <c r="FQ107" s="214"/>
      <c r="FR107" s="214"/>
      <c r="FS107" s="214"/>
      <c r="FT107" s="214"/>
      <c r="FU107" s="214"/>
      <c r="FV107" s="214"/>
      <c r="FW107" s="214"/>
      <c r="FX107" s="214"/>
      <c r="FY107" s="214"/>
      <c r="FZ107" s="214"/>
      <c r="GA107" s="214"/>
      <c r="GB107" s="214"/>
      <c r="GC107" s="214"/>
      <c r="GD107" s="214"/>
      <c r="GE107" s="214"/>
      <c r="GF107" s="214"/>
      <c r="GG107" s="214"/>
      <c r="GH107" s="214"/>
      <c r="GI107" s="214"/>
      <c r="GJ107" s="214"/>
      <c r="GK107" s="214"/>
      <c r="GL107" s="214"/>
      <c r="GM107" s="214"/>
      <c r="GN107" s="214"/>
      <c r="GO107" s="214"/>
      <c r="GP107" s="214"/>
      <c r="GQ107" s="214"/>
      <c r="GR107" s="214"/>
      <c r="GS107" s="214"/>
      <c r="GT107" s="214"/>
      <c r="GU107" s="214"/>
      <c r="GV107" s="214"/>
      <c r="GW107" s="214"/>
      <c r="GX107" s="214"/>
      <c r="GY107" s="214"/>
      <c r="GZ107" s="214"/>
      <c r="HA107" s="214"/>
      <c r="HB107" s="214"/>
      <c r="HC107" s="214"/>
      <c r="HD107" s="214"/>
      <c r="HE107" s="214"/>
      <c r="HF107" s="214"/>
      <c r="HG107" s="214"/>
      <c r="HH107" s="214"/>
      <c r="HI107" s="214"/>
      <c r="HJ107" s="214"/>
      <c r="HK107" s="214"/>
      <c r="HL107" s="214"/>
      <c r="HM107" s="214"/>
      <c r="HN107" s="214"/>
      <c r="HO107" s="214"/>
      <c r="HP107" s="214"/>
      <c r="HQ107" s="214"/>
      <c r="HR107" s="214"/>
      <c r="HS107" s="214"/>
      <c r="HT107" s="214"/>
      <c r="HU107" s="214"/>
      <c r="HV107" s="214"/>
      <c r="HW107" s="214"/>
      <c r="HX107" s="214"/>
      <c r="HY107" s="214"/>
      <c r="HZ107" s="214"/>
      <c r="IA107" s="214"/>
      <c r="IB107" s="214"/>
      <c r="IC107" s="214"/>
      <c r="ID107" s="214"/>
      <c r="IE107" s="214"/>
      <c r="IF107" s="214"/>
      <c r="IG107" s="214"/>
      <c r="IH107" s="214"/>
      <c r="II107" s="214"/>
      <c r="IJ107" s="214"/>
      <c r="IK107" s="214"/>
      <c r="IL107" s="214"/>
      <c r="IM107" s="214"/>
      <c r="IN107" s="214"/>
      <c r="IO107" s="214"/>
      <c r="IP107" s="214"/>
      <c r="IQ107" s="214"/>
      <c r="IR107" s="214"/>
      <c r="IS107" s="214"/>
    </row>
    <row r="108" spans="1:253" ht="225" x14ac:dyDescent="0.25">
      <c r="A108" s="215"/>
      <c r="B108" s="297">
        <v>72</v>
      </c>
      <c r="C108" s="259" t="s">
        <v>1650</v>
      </c>
      <c r="D108" s="307" t="s">
        <v>1651</v>
      </c>
      <c r="E108" s="316" t="s">
        <v>1652</v>
      </c>
      <c r="F108" s="241" t="s">
        <v>1279</v>
      </c>
      <c r="G108" s="242" t="s">
        <v>1280</v>
      </c>
      <c r="H108" s="243" t="s">
        <v>1653</v>
      </c>
      <c r="I108" s="244" t="s">
        <v>1654</v>
      </c>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c r="BI108" s="214"/>
      <c r="BJ108" s="214"/>
      <c r="BK108" s="214"/>
      <c r="BL108" s="214"/>
      <c r="BM108" s="214"/>
      <c r="BN108" s="214"/>
      <c r="BO108" s="214"/>
      <c r="BP108" s="214"/>
      <c r="BQ108" s="214"/>
      <c r="BR108" s="214"/>
      <c r="BS108" s="214"/>
      <c r="BT108" s="214"/>
      <c r="BU108" s="214"/>
      <c r="BV108" s="214"/>
      <c r="BW108" s="214"/>
      <c r="BX108" s="214"/>
      <c r="BY108" s="214"/>
      <c r="BZ108" s="214"/>
      <c r="CA108" s="214"/>
      <c r="CB108" s="214"/>
      <c r="CC108" s="214"/>
      <c r="CD108" s="214"/>
      <c r="CE108" s="214"/>
      <c r="CF108" s="214"/>
      <c r="CG108" s="214"/>
      <c r="CH108" s="214"/>
      <c r="CI108" s="214"/>
      <c r="CJ108" s="214"/>
      <c r="CK108" s="214"/>
      <c r="CL108" s="214"/>
      <c r="CM108" s="214"/>
      <c r="CN108" s="214"/>
      <c r="CO108" s="214"/>
      <c r="CP108" s="214"/>
      <c r="CQ108" s="214"/>
      <c r="CR108" s="214"/>
      <c r="CS108" s="214"/>
      <c r="CT108" s="214"/>
      <c r="CU108" s="214"/>
      <c r="CV108" s="214"/>
      <c r="CW108" s="214"/>
      <c r="CX108" s="214"/>
      <c r="CY108" s="214"/>
      <c r="CZ108" s="214"/>
      <c r="DA108" s="214"/>
      <c r="DB108" s="214"/>
      <c r="DC108" s="214"/>
      <c r="DD108" s="214"/>
      <c r="DE108" s="214"/>
      <c r="DF108" s="214"/>
      <c r="DG108" s="214"/>
      <c r="DH108" s="214"/>
      <c r="DI108" s="214"/>
      <c r="DJ108" s="214"/>
      <c r="DK108" s="214"/>
      <c r="DL108" s="214"/>
      <c r="DM108" s="214"/>
      <c r="DN108" s="214"/>
      <c r="DO108" s="214"/>
      <c r="DP108" s="214"/>
      <c r="DQ108" s="214"/>
      <c r="DR108" s="214"/>
      <c r="DS108" s="214"/>
      <c r="DT108" s="214"/>
      <c r="DU108" s="214"/>
      <c r="DV108" s="214"/>
      <c r="DW108" s="214"/>
      <c r="DX108" s="214"/>
      <c r="DY108" s="214"/>
      <c r="DZ108" s="214"/>
      <c r="EA108" s="214"/>
      <c r="EB108" s="214"/>
      <c r="EC108" s="214"/>
      <c r="ED108" s="214"/>
      <c r="EE108" s="214"/>
      <c r="EF108" s="214"/>
      <c r="EG108" s="214"/>
      <c r="EH108" s="214"/>
      <c r="EI108" s="214"/>
      <c r="EJ108" s="214"/>
      <c r="EK108" s="214"/>
      <c r="EL108" s="214"/>
      <c r="EM108" s="214"/>
      <c r="EN108" s="214"/>
      <c r="EO108" s="214"/>
      <c r="EP108" s="214"/>
      <c r="EQ108" s="214"/>
      <c r="ER108" s="214"/>
      <c r="ES108" s="214"/>
      <c r="ET108" s="214"/>
      <c r="EU108" s="214"/>
      <c r="EV108" s="214"/>
      <c r="EW108" s="214"/>
      <c r="EX108" s="214"/>
      <c r="EY108" s="214"/>
      <c r="EZ108" s="214"/>
      <c r="FA108" s="214"/>
      <c r="FB108" s="214"/>
      <c r="FC108" s="214"/>
      <c r="FD108" s="214"/>
      <c r="FE108" s="214"/>
      <c r="FF108" s="214"/>
      <c r="FG108" s="214"/>
      <c r="FH108" s="214"/>
      <c r="FI108" s="214"/>
      <c r="FJ108" s="214"/>
      <c r="FK108" s="214"/>
      <c r="FL108" s="214"/>
      <c r="FM108" s="214"/>
      <c r="FN108" s="214"/>
      <c r="FO108" s="214"/>
      <c r="FP108" s="214"/>
      <c r="FQ108" s="214"/>
      <c r="FR108" s="214"/>
      <c r="FS108" s="214"/>
      <c r="FT108" s="214"/>
      <c r="FU108" s="214"/>
      <c r="FV108" s="214"/>
      <c r="FW108" s="214"/>
      <c r="FX108" s="214"/>
      <c r="FY108" s="214"/>
      <c r="FZ108" s="214"/>
      <c r="GA108" s="214"/>
      <c r="GB108" s="214"/>
      <c r="GC108" s="214"/>
      <c r="GD108" s="214"/>
      <c r="GE108" s="214"/>
      <c r="GF108" s="214"/>
      <c r="GG108" s="214"/>
      <c r="GH108" s="214"/>
      <c r="GI108" s="214"/>
      <c r="GJ108" s="214"/>
      <c r="GK108" s="214"/>
      <c r="GL108" s="214"/>
      <c r="GM108" s="214"/>
      <c r="GN108" s="214"/>
      <c r="GO108" s="214"/>
      <c r="GP108" s="214"/>
      <c r="GQ108" s="214"/>
      <c r="GR108" s="214"/>
      <c r="GS108" s="214"/>
      <c r="GT108" s="214"/>
      <c r="GU108" s="214"/>
      <c r="GV108" s="214"/>
      <c r="GW108" s="214"/>
      <c r="GX108" s="214"/>
      <c r="GY108" s="214"/>
      <c r="GZ108" s="214"/>
      <c r="HA108" s="214"/>
      <c r="HB108" s="214"/>
      <c r="HC108" s="214"/>
      <c r="HD108" s="214"/>
      <c r="HE108" s="214"/>
      <c r="HF108" s="214"/>
      <c r="HG108" s="214"/>
      <c r="HH108" s="214"/>
      <c r="HI108" s="214"/>
      <c r="HJ108" s="214"/>
      <c r="HK108" s="214"/>
      <c r="HL108" s="214"/>
      <c r="HM108" s="214"/>
      <c r="HN108" s="214"/>
      <c r="HO108" s="214"/>
      <c r="HP108" s="214"/>
      <c r="HQ108" s="214"/>
      <c r="HR108" s="214"/>
      <c r="HS108" s="214"/>
      <c r="HT108" s="214"/>
      <c r="HU108" s="214"/>
      <c r="HV108" s="214"/>
      <c r="HW108" s="214"/>
      <c r="HX108" s="214"/>
      <c r="HY108" s="214"/>
      <c r="HZ108" s="214"/>
      <c r="IA108" s="214"/>
      <c r="IB108" s="214"/>
      <c r="IC108" s="214"/>
      <c r="ID108" s="214"/>
      <c r="IE108" s="214"/>
      <c r="IF108" s="214"/>
      <c r="IG108" s="214"/>
      <c r="IH108" s="214"/>
      <c r="II108" s="214"/>
      <c r="IJ108" s="214"/>
      <c r="IK108" s="214"/>
      <c r="IL108" s="214"/>
      <c r="IM108" s="214"/>
      <c r="IN108" s="214"/>
      <c r="IO108" s="214"/>
      <c r="IP108" s="214"/>
      <c r="IQ108" s="214"/>
      <c r="IR108" s="214"/>
      <c r="IS108" s="214"/>
    </row>
    <row r="109" spans="1:253" ht="120" x14ac:dyDescent="0.25">
      <c r="A109" s="215"/>
      <c r="B109" s="297">
        <v>73</v>
      </c>
      <c r="C109" s="259" t="s">
        <v>1655</v>
      </c>
      <c r="D109" s="307" t="s">
        <v>1656</v>
      </c>
      <c r="E109" s="310" t="s">
        <v>1657</v>
      </c>
      <c r="F109" s="241" t="s">
        <v>1279</v>
      </c>
      <c r="G109" s="242" t="s">
        <v>1280</v>
      </c>
      <c r="H109" s="243" t="s">
        <v>1658</v>
      </c>
      <c r="I109" s="246" t="s">
        <v>1226</v>
      </c>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4"/>
      <c r="BI109" s="214"/>
      <c r="BJ109" s="214"/>
      <c r="BK109" s="214"/>
      <c r="BL109" s="214"/>
      <c r="BM109" s="214"/>
      <c r="BN109" s="214"/>
      <c r="BO109" s="214"/>
      <c r="BP109" s="214"/>
      <c r="BQ109" s="214"/>
      <c r="BR109" s="214"/>
      <c r="BS109" s="214"/>
      <c r="BT109" s="214"/>
      <c r="BU109" s="214"/>
      <c r="BV109" s="214"/>
      <c r="BW109" s="214"/>
      <c r="BX109" s="214"/>
      <c r="BY109" s="214"/>
      <c r="BZ109" s="214"/>
      <c r="CA109" s="214"/>
      <c r="CB109" s="214"/>
      <c r="CC109" s="214"/>
      <c r="CD109" s="214"/>
      <c r="CE109" s="214"/>
      <c r="CF109" s="214"/>
      <c r="CG109" s="214"/>
      <c r="CH109" s="214"/>
      <c r="CI109" s="214"/>
      <c r="CJ109" s="214"/>
      <c r="CK109" s="214"/>
      <c r="CL109" s="214"/>
      <c r="CM109" s="214"/>
      <c r="CN109" s="214"/>
      <c r="CO109" s="214"/>
      <c r="CP109" s="214"/>
      <c r="CQ109" s="214"/>
      <c r="CR109" s="214"/>
      <c r="CS109" s="214"/>
      <c r="CT109" s="214"/>
      <c r="CU109" s="214"/>
      <c r="CV109" s="214"/>
      <c r="CW109" s="214"/>
      <c r="CX109" s="214"/>
      <c r="CY109" s="214"/>
      <c r="CZ109" s="214"/>
      <c r="DA109" s="214"/>
      <c r="DB109" s="214"/>
      <c r="DC109" s="214"/>
      <c r="DD109" s="214"/>
      <c r="DE109" s="214"/>
      <c r="DF109" s="214"/>
      <c r="DG109" s="214"/>
      <c r="DH109" s="214"/>
      <c r="DI109" s="214"/>
      <c r="DJ109" s="214"/>
      <c r="DK109" s="214"/>
      <c r="DL109" s="214"/>
      <c r="DM109" s="214"/>
      <c r="DN109" s="214"/>
      <c r="DO109" s="214"/>
      <c r="DP109" s="214"/>
      <c r="DQ109" s="214"/>
      <c r="DR109" s="214"/>
      <c r="DS109" s="214"/>
      <c r="DT109" s="214"/>
      <c r="DU109" s="214"/>
      <c r="DV109" s="214"/>
      <c r="DW109" s="214"/>
      <c r="DX109" s="214"/>
      <c r="DY109" s="214"/>
      <c r="DZ109" s="214"/>
      <c r="EA109" s="214"/>
      <c r="EB109" s="214"/>
      <c r="EC109" s="214"/>
      <c r="ED109" s="214"/>
      <c r="EE109" s="214"/>
      <c r="EF109" s="214"/>
      <c r="EG109" s="214"/>
      <c r="EH109" s="214"/>
      <c r="EI109" s="214"/>
      <c r="EJ109" s="214"/>
      <c r="EK109" s="214"/>
      <c r="EL109" s="214"/>
      <c r="EM109" s="214"/>
      <c r="EN109" s="214"/>
      <c r="EO109" s="214"/>
      <c r="EP109" s="214"/>
      <c r="EQ109" s="214"/>
      <c r="ER109" s="214"/>
      <c r="ES109" s="214"/>
      <c r="ET109" s="214"/>
      <c r="EU109" s="214"/>
      <c r="EV109" s="214"/>
      <c r="EW109" s="214"/>
      <c r="EX109" s="214"/>
      <c r="EY109" s="214"/>
      <c r="EZ109" s="214"/>
      <c r="FA109" s="214"/>
      <c r="FB109" s="214"/>
      <c r="FC109" s="214"/>
      <c r="FD109" s="214"/>
      <c r="FE109" s="214"/>
      <c r="FF109" s="214"/>
      <c r="FG109" s="214"/>
      <c r="FH109" s="214"/>
      <c r="FI109" s="214"/>
      <c r="FJ109" s="214"/>
      <c r="FK109" s="214"/>
      <c r="FL109" s="214"/>
      <c r="FM109" s="214"/>
      <c r="FN109" s="214"/>
      <c r="FO109" s="214"/>
      <c r="FP109" s="214"/>
      <c r="FQ109" s="214"/>
      <c r="FR109" s="214"/>
      <c r="FS109" s="214"/>
      <c r="FT109" s="214"/>
      <c r="FU109" s="214"/>
      <c r="FV109" s="214"/>
      <c r="FW109" s="214"/>
      <c r="FX109" s="214"/>
      <c r="FY109" s="214"/>
      <c r="FZ109" s="214"/>
      <c r="GA109" s="214"/>
      <c r="GB109" s="214"/>
      <c r="GC109" s="214"/>
      <c r="GD109" s="214"/>
      <c r="GE109" s="214"/>
      <c r="GF109" s="214"/>
      <c r="GG109" s="214"/>
      <c r="GH109" s="214"/>
      <c r="GI109" s="214"/>
      <c r="GJ109" s="214"/>
      <c r="GK109" s="214"/>
      <c r="GL109" s="214"/>
      <c r="GM109" s="214"/>
      <c r="GN109" s="214"/>
      <c r="GO109" s="214"/>
      <c r="GP109" s="214"/>
      <c r="GQ109" s="214"/>
      <c r="GR109" s="214"/>
      <c r="GS109" s="214"/>
      <c r="GT109" s="214"/>
      <c r="GU109" s="214"/>
      <c r="GV109" s="214"/>
      <c r="GW109" s="214"/>
      <c r="GX109" s="214"/>
      <c r="GY109" s="214"/>
      <c r="GZ109" s="214"/>
      <c r="HA109" s="214"/>
      <c r="HB109" s="214"/>
      <c r="HC109" s="214"/>
      <c r="HD109" s="214"/>
      <c r="HE109" s="214"/>
      <c r="HF109" s="214"/>
      <c r="HG109" s="214"/>
      <c r="HH109" s="214"/>
      <c r="HI109" s="214"/>
      <c r="HJ109" s="214"/>
      <c r="HK109" s="214"/>
      <c r="HL109" s="214"/>
      <c r="HM109" s="214"/>
      <c r="HN109" s="214"/>
      <c r="HO109" s="214"/>
      <c r="HP109" s="214"/>
      <c r="HQ109" s="214"/>
      <c r="HR109" s="214"/>
      <c r="HS109" s="214"/>
      <c r="HT109" s="214"/>
      <c r="HU109" s="214"/>
      <c r="HV109" s="214"/>
      <c r="HW109" s="214"/>
      <c r="HX109" s="214"/>
      <c r="HY109" s="214"/>
      <c r="HZ109" s="214"/>
      <c r="IA109" s="214"/>
      <c r="IB109" s="214"/>
      <c r="IC109" s="214"/>
      <c r="ID109" s="214"/>
      <c r="IE109" s="214"/>
      <c r="IF109" s="214"/>
      <c r="IG109" s="214"/>
      <c r="IH109" s="214"/>
      <c r="II109" s="214"/>
      <c r="IJ109" s="214"/>
      <c r="IK109" s="214"/>
      <c r="IL109" s="214"/>
      <c r="IM109" s="214"/>
      <c r="IN109" s="214"/>
      <c r="IO109" s="214"/>
      <c r="IP109" s="214"/>
      <c r="IQ109" s="214"/>
      <c r="IR109" s="214"/>
      <c r="IS109" s="214"/>
    </row>
    <row r="110" spans="1:253" ht="15.75" x14ac:dyDescent="0.25">
      <c r="A110" s="215"/>
      <c r="B110" s="231"/>
      <c r="C110" s="254" t="s">
        <v>1659</v>
      </c>
      <c r="D110" s="267" t="s">
        <v>1660</v>
      </c>
      <c r="E110" s="306"/>
      <c r="F110" s="356"/>
      <c r="G110" s="359"/>
      <c r="H110" s="257"/>
      <c r="I110" s="258"/>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4"/>
      <c r="BI110" s="214"/>
      <c r="BJ110" s="214"/>
      <c r="BK110" s="214"/>
      <c r="BL110" s="214"/>
      <c r="BM110" s="214"/>
      <c r="BN110" s="214"/>
      <c r="BO110" s="214"/>
      <c r="BP110" s="214"/>
      <c r="BQ110" s="214"/>
      <c r="BR110" s="214"/>
      <c r="BS110" s="214"/>
      <c r="BT110" s="214"/>
      <c r="BU110" s="214"/>
      <c r="BV110" s="214"/>
      <c r="BW110" s="214"/>
      <c r="BX110" s="214"/>
      <c r="BY110" s="214"/>
      <c r="BZ110" s="214"/>
      <c r="CA110" s="214"/>
      <c r="CB110" s="214"/>
      <c r="CC110" s="214"/>
      <c r="CD110" s="214"/>
      <c r="CE110" s="214"/>
      <c r="CF110" s="214"/>
      <c r="CG110" s="214"/>
      <c r="CH110" s="214"/>
      <c r="CI110" s="214"/>
      <c r="CJ110" s="214"/>
      <c r="CK110" s="214"/>
      <c r="CL110" s="214"/>
      <c r="CM110" s="214"/>
      <c r="CN110" s="214"/>
      <c r="CO110" s="214"/>
      <c r="CP110" s="214"/>
      <c r="CQ110" s="214"/>
      <c r="CR110" s="214"/>
      <c r="CS110" s="214"/>
      <c r="CT110" s="214"/>
      <c r="CU110" s="214"/>
      <c r="CV110" s="214"/>
      <c r="CW110" s="214"/>
      <c r="CX110" s="214"/>
      <c r="CY110" s="214"/>
      <c r="CZ110" s="214"/>
      <c r="DA110" s="214"/>
      <c r="DB110" s="214"/>
      <c r="DC110" s="214"/>
      <c r="DD110" s="214"/>
      <c r="DE110" s="214"/>
      <c r="DF110" s="214"/>
      <c r="DG110" s="214"/>
      <c r="DH110" s="214"/>
      <c r="DI110" s="214"/>
      <c r="DJ110" s="214"/>
      <c r="DK110" s="214"/>
      <c r="DL110" s="214"/>
      <c r="DM110" s="214"/>
      <c r="DN110" s="214"/>
      <c r="DO110" s="214"/>
      <c r="DP110" s="214"/>
      <c r="DQ110" s="214"/>
      <c r="DR110" s="214"/>
      <c r="DS110" s="214"/>
      <c r="DT110" s="214"/>
      <c r="DU110" s="214"/>
      <c r="DV110" s="214"/>
      <c r="DW110" s="214"/>
      <c r="DX110" s="214"/>
      <c r="DY110" s="214"/>
      <c r="DZ110" s="214"/>
      <c r="EA110" s="214"/>
      <c r="EB110" s="214"/>
      <c r="EC110" s="214"/>
      <c r="ED110" s="214"/>
      <c r="EE110" s="214"/>
      <c r="EF110" s="214"/>
      <c r="EG110" s="214"/>
      <c r="EH110" s="214"/>
      <c r="EI110" s="214"/>
      <c r="EJ110" s="214"/>
      <c r="EK110" s="214"/>
      <c r="EL110" s="214"/>
      <c r="EM110" s="214"/>
      <c r="EN110" s="214"/>
      <c r="EO110" s="214"/>
      <c r="EP110" s="214"/>
      <c r="EQ110" s="214"/>
      <c r="ER110" s="214"/>
      <c r="ES110" s="214"/>
      <c r="ET110" s="214"/>
      <c r="EU110" s="214"/>
      <c r="EV110" s="214"/>
      <c r="EW110" s="214"/>
      <c r="EX110" s="214"/>
      <c r="EY110" s="214"/>
      <c r="EZ110" s="214"/>
      <c r="FA110" s="214"/>
      <c r="FB110" s="214"/>
      <c r="FC110" s="214"/>
      <c r="FD110" s="214"/>
      <c r="FE110" s="214"/>
      <c r="FF110" s="214"/>
      <c r="FG110" s="214"/>
      <c r="FH110" s="214"/>
      <c r="FI110" s="214"/>
      <c r="FJ110" s="214"/>
      <c r="FK110" s="214"/>
      <c r="FL110" s="214"/>
      <c r="FM110" s="214"/>
      <c r="FN110" s="214"/>
      <c r="FO110" s="214"/>
      <c r="FP110" s="214"/>
      <c r="FQ110" s="214"/>
      <c r="FR110" s="214"/>
      <c r="FS110" s="214"/>
      <c r="FT110" s="214"/>
      <c r="FU110" s="214"/>
      <c r="FV110" s="214"/>
      <c r="FW110" s="214"/>
      <c r="FX110" s="214"/>
      <c r="FY110" s="214"/>
      <c r="FZ110" s="214"/>
      <c r="GA110" s="214"/>
      <c r="GB110" s="214"/>
      <c r="GC110" s="214"/>
      <c r="GD110" s="214"/>
      <c r="GE110" s="214"/>
      <c r="GF110" s="214"/>
      <c r="GG110" s="214"/>
      <c r="GH110" s="214"/>
      <c r="GI110" s="214"/>
      <c r="GJ110" s="214"/>
      <c r="GK110" s="214"/>
      <c r="GL110" s="214"/>
      <c r="GM110" s="214"/>
      <c r="GN110" s="214"/>
      <c r="GO110" s="214"/>
      <c r="GP110" s="214"/>
      <c r="GQ110" s="214"/>
      <c r="GR110" s="214"/>
      <c r="GS110" s="214"/>
      <c r="GT110" s="214"/>
      <c r="GU110" s="214"/>
      <c r="GV110" s="214"/>
      <c r="GW110" s="214"/>
      <c r="GX110" s="214"/>
      <c r="GY110" s="214"/>
      <c r="GZ110" s="214"/>
      <c r="HA110" s="214"/>
      <c r="HB110" s="214"/>
      <c r="HC110" s="214"/>
      <c r="HD110" s="214"/>
      <c r="HE110" s="214"/>
      <c r="HF110" s="214"/>
      <c r="HG110" s="214"/>
      <c r="HH110" s="214"/>
      <c r="HI110" s="214"/>
      <c r="HJ110" s="214"/>
      <c r="HK110" s="214"/>
      <c r="HL110" s="214"/>
      <c r="HM110" s="214"/>
      <c r="HN110" s="214"/>
      <c r="HO110" s="214"/>
      <c r="HP110" s="214"/>
      <c r="HQ110" s="214"/>
      <c r="HR110" s="214"/>
      <c r="HS110" s="214"/>
      <c r="HT110" s="214"/>
      <c r="HU110" s="214"/>
      <c r="HV110" s="214"/>
      <c r="HW110" s="214"/>
      <c r="HX110" s="214"/>
      <c r="HY110" s="214"/>
      <c r="HZ110" s="214"/>
      <c r="IA110" s="214"/>
      <c r="IB110" s="214"/>
      <c r="IC110" s="214"/>
      <c r="ID110" s="214"/>
      <c r="IE110" s="214"/>
      <c r="IF110" s="214"/>
      <c r="IG110" s="214"/>
      <c r="IH110" s="214"/>
      <c r="II110" s="214"/>
      <c r="IJ110" s="214"/>
      <c r="IK110" s="214"/>
      <c r="IL110" s="214"/>
      <c r="IM110" s="214"/>
      <c r="IN110" s="214"/>
      <c r="IO110" s="214"/>
      <c r="IP110" s="214"/>
      <c r="IQ110" s="214"/>
      <c r="IR110" s="214"/>
      <c r="IS110" s="214"/>
    </row>
    <row r="111" spans="1:253" ht="300" x14ac:dyDescent="0.25">
      <c r="A111" s="324"/>
      <c r="B111" s="317">
        <v>74</v>
      </c>
      <c r="C111" s="298" t="s">
        <v>1661</v>
      </c>
      <c r="D111" s="325" t="s">
        <v>1662</v>
      </c>
      <c r="E111" s="337" t="s">
        <v>1663</v>
      </c>
      <c r="F111" s="360" t="s">
        <v>1279</v>
      </c>
      <c r="G111" s="361" t="s">
        <v>1280</v>
      </c>
      <c r="H111" s="243" t="s">
        <v>1664</v>
      </c>
      <c r="I111" s="323" t="s">
        <v>1665</v>
      </c>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c r="AP111" s="296"/>
      <c r="AQ111" s="296"/>
      <c r="AR111" s="296"/>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6"/>
      <c r="BP111" s="296"/>
      <c r="BQ111" s="296"/>
      <c r="BR111" s="296"/>
      <c r="BS111" s="296"/>
      <c r="BT111" s="296"/>
      <c r="BU111" s="296"/>
      <c r="BV111" s="296"/>
      <c r="BW111" s="296"/>
      <c r="BX111" s="296"/>
      <c r="BY111" s="296"/>
      <c r="BZ111" s="296"/>
      <c r="CA111" s="296"/>
      <c r="CB111" s="296"/>
      <c r="CC111" s="296"/>
      <c r="CD111" s="296"/>
      <c r="CE111" s="296"/>
      <c r="CF111" s="296"/>
      <c r="CG111" s="296"/>
      <c r="CH111" s="296"/>
      <c r="CI111" s="296"/>
      <c r="CJ111" s="296"/>
      <c r="CK111" s="296"/>
      <c r="CL111" s="296"/>
      <c r="CM111" s="296"/>
      <c r="CN111" s="296"/>
      <c r="CO111" s="296"/>
      <c r="CP111" s="296"/>
      <c r="CQ111" s="296"/>
      <c r="CR111" s="296"/>
      <c r="CS111" s="296"/>
      <c r="CT111" s="296"/>
      <c r="CU111" s="296"/>
      <c r="CV111" s="296"/>
      <c r="CW111" s="296"/>
      <c r="CX111" s="296"/>
      <c r="CY111" s="296"/>
      <c r="CZ111" s="296"/>
      <c r="DA111" s="296"/>
      <c r="DB111" s="296"/>
      <c r="DC111" s="296"/>
      <c r="DD111" s="296"/>
      <c r="DE111" s="296"/>
      <c r="DF111" s="296"/>
      <c r="DG111" s="296"/>
      <c r="DH111" s="296"/>
      <c r="DI111" s="296"/>
      <c r="DJ111" s="296"/>
      <c r="DK111" s="296"/>
      <c r="DL111" s="296"/>
      <c r="DM111" s="296"/>
      <c r="DN111" s="296"/>
      <c r="DO111" s="296"/>
      <c r="DP111" s="296"/>
      <c r="DQ111" s="296"/>
      <c r="DR111" s="296"/>
      <c r="DS111" s="296"/>
      <c r="DT111" s="296"/>
      <c r="DU111" s="296"/>
      <c r="DV111" s="296"/>
      <c r="DW111" s="296"/>
      <c r="DX111" s="296"/>
      <c r="DY111" s="296"/>
      <c r="DZ111" s="296"/>
      <c r="EA111" s="296"/>
      <c r="EB111" s="296"/>
      <c r="EC111" s="296"/>
      <c r="ED111" s="296"/>
      <c r="EE111" s="296"/>
      <c r="EF111" s="296"/>
      <c r="EG111" s="296"/>
      <c r="EH111" s="296"/>
      <c r="EI111" s="296"/>
      <c r="EJ111" s="296"/>
      <c r="EK111" s="296"/>
      <c r="EL111" s="296"/>
      <c r="EM111" s="296"/>
      <c r="EN111" s="296"/>
      <c r="EO111" s="296"/>
      <c r="EP111" s="296"/>
      <c r="EQ111" s="296"/>
      <c r="ER111" s="296"/>
      <c r="ES111" s="296"/>
      <c r="ET111" s="296"/>
      <c r="EU111" s="296"/>
      <c r="EV111" s="296"/>
      <c r="EW111" s="296"/>
      <c r="EX111" s="296"/>
      <c r="EY111" s="296"/>
      <c r="EZ111" s="296"/>
      <c r="FA111" s="296"/>
      <c r="FB111" s="296"/>
      <c r="FC111" s="296"/>
      <c r="FD111" s="296"/>
      <c r="FE111" s="296"/>
      <c r="FF111" s="296"/>
      <c r="FG111" s="296"/>
      <c r="FH111" s="296"/>
      <c r="FI111" s="296"/>
      <c r="FJ111" s="296"/>
      <c r="FK111" s="296"/>
      <c r="FL111" s="296"/>
      <c r="FM111" s="296"/>
      <c r="FN111" s="296"/>
      <c r="FO111" s="296"/>
      <c r="FP111" s="296"/>
      <c r="FQ111" s="296"/>
      <c r="FR111" s="296"/>
      <c r="FS111" s="296"/>
      <c r="FT111" s="296"/>
      <c r="FU111" s="296"/>
      <c r="FV111" s="296"/>
      <c r="FW111" s="296"/>
      <c r="FX111" s="296"/>
      <c r="FY111" s="296"/>
      <c r="FZ111" s="296"/>
      <c r="GA111" s="296"/>
      <c r="GB111" s="296"/>
      <c r="GC111" s="296"/>
      <c r="GD111" s="296"/>
      <c r="GE111" s="296"/>
      <c r="GF111" s="296"/>
      <c r="GG111" s="296"/>
      <c r="GH111" s="296"/>
      <c r="GI111" s="296"/>
      <c r="GJ111" s="296"/>
      <c r="GK111" s="296"/>
      <c r="GL111" s="296"/>
      <c r="GM111" s="296"/>
      <c r="GN111" s="296"/>
      <c r="GO111" s="296"/>
      <c r="GP111" s="296"/>
      <c r="GQ111" s="296"/>
      <c r="GR111" s="296"/>
      <c r="GS111" s="296"/>
      <c r="GT111" s="296"/>
      <c r="GU111" s="296"/>
      <c r="GV111" s="296"/>
      <c r="GW111" s="296"/>
      <c r="GX111" s="296"/>
      <c r="GY111" s="296"/>
      <c r="GZ111" s="296"/>
      <c r="HA111" s="296"/>
      <c r="HB111" s="296"/>
      <c r="HC111" s="296"/>
      <c r="HD111" s="296"/>
      <c r="HE111" s="296"/>
      <c r="HF111" s="296"/>
      <c r="HG111" s="296"/>
      <c r="HH111" s="296"/>
      <c r="HI111" s="296"/>
      <c r="HJ111" s="296"/>
      <c r="HK111" s="296"/>
      <c r="HL111" s="296"/>
      <c r="HM111" s="296"/>
      <c r="HN111" s="296"/>
      <c r="HO111" s="296"/>
      <c r="HP111" s="296"/>
      <c r="HQ111" s="296"/>
      <c r="HR111" s="296"/>
      <c r="HS111" s="296"/>
      <c r="HT111" s="296"/>
      <c r="HU111" s="296"/>
      <c r="HV111" s="296"/>
      <c r="HW111" s="296"/>
      <c r="HX111" s="296"/>
      <c r="HY111" s="296"/>
      <c r="HZ111" s="296"/>
      <c r="IA111" s="296"/>
      <c r="IB111" s="296"/>
      <c r="IC111" s="296"/>
      <c r="ID111" s="296"/>
      <c r="IE111" s="296"/>
      <c r="IF111" s="296"/>
      <c r="IG111" s="296"/>
      <c r="IH111" s="296"/>
      <c r="II111" s="296"/>
      <c r="IJ111" s="296"/>
      <c r="IK111" s="296"/>
      <c r="IL111" s="296"/>
      <c r="IM111" s="296"/>
      <c r="IN111" s="296"/>
      <c r="IO111" s="296"/>
      <c r="IP111" s="296"/>
      <c r="IQ111" s="296"/>
      <c r="IR111" s="296"/>
      <c r="IS111" s="296"/>
    </row>
    <row r="112" spans="1:253" ht="330" x14ac:dyDescent="0.25">
      <c r="A112" s="215"/>
      <c r="B112" s="297">
        <v>75</v>
      </c>
      <c r="C112" s="259" t="s">
        <v>1666</v>
      </c>
      <c r="D112" s="325" t="s">
        <v>1667</v>
      </c>
      <c r="E112" s="316" t="s">
        <v>1668</v>
      </c>
      <c r="F112" s="300" t="s">
        <v>1279</v>
      </c>
      <c r="G112" s="327" t="s">
        <v>1280</v>
      </c>
      <c r="H112" s="301" t="s">
        <v>1669</v>
      </c>
      <c r="I112" s="304" t="s">
        <v>1670</v>
      </c>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c r="AH112" s="214"/>
      <c r="AI112" s="214"/>
      <c r="AJ112" s="214"/>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4"/>
      <c r="BI112" s="214"/>
      <c r="BJ112" s="214"/>
      <c r="BK112" s="214"/>
      <c r="BL112" s="214"/>
      <c r="BM112" s="214"/>
      <c r="BN112" s="214"/>
      <c r="BO112" s="214"/>
      <c r="BP112" s="214"/>
      <c r="BQ112" s="214"/>
      <c r="BR112" s="214"/>
      <c r="BS112" s="214"/>
      <c r="BT112" s="214"/>
      <c r="BU112" s="214"/>
      <c r="BV112" s="214"/>
      <c r="BW112" s="214"/>
      <c r="BX112" s="214"/>
      <c r="BY112" s="214"/>
      <c r="BZ112" s="214"/>
      <c r="CA112" s="214"/>
      <c r="CB112" s="214"/>
      <c r="CC112" s="214"/>
      <c r="CD112" s="214"/>
      <c r="CE112" s="214"/>
      <c r="CF112" s="214"/>
      <c r="CG112" s="214"/>
      <c r="CH112" s="214"/>
      <c r="CI112" s="214"/>
      <c r="CJ112" s="214"/>
      <c r="CK112" s="214"/>
      <c r="CL112" s="214"/>
      <c r="CM112" s="214"/>
      <c r="CN112" s="214"/>
      <c r="CO112" s="214"/>
      <c r="CP112" s="214"/>
      <c r="CQ112" s="214"/>
      <c r="CR112" s="214"/>
      <c r="CS112" s="214"/>
      <c r="CT112" s="214"/>
      <c r="CU112" s="214"/>
      <c r="CV112" s="214"/>
      <c r="CW112" s="214"/>
      <c r="CX112" s="214"/>
      <c r="CY112" s="214"/>
      <c r="CZ112" s="214"/>
      <c r="DA112" s="214"/>
      <c r="DB112" s="214"/>
      <c r="DC112" s="214"/>
      <c r="DD112" s="214"/>
      <c r="DE112" s="214"/>
      <c r="DF112" s="214"/>
      <c r="DG112" s="214"/>
      <c r="DH112" s="214"/>
      <c r="DI112" s="214"/>
      <c r="DJ112" s="214"/>
      <c r="DK112" s="214"/>
      <c r="DL112" s="214"/>
      <c r="DM112" s="214"/>
      <c r="DN112" s="214"/>
      <c r="DO112" s="214"/>
      <c r="DP112" s="214"/>
      <c r="DQ112" s="214"/>
      <c r="DR112" s="214"/>
      <c r="DS112" s="214"/>
      <c r="DT112" s="214"/>
      <c r="DU112" s="214"/>
      <c r="DV112" s="214"/>
      <c r="DW112" s="214"/>
      <c r="DX112" s="214"/>
      <c r="DY112" s="214"/>
      <c r="DZ112" s="214"/>
      <c r="EA112" s="214"/>
      <c r="EB112" s="214"/>
      <c r="EC112" s="214"/>
      <c r="ED112" s="214"/>
      <c r="EE112" s="214"/>
      <c r="EF112" s="214"/>
      <c r="EG112" s="214"/>
      <c r="EH112" s="214"/>
      <c r="EI112" s="214"/>
      <c r="EJ112" s="214"/>
      <c r="EK112" s="214"/>
      <c r="EL112" s="214"/>
      <c r="EM112" s="214"/>
      <c r="EN112" s="214"/>
      <c r="EO112" s="214"/>
      <c r="EP112" s="214"/>
      <c r="EQ112" s="214"/>
      <c r="ER112" s="214"/>
      <c r="ES112" s="214"/>
      <c r="ET112" s="214"/>
      <c r="EU112" s="214"/>
      <c r="EV112" s="214"/>
      <c r="EW112" s="214"/>
      <c r="EX112" s="214"/>
      <c r="EY112" s="214"/>
      <c r="EZ112" s="214"/>
      <c r="FA112" s="214"/>
      <c r="FB112" s="214"/>
      <c r="FC112" s="214"/>
      <c r="FD112" s="214"/>
      <c r="FE112" s="214"/>
      <c r="FF112" s="214"/>
      <c r="FG112" s="214"/>
      <c r="FH112" s="214"/>
      <c r="FI112" s="214"/>
      <c r="FJ112" s="214"/>
      <c r="FK112" s="214"/>
      <c r="FL112" s="214"/>
      <c r="FM112" s="214"/>
      <c r="FN112" s="214"/>
      <c r="FO112" s="214"/>
      <c r="FP112" s="214"/>
      <c r="FQ112" s="214"/>
      <c r="FR112" s="214"/>
      <c r="FS112" s="214"/>
      <c r="FT112" s="214"/>
      <c r="FU112" s="214"/>
      <c r="FV112" s="214"/>
      <c r="FW112" s="214"/>
      <c r="FX112" s="214"/>
      <c r="FY112" s="214"/>
      <c r="FZ112" s="214"/>
      <c r="GA112" s="214"/>
      <c r="GB112" s="214"/>
      <c r="GC112" s="214"/>
      <c r="GD112" s="214"/>
      <c r="GE112" s="214"/>
      <c r="GF112" s="214"/>
      <c r="GG112" s="214"/>
      <c r="GH112" s="214"/>
      <c r="GI112" s="214"/>
      <c r="GJ112" s="214"/>
      <c r="GK112" s="214"/>
      <c r="GL112" s="214"/>
      <c r="GM112" s="214"/>
      <c r="GN112" s="214"/>
      <c r="GO112" s="214"/>
      <c r="GP112" s="214"/>
      <c r="GQ112" s="214"/>
      <c r="GR112" s="214"/>
      <c r="GS112" s="214"/>
      <c r="GT112" s="214"/>
      <c r="GU112" s="214"/>
      <c r="GV112" s="214"/>
      <c r="GW112" s="214"/>
      <c r="GX112" s="214"/>
      <c r="GY112" s="214"/>
      <c r="GZ112" s="214"/>
      <c r="HA112" s="214"/>
      <c r="HB112" s="214"/>
      <c r="HC112" s="214"/>
      <c r="HD112" s="214"/>
      <c r="HE112" s="214"/>
      <c r="HF112" s="214"/>
      <c r="HG112" s="214"/>
      <c r="HH112" s="214"/>
      <c r="HI112" s="214"/>
      <c r="HJ112" s="214"/>
      <c r="HK112" s="214"/>
      <c r="HL112" s="214"/>
      <c r="HM112" s="214"/>
      <c r="HN112" s="214"/>
      <c r="HO112" s="214"/>
      <c r="HP112" s="214"/>
      <c r="HQ112" s="214"/>
      <c r="HR112" s="214"/>
      <c r="HS112" s="214"/>
      <c r="HT112" s="214"/>
      <c r="HU112" s="214"/>
      <c r="HV112" s="214"/>
      <c r="HW112" s="214"/>
      <c r="HX112" s="214"/>
      <c r="HY112" s="214"/>
      <c r="HZ112" s="214"/>
      <c r="IA112" s="214"/>
      <c r="IB112" s="214"/>
      <c r="IC112" s="214"/>
      <c r="ID112" s="214"/>
      <c r="IE112" s="214"/>
      <c r="IF112" s="214"/>
      <c r="IG112" s="214"/>
      <c r="IH112" s="214"/>
      <c r="II112" s="214"/>
      <c r="IJ112" s="214"/>
      <c r="IK112" s="214"/>
      <c r="IL112" s="214"/>
      <c r="IM112" s="214"/>
      <c r="IN112" s="214"/>
      <c r="IO112" s="214"/>
      <c r="IP112" s="214"/>
      <c r="IQ112" s="214"/>
      <c r="IR112" s="214"/>
      <c r="IS112" s="214"/>
    </row>
    <row r="113" spans="1:253" ht="135" x14ac:dyDescent="0.25">
      <c r="A113" s="215"/>
      <c r="B113" s="297">
        <v>76</v>
      </c>
      <c r="C113" s="259" t="s">
        <v>1671</v>
      </c>
      <c r="D113" s="307" t="s">
        <v>1672</v>
      </c>
      <c r="E113" s="316" t="s">
        <v>1673</v>
      </c>
      <c r="F113" s="241" t="s">
        <v>1279</v>
      </c>
      <c r="G113" s="242" t="s">
        <v>1280</v>
      </c>
      <c r="H113" s="243" t="s">
        <v>1674</v>
      </c>
      <c r="I113" s="244" t="s">
        <v>1262</v>
      </c>
      <c r="J113" s="362" t="s">
        <v>1675</v>
      </c>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214"/>
      <c r="BG113" s="214"/>
      <c r="BH113" s="214"/>
      <c r="BI113" s="214"/>
      <c r="BJ113" s="214"/>
      <c r="BK113" s="214"/>
      <c r="BL113" s="214"/>
      <c r="BM113" s="214"/>
      <c r="BN113" s="214"/>
      <c r="BO113" s="214"/>
      <c r="BP113" s="214"/>
      <c r="BQ113" s="214"/>
      <c r="BR113" s="214"/>
      <c r="BS113" s="214"/>
      <c r="BT113" s="214"/>
      <c r="BU113" s="214"/>
      <c r="BV113" s="214"/>
      <c r="BW113" s="214"/>
      <c r="BX113" s="214"/>
      <c r="BY113" s="214"/>
      <c r="BZ113" s="214"/>
      <c r="CA113" s="214"/>
      <c r="CB113" s="214"/>
      <c r="CC113" s="214"/>
      <c r="CD113" s="214"/>
      <c r="CE113" s="214"/>
      <c r="CF113" s="214"/>
      <c r="CG113" s="214"/>
      <c r="CH113" s="214"/>
      <c r="CI113" s="214"/>
      <c r="CJ113" s="214"/>
      <c r="CK113" s="214"/>
      <c r="CL113" s="214"/>
      <c r="CM113" s="214"/>
      <c r="CN113" s="214"/>
      <c r="CO113" s="214"/>
      <c r="CP113" s="214"/>
      <c r="CQ113" s="214"/>
      <c r="CR113" s="214"/>
      <c r="CS113" s="214"/>
      <c r="CT113" s="214"/>
      <c r="CU113" s="214"/>
      <c r="CV113" s="214"/>
      <c r="CW113" s="214"/>
      <c r="CX113" s="214"/>
      <c r="CY113" s="214"/>
      <c r="CZ113" s="214"/>
      <c r="DA113" s="214"/>
      <c r="DB113" s="214"/>
      <c r="DC113" s="214"/>
      <c r="DD113" s="214"/>
      <c r="DE113" s="214"/>
      <c r="DF113" s="214"/>
      <c r="DG113" s="214"/>
      <c r="DH113" s="214"/>
      <c r="DI113" s="214"/>
      <c r="DJ113" s="214"/>
      <c r="DK113" s="214"/>
      <c r="DL113" s="214"/>
      <c r="DM113" s="214"/>
      <c r="DN113" s="214"/>
      <c r="DO113" s="214"/>
      <c r="DP113" s="214"/>
      <c r="DQ113" s="214"/>
      <c r="DR113" s="214"/>
      <c r="DS113" s="214"/>
      <c r="DT113" s="214"/>
      <c r="DU113" s="214"/>
      <c r="DV113" s="214"/>
      <c r="DW113" s="214"/>
      <c r="DX113" s="214"/>
      <c r="DY113" s="214"/>
      <c r="DZ113" s="214"/>
      <c r="EA113" s="214"/>
      <c r="EB113" s="214"/>
      <c r="EC113" s="214"/>
      <c r="ED113" s="214"/>
      <c r="EE113" s="214"/>
      <c r="EF113" s="214"/>
      <c r="EG113" s="214"/>
      <c r="EH113" s="214"/>
      <c r="EI113" s="214"/>
      <c r="EJ113" s="214"/>
      <c r="EK113" s="214"/>
      <c r="EL113" s="214"/>
      <c r="EM113" s="214"/>
      <c r="EN113" s="214"/>
      <c r="EO113" s="214"/>
      <c r="EP113" s="214"/>
      <c r="EQ113" s="214"/>
      <c r="ER113" s="214"/>
      <c r="ES113" s="214"/>
      <c r="ET113" s="214"/>
      <c r="EU113" s="214"/>
      <c r="EV113" s="214"/>
      <c r="EW113" s="214"/>
      <c r="EX113" s="214"/>
      <c r="EY113" s="214"/>
      <c r="EZ113" s="214"/>
      <c r="FA113" s="214"/>
      <c r="FB113" s="214"/>
      <c r="FC113" s="214"/>
      <c r="FD113" s="214"/>
      <c r="FE113" s="214"/>
      <c r="FF113" s="214"/>
      <c r="FG113" s="214"/>
      <c r="FH113" s="214"/>
      <c r="FI113" s="214"/>
      <c r="FJ113" s="214"/>
      <c r="FK113" s="214"/>
      <c r="FL113" s="214"/>
      <c r="FM113" s="214"/>
      <c r="FN113" s="214"/>
      <c r="FO113" s="214"/>
      <c r="FP113" s="214"/>
      <c r="FQ113" s="214"/>
      <c r="FR113" s="214"/>
      <c r="FS113" s="214"/>
      <c r="FT113" s="214"/>
      <c r="FU113" s="214"/>
      <c r="FV113" s="214"/>
      <c r="FW113" s="214"/>
      <c r="FX113" s="214"/>
      <c r="FY113" s="214"/>
      <c r="FZ113" s="214"/>
      <c r="GA113" s="214"/>
      <c r="GB113" s="214"/>
      <c r="GC113" s="214"/>
      <c r="GD113" s="214"/>
      <c r="GE113" s="214"/>
      <c r="GF113" s="214"/>
      <c r="GG113" s="214"/>
      <c r="GH113" s="214"/>
      <c r="GI113" s="214"/>
      <c r="GJ113" s="214"/>
      <c r="GK113" s="214"/>
      <c r="GL113" s="214"/>
      <c r="GM113" s="214"/>
      <c r="GN113" s="214"/>
      <c r="GO113" s="214"/>
      <c r="GP113" s="214"/>
      <c r="GQ113" s="214"/>
      <c r="GR113" s="214"/>
      <c r="GS113" s="214"/>
      <c r="GT113" s="214"/>
      <c r="GU113" s="214"/>
      <c r="GV113" s="214"/>
      <c r="GW113" s="214"/>
      <c r="GX113" s="214"/>
      <c r="GY113" s="214"/>
      <c r="GZ113" s="214"/>
      <c r="HA113" s="214"/>
      <c r="HB113" s="214"/>
      <c r="HC113" s="214"/>
      <c r="HD113" s="214"/>
      <c r="HE113" s="214"/>
      <c r="HF113" s="214"/>
      <c r="HG113" s="214"/>
      <c r="HH113" s="214"/>
      <c r="HI113" s="214"/>
      <c r="HJ113" s="214"/>
      <c r="HK113" s="214"/>
      <c r="HL113" s="214"/>
      <c r="HM113" s="214"/>
      <c r="HN113" s="214"/>
      <c r="HO113" s="214"/>
      <c r="HP113" s="214"/>
      <c r="HQ113" s="214"/>
      <c r="HR113" s="214"/>
      <c r="HS113" s="214"/>
      <c r="HT113" s="214"/>
      <c r="HU113" s="214"/>
      <c r="HV113" s="214"/>
      <c r="HW113" s="214"/>
      <c r="HX113" s="214"/>
      <c r="HY113" s="214"/>
      <c r="HZ113" s="214"/>
      <c r="IA113" s="214"/>
      <c r="IB113" s="214"/>
      <c r="IC113" s="214"/>
      <c r="ID113" s="214"/>
      <c r="IE113" s="214"/>
      <c r="IF113" s="214"/>
      <c r="IG113" s="214"/>
      <c r="IH113" s="214"/>
      <c r="II113" s="214"/>
      <c r="IJ113" s="214"/>
      <c r="IK113" s="214"/>
      <c r="IL113" s="214"/>
      <c r="IM113" s="214"/>
      <c r="IN113" s="214"/>
      <c r="IO113" s="214"/>
      <c r="IP113" s="214"/>
      <c r="IQ113" s="214"/>
      <c r="IR113" s="214"/>
      <c r="IS113" s="214"/>
    </row>
    <row r="114" spans="1:253" ht="285" x14ac:dyDescent="0.25">
      <c r="A114" s="215"/>
      <c r="B114" s="297">
        <v>77</v>
      </c>
      <c r="C114" s="259" t="s">
        <v>1676</v>
      </c>
      <c r="D114" s="307" t="s">
        <v>1677</v>
      </c>
      <c r="E114" s="328" t="s">
        <v>1678</v>
      </c>
      <c r="F114" s="241" t="s">
        <v>1279</v>
      </c>
      <c r="G114" s="242" t="s">
        <v>1280</v>
      </c>
      <c r="H114" s="243" t="s">
        <v>1679</v>
      </c>
      <c r="I114" s="244" t="s">
        <v>1459</v>
      </c>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4"/>
      <c r="BD114" s="214"/>
      <c r="BE114" s="214"/>
      <c r="BF114" s="214"/>
      <c r="BG114" s="214"/>
      <c r="BH114" s="214"/>
      <c r="BI114" s="214"/>
      <c r="BJ114" s="214"/>
      <c r="BK114" s="214"/>
      <c r="BL114" s="214"/>
      <c r="BM114" s="214"/>
      <c r="BN114" s="214"/>
      <c r="BO114" s="214"/>
      <c r="BP114" s="214"/>
      <c r="BQ114" s="214"/>
      <c r="BR114" s="214"/>
      <c r="BS114" s="214"/>
      <c r="BT114" s="214"/>
      <c r="BU114" s="214"/>
      <c r="BV114" s="214"/>
      <c r="BW114" s="214"/>
      <c r="BX114" s="214"/>
      <c r="BY114" s="214"/>
      <c r="BZ114" s="214"/>
      <c r="CA114" s="214"/>
      <c r="CB114" s="214"/>
      <c r="CC114" s="214"/>
      <c r="CD114" s="214"/>
      <c r="CE114" s="214"/>
      <c r="CF114" s="214"/>
      <c r="CG114" s="214"/>
      <c r="CH114" s="214"/>
      <c r="CI114" s="214"/>
      <c r="CJ114" s="214"/>
      <c r="CK114" s="214"/>
      <c r="CL114" s="214"/>
      <c r="CM114" s="214"/>
      <c r="CN114" s="214"/>
      <c r="CO114" s="214"/>
      <c r="CP114" s="214"/>
      <c r="CQ114" s="214"/>
      <c r="CR114" s="214"/>
      <c r="CS114" s="214"/>
      <c r="CT114" s="214"/>
      <c r="CU114" s="214"/>
      <c r="CV114" s="214"/>
      <c r="CW114" s="214"/>
      <c r="CX114" s="214"/>
      <c r="CY114" s="214"/>
      <c r="CZ114" s="214"/>
      <c r="DA114" s="214"/>
      <c r="DB114" s="214"/>
      <c r="DC114" s="214"/>
      <c r="DD114" s="214"/>
      <c r="DE114" s="214"/>
      <c r="DF114" s="214"/>
      <c r="DG114" s="214"/>
      <c r="DH114" s="214"/>
      <c r="DI114" s="214"/>
      <c r="DJ114" s="214"/>
      <c r="DK114" s="214"/>
      <c r="DL114" s="214"/>
      <c r="DM114" s="214"/>
      <c r="DN114" s="214"/>
      <c r="DO114" s="214"/>
      <c r="DP114" s="214"/>
      <c r="DQ114" s="214"/>
      <c r="DR114" s="214"/>
      <c r="DS114" s="214"/>
      <c r="DT114" s="214"/>
      <c r="DU114" s="214"/>
      <c r="DV114" s="214"/>
      <c r="DW114" s="214"/>
      <c r="DX114" s="214"/>
      <c r="DY114" s="214"/>
      <c r="DZ114" s="214"/>
      <c r="EA114" s="214"/>
      <c r="EB114" s="214"/>
      <c r="EC114" s="214"/>
      <c r="ED114" s="214"/>
      <c r="EE114" s="214"/>
      <c r="EF114" s="214"/>
      <c r="EG114" s="214"/>
      <c r="EH114" s="214"/>
      <c r="EI114" s="214"/>
      <c r="EJ114" s="214"/>
      <c r="EK114" s="214"/>
      <c r="EL114" s="214"/>
      <c r="EM114" s="214"/>
      <c r="EN114" s="214"/>
      <c r="EO114" s="214"/>
      <c r="EP114" s="214"/>
      <c r="EQ114" s="214"/>
      <c r="ER114" s="214"/>
      <c r="ES114" s="214"/>
      <c r="ET114" s="214"/>
      <c r="EU114" s="214"/>
      <c r="EV114" s="214"/>
      <c r="EW114" s="214"/>
      <c r="EX114" s="214"/>
      <c r="EY114" s="214"/>
      <c r="EZ114" s="214"/>
      <c r="FA114" s="214"/>
      <c r="FB114" s="214"/>
      <c r="FC114" s="214"/>
      <c r="FD114" s="214"/>
      <c r="FE114" s="214"/>
      <c r="FF114" s="214"/>
      <c r="FG114" s="214"/>
      <c r="FH114" s="214"/>
      <c r="FI114" s="214"/>
      <c r="FJ114" s="214"/>
      <c r="FK114" s="214"/>
      <c r="FL114" s="214"/>
      <c r="FM114" s="214"/>
      <c r="FN114" s="214"/>
      <c r="FO114" s="214"/>
      <c r="FP114" s="214"/>
      <c r="FQ114" s="214"/>
      <c r="FR114" s="214"/>
      <c r="FS114" s="214"/>
      <c r="FT114" s="214"/>
      <c r="FU114" s="214"/>
      <c r="FV114" s="214"/>
      <c r="FW114" s="214"/>
      <c r="FX114" s="214"/>
      <c r="FY114" s="214"/>
      <c r="FZ114" s="214"/>
      <c r="GA114" s="214"/>
      <c r="GB114" s="214"/>
      <c r="GC114" s="214"/>
      <c r="GD114" s="214"/>
      <c r="GE114" s="214"/>
      <c r="GF114" s="214"/>
      <c r="GG114" s="214"/>
      <c r="GH114" s="214"/>
      <c r="GI114" s="214"/>
      <c r="GJ114" s="214"/>
      <c r="GK114" s="214"/>
      <c r="GL114" s="214"/>
      <c r="GM114" s="214"/>
      <c r="GN114" s="214"/>
      <c r="GO114" s="214"/>
      <c r="GP114" s="214"/>
      <c r="GQ114" s="214"/>
      <c r="GR114" s="214"/>
      <c r="GS114" s="214"/>
      <c r="GT114" s="214"/>
      <c r="GU114" s="214"/>
      <c r="GV114" s="214"/>
      <c r="GW114" s="214"/>
      <c r="GX114" s="214"/>
      <c r="GY114" s="214"/>
      <c r="GZ114" s="214"/>
      <c r="HA114" s="214"/>
      <c r="HB114" s="214"/>
      <c r="HC114" s="214"/>
      <c r="HD114" s="214"/>
      <c r="HE114" s="214"/>
      <c r="HF114" s="214"/>
      <c r="HG114" s="214"/>
      <c r="HH114" s="214"/>
      <c r="HI114" s="214"/>
      <c r="HJ114" s="214"/>
      <c r="HK114" s="214"/>
      <c r="HL114" s="214"/>
      <c r="HM114" s="214"/>
      <c r="HN114" s="214"/>
      <c r="HO114" s="214"/>
      <c r="HP114" s="214"/>
      <c r="HQ114" s="214"/>
      <c r="HR114" s="214"/>
      <c r="HS114" s="214"/>
      <c r="HT114" s="214"/>
      <c r="HU114" s="214"/>
      <c r="HV114" s="214"/>
      <c r="HW114" s="214"/>
      <c r="HX114" s="214"/>
      <c r="HY114" s="214"/>
      <c r="HZ114" s="214"/>
      <c r="IA114" s="214"/>
      <c r="IB114" s="214"/>
      <c r="IC114" s="214"/>
      <c r="ID114" s="214"/>
      <c r="IE114" s="214"/>
      <c r="IF114" s="214"/>
      <c r="IG114" s="214"/>
      <c r="IH114" s="214"/>
      <c r="II114" s="214"/>
      <c r="IJ114" s="214"/>
      <c r="IK114" s="214"/>
      <c r="IL114" s="214"/>
      <c r="IM114" s="214"/>
      <c r="IN114" s="214"/>
      <c r="IO114" s="214"/>
      <c r="IP114" s="214"/>
      <c r="IQ114" s="214"/>
      <c r="IR114" s="214"/>
      <c r="IS114" s="214"/>
    </row>
    <row r="115" spans="1:253" ht="30" x14ac:dyDescent="0.25">
      <c r="A115" s="215"/>
      <c r="B115" s="224"/>
      <c r="C115" s="248" t="s">
        <v>1680</v>
      </c>
      <c r="D115" s="313" t="s">
        <v>26</v>
      </c>
      <c r="E115" s="227"/>
      <c r="F115" s="248"/>
      <c r="G115" s="279"/>
      <c r="H115" s="252"/>
      <c r="I115" s="357"/>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4"/>
      <c r="BI115" s="214"/>
      <c r="BJ115" s="214"/>
      <c r="BK115" s="214"/>
      <c r="BL115" s="214"/>
      <c r="BM115" s="214"/>
      <c r="BN115" s="214"/>
      <c r="BO115" s="214"/>
      <c r="BP115" s="214"/>
      <c r="BQ115" s="214"/>
      <c r="BR115" s="214"/>
      <c r="BS115" s="214"/>
      <c r="BT115" s="214"/>
      <c r="BU115" s="214"/>
      <c r="BV115" s="214"/>
      <c r="BW115" s="214"/>
      <c r="BX115" s="214"/>
      <c r="BY115" s="214"/>
      <c r="BZ115" s="214"/>
      <c r="CA115" s="214"/>
      <c r="CB115" s="214"/>
      <c r="CC115" s="214"/>
      <c r="CD115" s="214"/>
      <c r="CE115" s="214"/>
      <c r="CF115" s="214"/>
      <c r="CG115" s="214"/>
      <c r="CH115" s="214"/>
      <c r="CI115" s="214"/>
      <c r="CJ115" s="214"/>
      <c r="CK115" s="214"/>
      <c r="CL115" s="214"/>
      <c r="CM115" s="214"/>
      <c r="CN115" s="214"/>
      <c r="CO115" s="214"/>
      <c r="CP115" s="214"/>
      <c r="CQ115" s="214"/>
      <c r="CR115" s="214"/>
      <c r="CS115" s="214"/>
      <c r="CT115" s="214"/>
      <c r="CU115" s="214"/>
      <c r="CV115" s="214"/>
      <c r="CW115" s="214"/>
      <c r="CX115" s="214"/>
      <c r="CY115" s="214"/>
      <c r="CZ115" s="214"/>
      <c r="DA115" s="214"/>
      <c r="DB115" s="214"/>
      <c r="DC115" s="214"/>
      <c r="DD115" s="214"/>
      <c r="DE115" s="214"/>
      <c r="DF115" s="214"/>
      <c r="DG115" s="214"/>
      <c r="DH115" s="214"/>
      <c r="DI115" s="214"/>
      <c r="DJ115" s="214"/>
      <c r="DK115" s="214"/>
      <c r="DL115" s="214"/>
      <c r="DM115" s="214"/>
      <c r="DN115" s="214"/>
      <c r="DO115" s="214"/>
      <c r="DP115" s="214"/>
      <c r="DQ115" s="214"/>
      <c r="DR115" s="214"/>
      <c r="DS115" s="214"/>
      <c r="DT115" s="214"/>
      <c r="DU115" s="214"/>
      <c r="DV115" s="214"/>
      <c r="DW115" s="214"/>
      <c r="DX115" s="214"/>
      <c r="DY115" s="214"/>
      <c r="DZ115" s="214"/>
      <c r="EA115" s="214"/>
      <c r="EB115" s="214"/>
      <c r="EC115" s="214"/>
      <c r="ED115" s="214"/>
      <c r="EE115" s="214"/>
      <c r="EF115" s="214"/>
      <c r="EG115" s="214"/>
      <c r="EH115" s="214"/>
      <c r="EI115" s="214"/>
      <c r="EJ115" s="214"/>
      <c r="EK115" s="214"/>
      <c r="EL115" s="214"/>
      <c r="EM115" s="214"/>
      <c r="EN115" s="214"/>
      <c r="EO115" s="214"/>
      <c r="EP115" s="214"/>
      <c r="EQ115" s="214"/>
      <c r="ER115" s="214"/>
      <c r="ES115" s="214"/>
      <c r="ET115" s="214"/>
      <c r="EU115" s="214"/>
      <c r="EV115" s="214"/>
      <c r="EW115" s="214"/>
      <c r="EX115" s="214"/>
      <c r="EY115" s="214"/>
      <c r="EZ115" s="214"/>
      <c r="FA115" s="214"/>
      <c r="FB115" s="214"/>
      <c r="FC115" s="214"/>
      <c r="FD115" s="214"/>
      <c r="FE115" s="214"/>
      <c r="FF115" s="214"/>
      <c r="FG115" s="214"/>
      <c r="FH115" s="214"/>
      <c r="FI115" s="214"/>
      <c r="FJ115" s="214"/>
      <c r="FK115" s="214"/>
      <c r="FL115" s="214"/>
      <c r="FM115" s="214"/>
      <c r="FN115" s="214"/>
      <c r="FO115" s="214"/>
      <c r="FP115" s="214"/>
      <c r="FQ115" s="214"/>
      <c r="FR115" s="214"/>
      <c r="FS115" s="214"/>
      <c r="FT115" s="214"/>
      <c r="FU115" s="214"/>
      <c r="FV115" s="214"/>
      <c r="FW115" s="214"/>
      <c r="FX115" s="214"/>
      <c r="FY115" s="214"/>
      <c r="FZ115" s="214"/>
      <c r="GA115" s="214"/>
      <c r="GB115" s="214"/>
      <c r="GC115" s="214"/>
      <c r="GD115" s="214"/>
      <c r="GE115" s="214"/>
      <c r="GF115" s="214"/>
      <c r="GG115" s="214"/>
      <c r="GH115" s="214"/>
      <c r="GI115" s="214"/>
      <c r="GJ115" s="214"/>
      <c r="GK115" s="214"/>
      <c r="GL115" s="214"/>
      <c r="GM115" s="214"/>
      <c r="GN115" s="214"/>
      <c r="GO115" s="214"/>
      <c r="GP115" s="214"/>
      <c r="GQ115" s="214"/>
      <c r="GR115" s="214"/>
      <c r="GS115" s="214"/>
      <c r="GT115" s="214"/>
      <c r="GU115" s="214"/>
      <c r="GV115" s="214"/>
      <c r="GW115" s="214"/>
      <c r="GX115" s="214"/>
      <c r="GY115" s="214"/>
      <c r="GZ115" s="214"/>
      <c r="HA115" s="214"/>
      <c r="HB115" s="214"/>
      <c r="HC115" s="214"/>
      <c r="HD115" s="214"/>
      <c r="HE115" s="214"/>
      <c r="HF115" s="214"/>
      <c r="HG115" s="214"/>
      <c r="HH115" s="214"/>
      <c r="HI115" s="214"/>
      <c r="HJ115" s="214"/>
      <c r="HK115" s="214"/>
      <c r="HL115" s="214"/>
      <c r="HM115" s="214"/>
      <c r="HN115" s="214"/>
      <c r="HO115" s="214"/>
      <c r="HP115" s="214"/>
      <c r="HQ115" s="214"/>
      <c r="HR115" s="214"/>
      <c r="HS115" s="214"/>
      <c r="HT115" s="214"/>
      <c r="HU115" s="214"/>
      <c r="HV115" s="214"/>
      <c r="HW115" s="214"/>
      <c r="HX115" s="214"/>
      <c r="HY115" s="214"/>
      <c r="HZ115" s="214"/>
      <c r="IA115" s="214"/>
      <c r="IB115" s="214"/>
      <c r="IC115" s="214"/>
      <c r="ID115" s="214"/>
      <c r="IE115" s="214"/>
      <c r="IF115" s="214"/>
      <c r="IG115" s="214"/>
      <c r="IH115" s="214"/>
      <c r="II115" s="214"/>
      <c r="IJ115" s="214"/>
      <c r="IK115" s="214"/>
      <c r="IL115" s="214"/>
      <c r="IM115" s="214"/>
      <c r="IN115" s="214"/>
      <c r="IO115" s="214"/>
      <c r="IP115" s="214"/>
      <c r="IQ115" s="214"/>
      <c r="IR115" s="214"/>
      <c r="IS115" s="214"/>
    </row>
    <row r="116" spans="1:253" ht="31.5" x14ac:dyDescent="0.25">
      <c r="A116" s="215"/>
      <c r="B116" s="231"/>
      <c r="C116" s="254" t="s">
        <v>1681</v>
      </c>
      <c r="D116" s="267" t="s">
        <v>1682</v>
      </c>
      <c r="E116" s="306"/>
      <c r="F116" s="254"/>
      <c r="G116" s="282"/>
      <c r="H116" s="257"/>
      <c r="I116" s="358"/>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4"/>
      <c r="BI116" s="214"/>
      <c r="BJ116" s="214"/>
      <c r="BK116" s="214"/>
      <c r="BL116" s="214"/>
      <c r="BM116" s="214"/>
      <c r="BN116" s="214"/>
      <c r="BO116" s="214"/>
      <c r="BP116" s="214"/>
      <c r="BQ116" s="214"/>
      <c r="BR116" s="214"/>
      <c r="BS116" s="214"/>
      <c r="BT116" s="214"/>
      <c r="BU116" s="214"/>
      <c r="BV116" s="214"/>
      <c r="BW116" s="214"/>
      <c r="BX116" s="214"/>
      <c r="BY116" s="214"/>
      <c r="BZ116" s="214"/>
      <c r="CA116" s="214"/>
      <c r="CB116" s="214"/>
      <c r="CC116" s="214"/>
      <c r="CD116" s="214"/>
      <c r="CE116" s="214"/>
      <c r="CF116" s="214"/>
      <c r="CG116" s="214"/>
      <c r="CH116" s="214"/>
      <c r="CI116" s="214"/>
      <c r="CJ116" s="214"/>
      <c r="CK116" s="214"/>
      <c r="CL116" s="214"/>
      <c r="CM116" s="214"/>
      <c r="CN116" s="214"/>
      <c r="CO116" s="214"/>
      <c r="CP116" s="214"/>
      <c r="CQ116" s="214"/>
      <c r="CR116" s="214"/>
      <c r="CS116" s="214"/>
      <c r="CT116" s="214"/>
      <c r="CU116" s="214"/>
      <c r="CV116" s="214"/>
      <c r="CW116" s="214"/>
      <c r="CX116" s="214"/>
      <c r="CY116" s="214"/>
      <c r="CZ116" s="214"/>
      <c r="DA116" s="214"/>
      <c r="DB116" s="214"/>
      <c r="DC116" s="214"/>
      <c r="DD116" s="214"/>
      <c r="DE116" s="214"/>
      <c r="DF116" s="214"/>
      <c r="DG116" s="214"/>
      <c r="DH116" s="214"/>
      <c r="DI116" s="214"/>
      <c r="DJ116" s="214"/>
      <c r="DK116" s="214"/>
      <c r="DL116" s="214"/>
      <c r="DM116" s="214"/>
      <c r="DN116" s="214"/>
      <c r="DO116" s="214"/>
      <c r="DP116" s="214"/>
      <c r="DQ116" s="214"/>
      <c r="DR116" s="214"/>
      <c r="DS116" s="214"/>
      <c r="DT116" s="214"/>
      <c r="DU116" s="214"/>
      <c r="DV116" s="214"/>
      <c r="DW116" s="214"/>
      <c r="DX116" s="214"/>
      <c r="DY116" s="214"/>
      <c r="DZ116" s="214"/>
      <c r="EA116" s="214"/>
      <c r="EB116" s="214"/>
      <c r="EC116" s="214"/>
      <c r="ED116" s="214"/>
      <c r="EE116" s="214"/>
      <c r="EF116" s="214"/>
      <c r="EG116" s="214"/>
      <c r="EH116" s="214"/>
      <c r="EI116" s="214"/>
      <c r="EJ116" s="214"/>
      <c r="EK116" s="214"/>
      <c r="EL116" s="214"/>
      <c r="EM116" s="214"/>
      <c r="EN116" s="214"/>
      <c r="EO116" s="214"/>
      <c r="EP116" s="214"/>
      <c r="EQ116" s="214"/>
      <c r="ER116" s="214"/>
      <c r="ES116" s="214"/>
      <c r="ET116" s="214"/>
      <c r="EU116" s="214"/>
      <c r="EV116" s="214"/>
      <c r="EW116" s="214"/>
      <c r="EX116" s="214"/>
      <c r="EY116" s="214"/>
      <c r="EZ116" s="214"/>
      <c r="FA116" s="214"/>
      <c r="FB116" s="214"/>
      <c r="FC116" s="214"/>
      <c r="FD116" s="214"/>
      <c r="FE116" s="214"/>
      <c r="FF116" s="214"/>
      <c r="FG116" s="214"/>
      <c r="FH116" s="214"/>
      <c r="FI116" s="214"/>
      <c r="FJ116" s="214"/>
      <c r="FK116" s="214"/>
      <c r="FL116" s="214"/>
      <c r="FM116" s="214"/>
      <c r="FN116" s="214"/>
      <c r="FO116" s="214"/>
      <c r="FP116" s="214"/>
      <c r="FQ116" s="214"/>
      <c r="FR116" s="214"/>
      <c r="FS116" s="214"/>
      <c r="FT116" s="214"/>
      <c r="FU116" s="214"/>
      <c r="FV116" s="214"/>
      <c r="FW116" s="214"/>
      <c r="FX116" s="214"/>
      <c r="FY116" s="214"/>
      <c r="FZ116" s="214"/>
      <c r="GA116" s="214"/>
      <c r="GB116" s="214"/>
      <c r="GC116" s="214"/>
      <c r="GD116" s="214"/>
      <c r="GE116" s="214"/>
      <c r="GF116" s="214"/>
      <c r="GG116" s="214"/>
      <c r="GH116" s="214"/>
      <c r="GI116" s="214"/>
      <c r="GJ116" s="214"/>
      <c r="GK116" s="214"/>
      <c r="GL116" s="214"/>
      <c r="GM116" s="214"/>
      <c r="GN116" s="214"/>
      <c r="GO116" s="214"/>
      <c r="GP116" s="214"/>
      <c r="GQ116" s="214"/>
      <c r="GR116" s="214"/>
      <c r="GS116" s="214"/>
      <c r="GT116" s="214"/>
      <c r="GU116" s="214"/>
      <c r="GV116" s="214"/>
      <c r="GW116" s="214"/>
      <c r="GX116" s="214"/>
      <c r="GY116" s="214"/>
      <c r="GZ116" s="214"/>
      <c r="HA116" s="214"/>
      <c r="HB116" s="214"/>
      <c r="HC116" s="214"/>
      <c r="HD116" s="214"/>
      <c r="HE116" s="214"/>
      <c r="HF116" s="214"/>
      <c r="HG116" s="214"/>
      <c r="HH116" s="214"/>
      <c r="HI116" s="214"/>
      <c r="HJ116" s="214"/>
      <c r="HK116" s="214"/>
      <c r="HL116" s="214"/>
      <c r="HM116" s="214"/>
      <c r="HN116" s="214"/>
      <c r="HO116" s="214"/>
      <c r="HP116" s="214"/>
      <c r="HQ116" s="214"/>
      <c r="HR116" s="214"/>
      <c r="HS116" s="214"/>
      <c r="HT116" s="214"/>
      <c r="HU116" s="214"/>
      <c r="HV116" s="214"/>
      <c r="HW116" s="214"/>
      <c r="HX116" s="214"/>
      <c r="HY116" s="214"/>
      <c r="HZ116" s="214"/>
      <c r="IA116" s="214"/>
      <c r="IB116" s="214"/>
      <c r="IC116" s="214"/>
      <c r="ID116" s="214"/>
      <c r="IE116" s="214"/>
      <c r="IF116" s="214"/>
      <c r="IG116" s="214"/>
      <c r="IH116" s="214"/>
      <c r="II116" s="214"/>
      <c r="IJ116" s="214"/>
      <c r="IK116" s="214"/>
      <c r="IL116" s="214"/>
      <c r="IM116" s="214"/>
      <c r="IN116" s="214"/>
      <c r="IO116" s="214"/>
      <c r="IP116" s="214"/>
      <c r="IQ116" s="214"/>
      <c r="IR116" s="214"/>
      <c r="IS116" s="214"/>
    </row>
    <row r="117" spans="1:253" ht="409.5" x14ac:dyDescent="0.25">
      <c r="A117" s="215"/>
      <c r="B117" s="297">
        <v>78</v>
      </c>
      <c r="C117" s="259" t="s">
        <v>1683</v>
      </c>
      <c r="D117" s="307" t="s">
        <v>1684</v>
      </c>
      <c r="E117" s="363" t="s">
        <v>1685</v>
      </c>
      <c r="F117" s="241" t="s">
        <v>1279</v>
      </c>
      <c r="G117" s="242" t="s">
        <v>1280</v>
      </c>
      <c r="H117" s="243" t="s">
        <v>1686</v>
      </c>
      <c r="I117" s="352" t="s">
        <v>1554</v>
      </c>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c r="BG117" s="214"/>
      <c r="BH117" s="214"/>
      <c r="BI117" s="214"/>
      <c r="BJ117" s="214"/>
      <c r="BK117" s="214"/>
      <c r="BL117" s="214"/>
      <c r="BM117" s="214"/>
      <c r="BN117" s="214"/>
      <c r="BO117" s="214"/>
      <c r="BP117" s="214"/>
      <c r="BQ117" s="214"/>
      <c r="BR117" s="214"/>
      <c r="BS117" s="214"/>
      <c r="BT117" s="214"/>
      <c r="BU117" s="214"/>
      <c r="BV117" s="214"/>
      <c r="BW117" s="214"/>
      <c r="BX117" s="214"/>
      <c r="BY117" s="214"/>
      <c r="BZ117" s="214"/>
      <c r="CA117" s="214"/>
      <c r="CB117" s="214"/>
      <c r="CC117" s="214"/>
      <c r="CD117" s="214"/>
      <c r="CE117" s="214"/>
      <c r="CF117" s="214"/>
      <c r="CG117" s="214"/>
      <c r="CH117" s="214"/>
      <c r="CI117" s="214"/>
      <c r="CJ117" s="214"/>
      <c r="CK117" s="214"/>
      <c r="CL117" s="214"/>
      <c r="CM117" s="214"/>
      <c r="CN117" s="214"/>
      <c r="CO117" s="214"/>
      <c r="CP117" s="214"/>
      <c r="CQ117" s="214"/>
      <c r="CR117" s="214"/>
      <c r="CS117" s="214"/>
      <c r="CT117" s="214"/>
      <c r="CU117" s="214"/>
      <c r="CV117" s="214"/>
      <c r="CW117" s="214"/>
      <c r="CX117" s="214"/>
      <c r="CY117" s="214"/>
      <c r="CZ117" s="214"/>
      <c r="DA117" s="214"/>
      <c r="DB117" s="214"/>
      <c r="DC117" s="214"/>
      <c r="DD117" s="214"/>
      <c r="DE117" s="214"/>
      <c r="DF117" s="214"/>
      <c r="DG117" s="214"/>
      <c r="DH117" s="214"/>
      <c r="DI117" s="214"/>
      <c r="DJ117" s="214"/>
      <c r="DK117" s="214"/>
      <c r="DL117" s="214"/>
      <c r="DM117" s="214"/>
      <c r="DN117" s="214"/>
      <c r="DO117" s="214"/>
      <c r="DP117" s="214"/>
      <c r="DQ117" s="214"/>
      <c r="DR117" s="214"/>
      <c r="DS117" s="214"/>
      <c r="DT117" s="214"/>
      <c r="DU117" s="214"/>
      <c r="DV117" s="214"/>
      <c r="DW117" s="214"/>
      <c r="DX117" s="214"/>
      <c r="DY117" s="214"/>
      <c r="DZ117" s="214"/>
      <c r="EA117" s="214"/>
      <c r="EB117" s="214"/>
      <c r="EC117" s="214"/>
      <c r="ED117" s="214"/>
      <c r="EE117" s="214"/>
      <c r="EF117" s="214"/>
      <c r="EG117" s="214"/>
      <c r="EH117" s="214"/>
      <c r="EI117" s="214"/>
      <c r="EJ117" s="214"/>
      <c r="EK117" s="214"/>
      <c r="EL117" s="214"/>
      <c r="EM117" s="214"/>
      <c r="EN117" s="214"/>
      <c r="EO117" s="214"/>
      <c r="EP117" s="214"/>
      <c r="EQ117" s="214"/>
      <c r="ER117" s="214"/>
      <c r="ES117" s="214"/>
      <c r="ET117" s="214"/>
      <c r="EU117" s="214"/>
      <c r="EV117" s="214"/>
      <c r="EW117" s="214"/>
      <c r="EX117" s="214"/>
      <c r="EY117" s="214"/>
      <c r="EZ117" s="214"/>
      <c r="FA117" s="214"/>
      <c r="FB117" s="214"/>
      <c r="FC117" s="214"/>
      <c r="FD117" s="214"/>
      <c r="FE117" s="214"/>
      <c r="FF117" s="214"/>
      <c r="FG117" s="214"/>
      <c r="FH117" s="214"/>
      <c r="FI117" s="214"/>
      <c r="FJ117" s="214"/>
      <c r="FK117" s="214"/>
      <c r="FL117" s="214"/>
      <c r="FM117" s="214"/>
      <c r="FN117" s="214"/>
      <c r="FO117" s="214"/>
      <c r="FP117" s="214"/>
      <c r="FQ117" s="214"/>
      <c r="FR117" s="214"/>
      <c r="FS117" s="214"/>
      <c r="FT117" s="214"/>
      <c r="FU117" s="214"/>
      <c r="FV117" s="214"/>
      <c r="FW117" s="214"/>
      <c r="FX117" s="214"/>
      <c r="FY117" s="214"/>
      <c r="FZ117" s="214"/>
      <c r="GA117" s="214"/>
      <c r="GB117" s="214"/>
      <c r="GC117" s="214"/>
      <c r="GD117" s="214"/>
      <c r="GE117" s="214"/>
      <c r="GF117" s="214"/>
      <c r="GG117" s="214"/>
      <c r="GH117" s="214"/>
      <c r="GI117" s="214"/>
      <c r="GJ117" s="214"/>
      <c r="GK117" s="214"/>
      <c r="GL117" s="214"/>
      <c r="GM117" s="214"/>
      <c r="GN117" s="214"/>
      <c r="GO117" s="214"/>
      <c r="GP117" s="214"/>
      <c r="GQ117" s="214"/>
      <c r="GR117" s="214"/>
      <c r="GS117" s="214"/>
      <c r="GT117" s="214"/>
      <c r="GU117" s="214"/>
      <c r="GV117" s="214"/>
      <c r="GW117" s="214"/>
      <c r="GX117" s="214"/>
      <c r="GY117" s="214"/>
      <c r="GZ117" s="214"/>
      <c r="HA117" s="214"/>
      <c r="HB117" s="214"/>
      <c r="HC117" s="214"/>
      <c r="HD117" s="214"/>
      <c r="HE117" s="214"/>
      <c r="HF117" s="214"/>
      <c r="HG117" s="214"/>
      <c r="HH117" s="214"/>
      <c r="HI117" s="214"/>
      <c r="HJ117" s="214"/>
      <c r="HK117" s="214"/>
      <c r="HL117" s="214"/>
      <c r="HM117" s="214"/>
      <c r="HN117" s="214"/>
      <c r="HO117" s="214"/>
      <c r="HP117" s="214"/>
      <c r="HQ117" s="214"/>
      <c r="HR117" s="214"/>
      <c r="HS117" s="214"/>
      <c r="HT117" s="214"/>
      <c r="HU117" s="214"/>
      <c r="HV117" s="214"/>
      <c r="HW117" s="214"/>
      <c r="HX117" s="214"/>
      <c r="HY117" s="214"/>
      <c r="HZ117" s="214"/>
      <c r="IA117" s="214"/>
      <c r="IB117" s="214"/>
      <c r="IC117" s="214"/>
      <c r="ID117" s="214"/>
      <c r="IE117" s="214"/>
      <c r="IF117" s="214"/>
      <c r="IG117" s="214"/>
      <c r="IH117" s="214"/>
      <c r="II117" s="214"/>
      <c r="IJ117" s="214"/>
      <c r="IK117" s="214"/>
      <c r="IL117" s="214"/>
      <c r="IM117" s="214"/>
      <c r="IN117" s="214"/>
      <c r="IO117" s="214"/>
      <c r="IP117" s="214"/>
      <c r="IQ117" s="214"/>
      <c r="IR117" s="214"/>
      <c r="IS117" s="214"/>
    </row>
    <row r="118" spans="1:253" ht="135" x14ac:dyDescent="0.25">
      <c r="A118" s="215"/>
      <c r="B118" s="297">
        <v>79</v>
      </c>
      <c r="C118" s="259" t="s">
        <v>1687</v>
      </c>
      <c r="D118" s="307" t="s">
        <v>1688</v>
      </c>
      <c r="E118" s="310" t="s">
        <v>1689</v>
      </c>
      <c r="F118" s="241" t="s">
        <v>1279</v>
      </c>
      <c r="G118" s="242" t="s">
        <v>1280</v>
      </c>
      <c r="H118" s="364" t="s">
        <v>1669</v>
      </c>
      <c r="I118" s="366" t="s">
        <v>1690</v>
      </c>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4"/>
      <c r="AN118" s="214"/>
      <c r="AO118" s="214"/>
      <c r="AP118" s="214"/>
      <c r="AQ118" s="214"/>
      <c r="AR118" s="214"/>
      <c r="AS118" s="214"/>
      <c r="AT118" s="214"/>
      <c r="AU118" s="214"/>
      <c r="AV118" s="214"/>
      <c r="AW118" s="214"/>
      <c r="AX118" s="214"/>
      <c r="AY118" s="214"/>
      <c r="AZ118" s="214"/>
      <c r="BA118" s="214"/>
      <c r="BB118" s="214"/>
      <c r="BC118" s="214"/>
      <c r="BD118" s="214"/>
      <c r="BE118" s="214"/>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14"/>
      <c r="CA118" s="214"/>
      <c r="CB118" s="214"/>
      <c r="CC118" s="214"/>
      <c r="CD118" s="214"/>
      <c r="CE118" s="214"/>
      <c r="CF118" s="214"/>
      <c r="CG118" s="214"/>
      <c r="CH118" s="214"/>
      <c r="CI118" s="214"/>
      <c r="CJ118" s="214"/>
      <c r="CK118" s="214"/>
      <c r="CL118" s="214"/>
      <c r="CM118" s="214"/>
      <c r="CN118" s="214"/>
      <c r="CO118" s="214"/>
      <c r="CP118" s="214"/>
      <c r="CQ118" s="214"/>
      <c r="CR118" s="214"/>
      <c r="CS118" s="214"/>
      <c r="CT118" s="214"/>
      <c r="CU118" s="214"/>
      <c r="CV118" s="214"/>
      <c r="CW118" s="214"/>
      <c r="CX118" s="214"/>
      <c r="CY118" s="214"/>
      <c r="CZ118" s="214"/>
      <c r="DA118" s="214"/>
      <c r="DB118" s="214"/>
      <c r="DC118" s="214"/>
      <c r="DD118" s="214"/>
      <c r="DE118" s="214"/>
      <c r="DF118" s="214"/>
      <c r="DG118" s="214"/>
      <c r="DH118" s="214"/>
      <c r="DI118" s="214"/>
      <c r="DJ118" s="214"/>
      <c r="DK118" s="214"/>
      <c r="DL118" s="214"/>
      <c r="DM118" s="214"/>
      <c r="DN118" s="214"/>
      <c r="DO118" s="214"/>
      <c r="DP118" s="214"/>
      <c r="DQ118" s="214"/>
      <c r="DR118" s="214"/>
      <c r="DS118" s="214"/>
      <c r="DT118" s="214"/>
      <c r="DU118" s="214"/>
      <c r="DV118" s="214"/>
      <c r="DW118" s="214"/>
      <c r="DX118" s="214"/>
      <c r="DY118" s="214"/>
      <c r="DZ118" s="214"/>
      <c r="EA118" s="214"/>
      <c r="EB118" s="214"/>
      <c r="EC118" s="214"/>
      <c r="ED118" s="214"/>
      <c r="EE118" s="214"/>
      <c r="EF118" s="214"/>
      <c r="EG118" s="214"/>
      <c r="EH118" s="214"/>
      <c r="EI118" s="214"/>
      <c r="EJ118" s="214"/>
      <c r="EK118" s="214"/>
      <c r="EL118" s="214"/>
      <c r="EM118" s="214"/>
      <c r="EN118" s="214"/>
      <c r="EO118" s="214"/>
      <c r="EP118" s="214"/>
      <c r="EQ118" s="214"/>
      <c r="ER118" s="214"/>
      <c r="ES118" s="214"/>
      <c r="ET118" s="214"/>
      <c r="EU118" s="214"/>
      <c r="EV118" s="214"/>
      <c r="EW118" s="214"/>
      <c r="EX118" s="214"/>
      <c r="EY118" s="214"/>
      <c r="EZ118" s="214"/>
      <c r="FA118" s="214"/>
      <c r="FB118" s="214"/>
      <c r="FC118" s="214"/>
      <c r="FD118" s="214"/>
      <c r="FE118" s="214"/>
      <c r="FF118" s="214"/>
      <c r="FG118" s="214"/>
      <c r="FH118" s="214"/>
      <c r="FI118" s="214"/>
      <c r="FJ118" s="214"/>
      <c r="FK118" s="214"/>
      <c r="FL118" s="214"/>
      <c r="FM118" s="214"/>
      <c r="FN118" s="214"/>
      <c r="FO118" s="214"/>
      <c r="FP118" s="214"/>
      <c r="FQ118" s="214"/>
      <c r="FR118" s="214"/>
      <c r="FS118" s="214"/>
      <c r="FT118" s="214"/>
      <c r="FU118" s="214"/>
      <c r="FV118" s="214"/>
      <c r="FW118" s="214"/>
      <c r="FX118" s="214"/>
      <c r="FY118" s="214"/>
      <c r="FZ118" s="214"/>
      <c r="GA118" s="214"/>
      <c r="GB118" s="214"/>
      <c r="GC118" s="214"/>
      <c r="GD118" s="214"/>
      <c r="GE118" s="214"/>
      <c r="GF118" s="214"/>
      <c r="GG118" s="214"/>
      <c r="GH118" s="214"/>
      <c r="GI118" s="214"/>
      <c r="GJ118" s="214"/>
      <c r="GK118" s="214"/>
      <c r="GL118" s="214"/>
      <c r="GM118" s="214"/>
      <c r="GN118" s="214"/>
      <c r="GO118" s="214"/>
      <c r="GP118" s="214"/>
      <c r="GQ118" s="214"/>
      <c r="GR118" s="214"/>
      <c r="GS118" s="214"/>
      <c r="GT118" s="214"/>
      <c r="GU118" s="214"/>
      <c r="GV118" s="214"/>
      <c r="GW118" s="214"/>
      <c r="GX118" s="214"/>
      <c r="GY118" s="214"/>
      <c r="GZ118" s="214"/>
      <c r="HA118" s="214"/>
      <c r="HB118" s="214"/>
      <c r="HC118" s="214"/>
      <c r="HD118" s="214"/>
      <c r="HE118" s="214"/>
      <c r="HF118" s="214"/>
      <c r="HG118" s="214"/>
      <c r="HH118" s="214"/>
      <c r="HI118" s="214"/>
      <c r="HJ118" s="214"/>
      <c r="HK118" s="214"/>
      <c r="HL118" s="214"/>
      <c r="HM118" s="214"/>
      <c r="HN118" s="214"/>
      <c r="HO118" s="214"/>
      <c r="HP118" s="214"/>
      <c r="HQ118" s="214"/>
      <c r="HR118" s="214"/>
      <c r="HS118" s="214"/>
      <c r="HT118" s="214"/>
      <c r="HU118" s="214"/>
      <c r="HV118" s="214"/>
      <c r="HW118" s="214"/>
      <c r="HX118" s="214"/>
      <c r="HY118" s="214"/>
      <c r="HZ118" s="214"/>
      <c r="IA118" s="214"/>
      <c r="IB118" s="214"/>
      <c r="IC118" s="214"/>
      <c r="ID118" s="214"/>
      <c r="IE118" s="214"/>
      <c r="IF118" s="214"/>
      <c r="IG118" s="214"/>
      <c r="IH118" s="214"/>
      <c r="II118" s="214"/>
      <c r="IJ118" s="214"/>
      <c r="IK118" s="214"/>
      <c r="IL118" s="214"/>
      <c r="IM118" s="214"/>
      <c r="IN118" s="214"/>
      <c r="IO118" s="214"/>
      <c r="IP118" s="214"/>
      <c r="IQ118" s="214"/>
      <c r="IR118" s="214"/>
      <c r="IS118" s="214"/>
    </row>
    <row r="119" spans="1:253" ht="120" x14ac:dyDescent="0.25">
      <c r="A119" s="215"/>
      <c r="B119" s="297">
        <v>80</v>
      </c>
      <c r="C119" s="259" t="s">
        <v>1691</v>
      </c>
      <c r="D119" s="307" t="s">
        <v>1692</v>
      </c>
      <c r="E119" s="338" t="s">
        <v>1693</v>
      </c>
      <c r="F119" s="241" t="s">
        <v>1279</v>
      </c>
      <c r="G119" s="242" t="s">
        <v>1280</v>
      </c>
      <c r="H119" s="243" t="s">
        <v>1694</v>
      </c>
      <c r="I119" s="366" t="s">
        <v>1690</v>
      </c>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14"/>
      <c r="CA119" s="214"/>
      <c r="CB119" s="214"/>
      <c r="CC119" s="214"/>
      <c r="CD119" s="214"/>
      <c r="CE119" s="214"/>
      <c r="CF119" s="214"/>
      <c r="CG119" s="214"/>
      <c r="CH119" s="214"/>
      <c r="CI119" s="214"/>
      <c r="CJ119" s="214"/>
      <c r="CK119" s="214"/>
      <c r="CL119" s="214"/>
      <c r="CM119" s="214"/>
      <c r="CN119" s="214"/>
      <c r="CO119" s="214"/>
      <c r="CP119" s="214"/>
      <c r="CQ119" s="214"/>
      <c r="CR119" s="214"/>
      <c r="CS119" s="214"/>
      <c r="CT119" s="214"/>
      <c r="CU119" s="214"/>
      <c r="CV119" s="214"/>
      <c r="CW119" s="214"/>
      <c r="CX119" s="214"/>
      <c r="CY119" s="214"/>
      <c r="CZ119" s="214"/>
      <c r="DA119" s="214"/>
      <c r="DB119" s="214"/>
      <c r="DC119" s="214"/>
      <c r="DD119" s="214"/>
      <c r="DE119" s="214"/>
      <c r="DF119" s="214"/>
      <c r="DG119" s="214"/>
      <c r="DH119" s="214"/>
      <c r="DI119" s="214"/>
      <c r="DJ119" s="214"/>
      <c r="DK119" s="214"/>
      <c r="DL119" s="214"/>
      <c r="DM119" s="214"/>
      <c r="DN119" s="214"/>
      <c r="DO119" s="214"/>
      <c r="DP119" s="214"/>
      <c r="DQ119" s="214"/>
      <c r="DR119" s="214"/>
      <c r="DS119" s="214"/>
      <c r="DT119" s="214"/>
      <c r="DU119" s="214"/>
      <c r="DV119" s="214"/>
      <c r="DW119" s="214"/>
      <c r="DX119" s="214"/>
      <c r="DY119" s="214"/>
      <c r="DZ119" s="214"/>
      <c r="EA119" s="214"/>
      <c r="EB119" s="214"/>
      <c r="EC119" s="214"/>
      <c r="ED119" s="214"/>
      <c r="EE119" s="214"/>
      <c r="EF119" s="214"/>
      <c r="EG119" s="214"/>
      <c r="EH119" s="214"/>
      <c r="EI119" s="214"/>
      <c r="EJ119" s="214"/>
      <c r="EK119" s="214"/>
      <c r="EL119" s="214"/>
      <c r="EM119" s="214"/>
      <c r="EN119" s="214"/>
      <c r="EO119" s="214"/>
      <c r="EP119" s="214"/>
      <c r="EQ119" s="214"/>
      <c r="ER119" s="214"/>
      <c r="ES119" s="214"/>
      <c r="ET119" s="214"/>
      <c r="EU119" s="214"/>
      <c r="EV119" s="214"/>
      <c r="EW119" s="214"/>
      <c r="EX119" s="214"/>
      <c r="EY119" s="214"/>
      <c r="EZ119" s="214"/>
      <c r="FA119" s="214"/>
      <c r="FB119" s="214"/>
      <c r="FC119" s="214"/>
      <c r="FD119" s="214"/>
      <c r="FE119" s="214"/>
      <c r="FF119" s="214"/>
      <c r="FG119" s="214"/>
      <c r="FH119" s="214"/>
      <c r="FI119" s="214"/>
      <c r="FJ119" s="214"/>
      <c r="FK119" s="214"/>
      <c r="FL119" s="214"/>
      <c r="FM119" s="214"/>
      <c r="FN119" s="214"/>
      <c r="FO119" s="214"/>
      <c r="FP119" s="214"/>
      <c r="FQ119" s="214"/>
      <c r="FR119" s="214"/>
      <c r="FS119" s="214"/>
      <c r="FT119" s="214"/>
      <c r="FU119" s="214"/>
      <c r="FV119" s="214"/>
      <c r="FW119" s="214"/>
      <c r="FX119" s="214"/>
      <c r="FY119" s="214"/>
      <c r="FZ119" s="214"/>
      <c r="GA119" s="214"/>
      <c r="GB119" s="214"/>
      <c r="GC119" s="214"/>
      <c r="GD119" s="214"/>
      <c r="GE119" s="214"/>
      <c r="GF119" s="214"/>
      <c r="GG119" s="214"/>
      <c r="GH119" s="214"/>
      <c r="GI119" s="214"/>
      <c r="GJ119" s="214"/>
      <c r="GK119" s="214"/>
      <c r="GL119" s="214"/>
      <c r="GM119" s="214"/>
      <c r="GN119" s="214"/>
      <c r="GO119" s="214"/>
      <c r="GP119" s="214"/>
      <c r="GQ119" s="214"/>
      <c r="GR119" s="214"/>
      <c r="GS119" s="214"/>
      <c r="GT119" s="214"/>
      <c r="GU119" s="214"/>
      <c r="GV119" s="214"/>
      <c r="GW119" s="214"/>
      <c r="GX119" s="214"/>
      <c r="GY119" s="214"/>
      <c r="GZ119" s="214"/>
      <c r="HA119" s="214"/>
      <c r="HB119" s="214"/>
      <c r="HC119" s="214"/>
      <c r="HD119" s="214"/>
      <c r="HE119" s="214"/>
      <c r="HF119" s="214"/>
      <c r="HG119" s="214"/>
      <c r="HH119" s="214"/>
      <c r="HI119" s="214"/>
      <c r="HJ119" s="214"/>
      <c r="HK119" s="214"/>
      <c r="HL119" s="214"/>
      <c r="HM119" s="214"/>
      <c r="HN119" s="214"/>
      <c r="HO119" s="214"/>
      <c r="HP119" s="214"/>
      <c r="HQ119" s="214"/>
      <c r="HR119" s="214"/>
      <c r="HS119" s="214"/>
      <c r="HT119" s="214"/>
      <c r="HU119" s="214"/>
      <c r="HV119" s="214"/>
      <c r="HW119" s="214"/>
      <c r="HX119" s="214"/>
      <c r="HY119" s="214"/>
      <c r="HZ119" s="214"/>
      <c r="IA119" s="214"/>
      <c r="IB119" s="214"/>
      <c r="IC119" s="214"/>
      <c r="ID119" s="214"/>
      <c r="IE119" s="214"/>
      <c r="IF119" s="214"/>
      <c r="IG119" s="214"/>
      <c r="IH119" s="214"/>
      <c r="II119" s="214"/>
      <c r="IJ119" s="214"/>
      <c r="IK119" s="214"/>
      <c r="IL119" s="214"/>
      <c r="IM119" s="214"/>
      <c r="IN119" s="214"/>
      <c r="IO119" s="214"/>
      <c r="IP119" s="214"/>
      <c r="IQ119" s="214"/>
      <c r="IR119" s="214"/>
      <c r="IS119" s="214"/>
    </row>
    <row r="120" spans="1:253" ht="31.5" x14ac:dyDescent="0.25">
      <c r="A120" s="215"/>
      <c r="B120" s="231"/>
      <c r="C120" s="254" t="s">
        <v>1695</v>
      </c>
      <c r="D120" s="267" t="s">
        <v>1696</v>
      </c>
      <c r="E120" s="367"/>
      <c r="F120" s="254"/>
      <c r="G120" s="282"/>
      <c r="H120" s="257"/>
      <c r="I120" s="258"/>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c r="BD120" s="214"/>
      <c r="BE120" s="214"/>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14"/>
      <c r="CA120" s="214"/>
      <c r="CB120" s="214"/>
      <c r="CC120" s="214"/>
      <c r="CD120" s="214"/>
      <c r="CE120" s="214"/>
      <c r="CF120" s="214"/>
      <c r="CG120" s="214"/>
      <c r="CH120" s="214"/>
      <c r="CI120" s="214"/>
      <c r="CJ120" s="214"/>
      <c r="CK120" s="214"/>
      <c r="CL120" s="214"/>
      <c r="CM120" s="214"/>
      <c r="CN120" s="214"/>
      <c r="CO120" s="214"/>
      <c r="CP120" s="214"/>
      <c r="CQ120" s="214"/>
      <c r="CR120" s="214"/>
      <c r="CS120" s="214"/>
      <c r="CT120" s="214"/>
      <c r="CU120" s="214"/>
      <c r="CV120" s="214"/>
      <c r="CW120" s="214"/>
      <c r="CX120" s="214"/>
      <c r="CY120" s="214"/>
      <c r="CZ120" s="214"/>
      <c r="DA120" s="214"/>
      <c r="DB120" s="214"/>
      <c r="DC120" s="214"/>
      <c r="DD120" s="214"/>
      <c r="DE120" s="214"/>
      <c r="DF120" s="214"/>
      <c r="DG120" s="214"/>
      <c r="DH120" s="214"/>
      <c r="DI120" s="214"/>
      <c r="DJ120" s="214"/>
      <c r="DK120" s="214"/>
      <c r="DL120" s="214"/>
      <c r="DM120" s="214"/>
      <c r="DN120" s="214"/>
      <c r="DO120" s="214"/>
      <c r="DP120" s="214"/>
      <c r="DQ120" s="214"/>
      <c r="DR120" s="214"/>
      <c r="DS120" s="214"/>
      <c r="DT120" s="214"/>
      <c r="DU120" s="214"/>
      <c r="DV120" s="214"/>
      <c r="DW120" s="214"/>
      <c r="DX120" s="214"/>
      <c r="DY120" s="214"/>
      <c r="DZ120" s="214"/>
      <c r="EA120" s="214"/>
      <c r="EB120" s="214"/>
      <c r="EC120" s="214"/>
      <c r="ED120" s="214"/>
      <c r="EE120" s="214"/>
      <c r="EF120" s="214"/>
      <c r="EG120" s="214"/>
      <c r="EH120" s="214"/>
      <c r="EI120" s="214"/>
      <c r="EJ120" s="214"/>
      <c r="EK120" s="214"/>
      <c r="EL120" s="214"/>
      <c r="EM120" s="214"/>
      <c r="EN120" s="214"/>
      <c r="EO120" s="214"/>
      <c r="EP120" s="214"/>
      <c r="EQ120" s="214"/>
      <c r="ER120" s="214"/>
      <c r="ES120" s="214"/>
      <c r="ET120" s="214"/>
      <c r="EU120" s="214"/>
      <c r="EV120" s="214"/>
      <c r="EW120" s="214"/>
      <c r="EX120" s="214"/>
      <c r="EY120" s="214"/>
      <c r="EZ120" s="214"/>
      <c r="FA120" s="214"/>
      <c r="FB120" s="214"/>
      <c r="FC120" s="214"/>
      <c r="FD120" s="214"/>
      <c r="FE120" s="214"/>
      <c r="FF120" s="214"/>
      <c r="FG120" s="214"/>
      <c r="FH120" s="214"/>
      <c r="FI120" s="214"/>
      <c r="FJ120" s="214"/>
      <c r="FK120" s="214"/>
      <c r="FL120" s="214"/>
      <c r="FM120" s="214"/>
      <c r="FN120" s="214"/>
      <c r="FO120" s="214"/>
      <c r="FP120" s="214"/>
      <c r="FQ120" s="214"/>
      <c r="FR120" s="214"/>
      <c r="FS120" s="214"/>
      <c r="FT120" s="214"/>
      <c r="FU120" s="214"/>
      <c r="FV120" s="214"/>
      <c r="FW120" s="214"/>
      <c r="FX120" s="214"/>
      <c r="FY120" s="214"/>
      <c r="FZ120" s="214"/>
      <c r="GA120" s="214"/>
      <c r="GB120" s="214"/>
      <c r="GC120" s="214"/>
      <c r="GD120" s="214"/>
      <c r="GE120" s="214"/>
      <c r="GF120" s="214"/>
      <c r="GG120" s="214"/>
      <c r="GH120" s="214"/>
      <c r="GI120" s="214"/>
      <c r="GJ120" s="214"/>
      <c r="GK120" s="214"/>
      <c r="GL120" s="214"/>
      <c r="GM120" s="214"/>
      <c r="GN120" s="214"/>
      <c r="GO120" s="214"/>
      <c r="GP120" s="214"/>
      <c r="GQ120" s="214"/>
      <c r="GR120" s="214"/>
      <c r="GS120" s="214"/>
      <c r="GT120" s="214"/>
      <c r="GU120" s="214"/>
      <c r="GV120" s="214"/>
      <c r="GW120" s="214"/>
      <c r="GX120" s="214"/>
      <c r="GY120" s="214"/>
      <c r="GZ120" s="214"/>
      <c r="HA120" s="214"/>
      <c r="HB120" s="214"/>
      <c r="HC120" s="214"/>
      <c r="HD120" s="214"/>
      <c r="HE120" s="214"/>
      <c r="HF120" s="214"/>
      <c r="HG120" s="214"/>
      <c r="HH120" s="214"/>
      <c r="HI120" s="214"/>
      <c r="HJ120" s="214"/>
      <c r="HK120" s="214"/>
      <c r="HL120" s="214"/>
      <c r="HM120" s="214"/>
      <c r="HN120" s="214"/>
      <c r="HO120" s="214"/>
      <c r="HP120" s="214"/>
      <c r="HQ120" s="214"/>
      <c r="HR120" s="214"/>
      <c r="HS120" s="214"/>
      <c r="HT120" s="214"/>
      <c r="HU120" s="214"/>
      <c r="HV120" s="214"/>
      <c r="HW120" s="214"/>
      <c r="HX120" s="214"/>
      <c r="HY120" s="214"/>
      <c r="HZ120" s="214"/>
      <c r="IA120" s="214"/>
      <c r="IB120" s="214"/>
      <c r="IC120" s="214"/>
      <c r="ID120" s="214"/>
      <c r="IE120" s="214"/>
      <c r="IF120" s="214"/>
      <c r="IG120" s="214"/>
      <c r="IH120" s="214"/>
      <c r="II120" s="214"/>
      <c r="IJ120" s="214"/>
      <c r="IK120" s="214"/>
      <c r="IL120" s="214"/>
      <c r="IM120" s="214"/>
      <c r="IN120" s="214"/>
      <c r="IO120" s="214"/>
      <c r="IP120" s="214"/>
      <c r="IQ120" s="214"/>
      <c r="IR120" s="214"/>
      <c r="IS120" s="214"/>
    </row>
    <row r="121" spans="1:253" ht="409.5" x14ac:dyDescent="0.25">
      <c r="A121" s="324"/>
      <c r="B121" s="317">
        <v>81</v>
      </c>
      <c r="C121" s="298" t="s">
        <v>1697</v>
      </c>
      <c r="D121" s="325" t="s">
        <v>1698</v>
      </c>
      <c r="E121" s="337" t="s">
        <v>1699</v>
      </c>
      <c r="F121" s="300" t="s">
        <v>1279</v>
      </c>
      <c r="G121" s="327" t="s">
        <v>1280</v>
      </c>
      <c r="H121" s="301" t="s">
        <v>1700</v>
      </c>
      <c r="I121" s="304" t="s">
        <v>1467</v>
      </c>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c r="AZ121" s="296"/>
      <c r="BA121" s="296"/>
      <c r="BB121" s="296"/>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c r="CA121" s="296"/>
      <c r="CB121" s="296"/>
      <c r="CC121" s="296"/>
      <c r="CD121" s="296"/>
      <c r="CE121" s="296"/>
      <c r="CF121" s="296"/>
      <c r="CG121" s="296"/>
      <c r="CH121" s="296"/>
      <c r="CI121" s="296"/>
      <c r="CJ121" s="296"/>
      <c r="CK121" s="296"/>
      <c r="CL121" s="296"/>
      <c r="CM121" s="296"/>
      <c r="CN121" s="296"/>
      <c r="CO121" s="296"/>
      <c r="CP121" s="296"/>
      <c r="CQ121" s="296"/>
      <c r="CR121" s="296"/>
      <c r="CS121" s="296"/>
      <c r="CT121" s="296"/>
      <c r="CU121" s="296"/>
      <c r="CV121" s="296"/>
      <c r="CW121" s="296"/>
      <c r="CX121" s="296"/>
      <c r="CY121" s="296"/>
      <c r="CZ121" s="296"/>
      <c r="DA121" s="296"/>
      <c r="DB121" s="296"/>
      <c r="DC121" s="296"/>
      <c r="DD121" s="296"/>
      <c r="DE121" s="296"/>
      <c r="DF121" s="296"/>
      <c r="DG121" s="296"/>
      <c r="DH121" s="296"/>
      <c r="DI121" s="296"/>
      <c r="DJ121" s="296"/>
      <c r="DK121" s="296"/>
      <c r="DL121" s="296"/>
      <c r="DM121" s="296"/>
      <c r="DN121" s="296"/>
      <c r="DO121" s="296"/>
      <c r="DP121" s="296"/>
      <c r="DQ121" s="296"/>
      <c r="DR121" s="296"/>
      <c r="DS121" s="296"/>
      <c r="DT121" s="296"/>
      <c r="DU121" s="296"/>
      <c r="DV121" s="296"/>
      <c r="DW121" s="296"/>
      <c r="DX121" s="296"/>
      <c r="DY121" s="296"/>
      <c r="DZ121" s="296"/>
      <c r="EA121" s="296"/>
      <c r="EB121" s="296"/>
      <c r="EC121" s="296"/>
      <c r="ED121" s="296"/>
      <c r="EE121" s="296"/>
      <c r="EF121" s="296"/>
      <c r="EG121" s="296"/>
      <c r="EH121" s="296"/>
      <c r="EI121" s="296"/>
      <c r="EJ121" s="296"/>
      <c r="EK121" s="296"/>
      <c r="EL121" s="296"/>
      <c r="EM121" s="296"/>
      <c r="EN121" s="296"/>
      <c r="EO121" s="296"/>
      <c r="EP121" s="296"/>
      <c r="EQ121" s="296"/>
      <c r="ER121" s="296"/>
      <c r="ES121" s="296"/>
      <c r="ET121" s="296"/>
      <c r="EU121" s="296"/>
      <c r="EV121" s="296"/>
      <c r="EW121" s="296"/>
      <c r="EX121" s="296"/>
      <c r="EY121" s="296"/>
      <c r="EZ121" s="296"/>
      <c r="FA121" s="296"/>
      <c r="FB121" s="296"/>
      <c r="FC121" s="296"/>
      <c r="FD121" s="296"/>
      <c r="FE121" s="296"/>
      <c r="FF121" s="296"/>
      <c r="FG121" s="296"/>
      <c r="FH121" s="296"/>
      <c r="FI121" s="296"/>
      <c r="FJ121" s="296"/>
      <c r="FK121" s="296"/>
      <c r="FL121" s="296"/>
      <c r="FM121" s="296"/>
      <c r="FN121" s="296"/>
      <c r="FO121" s="296"/>
      <c r="FP121" s="296"/>
      <c r="FQ121" s="296"/>
      <c r="FR121" s="296"/>
      <c r="FS121" s="296"/>
      <c r="FT121" s="296"/>
      <c r="FU121" s="296"/>
      <c r="FV121" s="296"/>
      <c r="FW121" s="296"/>
      <c r="FX121" s="296"/>
      <c r="FY121" s="296"/>
      <c r="FZ121" s="296"/>
      <c r="GA121" s="296"/>
      <c r="GB121" s="296"/>
      <c r="GC121" s="296"/>
      <c r="GD121" s="296"/>
      <c r="GE121" s="296"/>
      <c r="GF121" s="296"/>
      <c r="GG121" s="296"/>
      <c r="GH121" s="296"/>
      <c r="GI121" s="296"/>
      <c r="GJ121" s="296"/>
      <c r="GK121" s="296"/>
      <c r="GL121" s="296"/>
      <c r="GM121" s="296"/>
      <c r="GN121" s="296"/>
      <c r="GO121" s="296"/>
      <c r="GP121" s="296"/>
      <c r="GQ121" s="296"/>
      <c r="GR121" s="296"/>
      <c r="GS121" s="296"/>
      <c r="GT121" s="296"/>
      <c r="GU121" s="296"/>
      <c r="GV121" s="296"/>
      <c r="GW121" s="296"/>
      <c r="GX121" s="296"/>
      <c r="GY121" s="296"/>
      <c r="GZ121" s="296"/>
      <c r="HA121" s="296"/>
      <c r="HB121" s="296"/>
      <c r="HC121" s="296"/>
      <c r="HD121" s="296"/>
      <c r="HE121" s="296"/>
      <c r="HF121" s="296"/>
      <c r="HG121" s="296"/>
      <c r="HH121" s="296"/>
      <c r="HI121" s="296"/>
      <c r="HJ121" s="296"/>
      <c r="HK121" s="296"/>
      <c r="HL121" s="296"/>
      <c r="HM121" s="296"/>
      <c r="HN121" s="296"/>
      <c r="HO121" s="296"/>
      <c r="HP121" s="296"/>
      <c r="HQ121" s="296"/>
      <c r="HR121" s="296"/>
      <c r="HS121" s="296"/>
      <c r="HT121" s="296"/>
      <c r="HU121" s="296"/>
      <c r="HV121" s="296"/>
      <c r="HW121" s="296"/>
      <c r="HX121" s="296"/>
      <c r="HY121" s="296"/>
      <c r="HZ121" s="296"/>
      <c r="IA121" s="296"/>
      <c r="IB121" s="296"/>
      <c r="IC121" s="296"/>
      <c r="ID121" s="296"/>
      <c r="IE121" s="296"/>
      <c r="IF121" s="296"/>
      <c r="IG121" s="296"/>
      <c r="IH121" s="296"/>
      <c r="II121" s="296"/>
      <c r="IJ121" s="296"/>
      <c r="IK121" s="296"/>
      <c r="IL121" s="296"/>
      <c r="IM121" s="296"/>
      <c r="IN121" s="296"/>
      <c r="IO121" s="296"/>
      <c r="IP121" s="296"/>
      <c r="IQ121" s="296"/>
      <c r="IR121" s="296"/>
      <c r="IS121" s="296"/>
    </row>
    <row r="122" spans="1:253" ht="375" x14ac:dyDescent="0.25">
      <c r="A122" s="324"/>
      <c r="B122" s="317">
        <v>82</v>
      </c>
      <c r="C122" s="298" t="s">
        <v>1701</v>
      </c>
      <c r="D122" s="368" t="s">
        <v>1702</v>
      </c>
      <c r="E122" s="369" t="s">
        <v>1703</v>
      </c>
      <c r="F122" s="300" t="s">
        <v>1279</v>
      </c>
      <c r="G122" s="327" t="s">
        <v>1280</v>
      </c>
      <c r="H122" s="301" t="s">
        <v>1704</v>
      </c>
      <c r="I122" s="304" t="s">
        <v>1467</v>
      </c>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c r="AZ122" s="296"/>
      <c r="BA122" s="296"/>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6"/>
      <c r="BZ122" s="296"/>
      <c r="CA122" s="296"/>
      <c r="CB122" s="296"/>
      <c r="CC122" s="296"/>
      <c r="CD122" s="296"/>
      <c r="CE122" s="296"/>
      <c r="CF122" s="296"/>
      <c r="CG122" s="296"/>
      <c r="CH122" s="296"/>
      <c r="CI122" s="296"/>
      <c r="CJ122" s="296"/>
      <c r="CK122" s="296"/>
      <c r="CL122" s="296"/>
      <c r="CM122" s="296"/>
      <c r="CN122" s="296"/>
      <c r="CO122" s="296"/>
      <c r="CP122" s="296"/>
      <c r="CQ122" s="296"/>
      <c r="CR122" s="296"/>
      <c r="CS122" s="296"/>
      <c r="CT122" s="296"/>
      <c r="CU122" s="296"/>
      <c r="CV122" s="296"/>
      <c r="CW122" s="296"/>
      <c r="CX122" s="296"/>
      <c r="CY122" s="296"/>
      <c r="CZ122" s="296"/>
      <c r="DA122" s="296"/>
      <c r="DB122" s="296"/>
      <c r="DC122" s="296"/>
      <c r="DD122" s="296"/>
      <c r="DE122" s="296"/>
      <c r="DF122" s="296"/>
      <c r="DG122" s="296"/>
      <c r="DH122" s="296"/>
      <c r="DI122" s="296"/>
      <c r="DJ122" s="296"/>
      <c r="DK122" s="296"/>
      <c r="DL122" s="296"/>
      <c r="DM122" s="296"/>
      <c r="DN122" s="296"/>
      <c r="DO122" s="296"/>
      <c r="DP122" s="296"/>
      <c r="DQ122" s="296"/>
      <c r="DR122" s="296"/>
      <c r="DS122" s="296"/>
      <c r="DT122" s="296"/>
      <c r="DU122" s="296"/>
      <c r="DV122" s="296"/>
      <c r="DW122" s="296"/>
      <c r="DX122" s="296"/>
      <c r="DY122" s="296"/>
      <c r="DZ122" s="296"/>
      <c r="EA122" s="296"/>
      <c r="EB122" s="296"/>
      <c r="EC122" s="296"/>
      <c r="ED122" s="296"/>
      <c r="EE122" s="296"/>
      <c r="EF122" s="296"/>
      <c r="EG122" s="296"/>
      <c r="EH122" s="296"/>
      <c r="EI122" s="296"/>
      <c r="EJ122" s="296"/>
      <c r="EK122" s="296"/>
      <c r="EL122" s="296"/>
      <c r="EM122" s="296"/>
      <c r="EN122" s="296"/>
      <c r="EO122" s="296"/>
      <c r="EP122" s="296"/>
      <c r="EQ122" s="296"/>
      <c r="ER122" s="296"/>
      <c r="ES122" s="296"/>
      <c r="ET122" s="296"/>
      <c r="EU122" s="296"/>
      <c r="EV122" s="296"/>
      <c r="EW122" s="296"/>
      <c r="EX122" s="296"/>
      <c r="EY122" s="296"/>
      <c r="EZ122" s="296"/>
      <c r="FA122" s="296"/>
      <c r="FB122" s="296"/>
      <c r="FC122" s="296"/>
      <c r="FD122" s="296"/>
      <c r="FE122" s="296"/>
      <c r="FF122" s="296"/>
      <c r="FG122" s="296"/>
      <c r="FH122" s="296"/>
      <c r="FI122" s="296"/>
      <c r="FJ122" s="296"/>
      <c r="FK122" s="296"/>
      <c r="FL122" s="296"/>
      <c r="FM122" s="296"/>
      <c r="FN122" s="296"/>
      <c r="FO122" s="296"/>
      <c r="FP122" s="296"/>
      <c r="FQ122" s="296"/>
      <c r="FR122" s="296"/>
      <c r="FS122" s="296"/>
      <c r="FT122" s="296"/>
      <c r="FU122" s="296"/>
      <c r="FV122" s="296"/>
      <c r="FW122" s="296"/>
      <c r="FX122" s="296"/>
      <c r="FY122" s="296"/>
      <c r="FZ122" s="296"/>
      <c r="GA122" s="296"/>
      <c r="GB122" s="296"/>
      <c r="GC122" s="296"/>
      <c r="GD122" s="296"/>
      <c r="GE122" s="296"/>
      <c r="GF122" s="296"/>
      <c r="GG122" s="296"/>
      <c r="GH122" s="296"/>
      <c r="GI122" s="296"/>
      <c r="GJ122" s="296"/>
      <c r="GK122" s="296"/>
      <c r="GL122" s="296"/>
      <c r="GM122" s="296"/>
      <c r="GN122" s="296"/>
      <c r="GO122" s="296"/>
      <c r="GP122" s="296"/>
      <c r="GQ122" s="296"/>
      <c r="GR122" s="296"/>
      <c r="GS122" s="296"/>
      <c r="GT122" s="296"/>
      <c r="GU122" s="296"/>
      <c r="GV122" s="296"/>
      <c r="GW122" s="296"/>
      <c r="GX122" s="296"/>
      <c r="GY122" s="296"/>
      <c r="GZ122" s="296"/>
      <c r="HA122" s="296"/>
      <c r="HB122" s="296"/>
      <c r="HC122" s="296"/>
      <c r="HD122" s="296"/>
      <c r="HE122" s="296"/>
      <c r="HF122" s="296"/>
      <c r="HG122" s="296"/>
      <c r="HH122" s="296"/>
      <c r="HI122" s="296"/>
      <c r="HJ122" s="296"/>
      <c r="HK122" s="296"/>
      <c r="HL122" s="296"/>
      <c r="HM122" s="296"/>
      <c r="HN122" s="296"/>
      <c r="HO122" s="296"/>
      <c r="HP122" s="296"/>
      <c r="HQ122" s="296"/>
      <c r="HR122" s="296"/>
      <c r="HS122" s="296"/>
      <c r="HT122" s="296"/>
      <c r="HU122" s="296"/>
      <c r="HV122" s="296"/>
      <c r="HW122" s="296"/>
      <c r="HX122" s="296"/>
      <c r="HY122" s="296"/>
      <c r="HZ122" s="296"/>
      <c r="IA122" s="296"/>
      <c r="IB122" s="296"/>
      <c r="IC122" s="296"/>
      <c r="ID122" s="296"/>
      <c r="IE122" s="296"/>
      <c r="IF122" s="296"/>
      <c r="IG122" s="296"/>
      <c r="IH122" s="296"/>
      <c r="II122" s="296"/>
      <c r="IJ122" s="296"/>
      <c r="IK122" s="296"/>
      <c r="IL122" s="296"/>
      <c r="IM122" s="296"/>
      <c r="IN122" s="296"/>
      <c r="IO122" s="296"/>
      <c r="IP122" s="296"/>
      <c r="IQ122" s="296"/>
      <c r="IR122" s="296"/>
      <c r="IS122" s="296"/>
    </row>
    <row r="123" spans="1:253" ht="165" x14ac:dyDescent="0.25">
      <c r="A123" s="215"/>
      <c r="B123" s="297">
        <v>83</v>
      </c>
      <c r="C123" s="370" t="s">
        <v>1705</v>
      </c>
      <c r="D123" s="157" t="s">
        <v>1706</v>
      </c>
      <c r="E123" s="371" t="s">
        <v>1707</v>
      </c>
      <c r="F123" s="241" t="s">
        <v>1279</v>
      </c>
      <c r="G123" s="242" t="s">
        <v>1280</v>
      </c>
      <c r="H123" s="243" t="s">
        <v>1708</v>
      </c>
      <c r="I123" s="246" t="s">
        <v>1709</v>
      </c>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14"/>
      <c r="CA123" s="214"/>
      <c r="CB123" s="214"/>
      <c r="CC123" s="214"/>
      <c r="CD123" s="214"/>
      <c r="CE123" s="214"/>
      <c r="CF123" s="214"/>
      <c r="CG123" s="214"/>
      <c r="CH123" s="214"/>
      <c r="CI123" s="214"/>
      <c r="CJ123" s="214"/>
      <c r="CK123" s="214"/>
      <c r="CL123" s="214"/>
      <c r="CM123" s="214"/>
      <c r="CN123" s="214"/>
      <c r="CO123" s="214"/>
      <c r="CP123" s="214"/>
      <c r="CQ123" s="214"/>
      <c r="CR123" s="214"/>
      <c r="CS123" s="214"/>
      <c r="CT123" s="214"/>
      <c r="CU123" s="214"/>
      <c r="CV123" s="214"/>
      <c r="CW123" s="214"/>
      <c r="CX123" s="214"/>
      <c r="CY123" s="214"/>
      <c r="CZ123" s="214"/>
      <c r="DA123" s="214"/>
      <c r="DB123" s="214"/>
      <c r="DC123" s="214"/>
      <c r="DD123" s="214"/>
      <c r="DE123" s="214"/>
      <c r="DF123" s="214"/>
      <c r="DG123" s="214"/>
      <c r="DH123" s="214"/>
      <c r="DI123" s="214"/>
      <c r="DJ123" s="214"/>
      <c r="DK123" s="214"/>
      <c r="DL123" s="214"/>
      <c r="DM123" s="214"/>
      <c r="DN123" s="214"/>
      <c r="DO123" s="214"/>
      <c r="DP123" s="214"/>
      <c r="DQ123" s="214"/>
      <c r="DR123" s="214"/>
      <c r="DS123" s="214"/>
      <c r="DT123" s="214"/>
      <c r="DU123" s="214"/>
      <c r="DV123" s="214"/>
      <c r="DW123" s="214"/>
      <c r="DX123" s="214"/>
      <c r="DY123" s="214"/>
      <c r="DZ123" s="214"/>
      <c r="EA123" s="214"/>
      <c r="EB123" s="214"/>
      <c r="EC123" s="214"/>
      <c r="ED123" s="214"/>
      <c r="EE123" s="214"/>
      <c r="EF123" s="214"/>
      <c r="EG123" s="214"/>
      <c r="EH123" s="214"/>
      <c r="EI123" s="214"/>
      <c r="EJ123" s="214"/>
      <c r="EK123" s="214"/>
      <c r="EL123" s="214"/>
      <c r="EM123" s="214"/>
      <c r="EN123" s="214"/>
      <c r="EO123" s="214"/>
      <c r="EP123" s="214"/>
      <c r="EQ123" s="214"/>
      <c r="ER123" s="214"/>
      <c r="ES123" s="214"/>
      <c r="ET123" s="214"/>
      <c r="EU123" s="214"/>
      <c r="EV123" s="214"/>
      <c r="EW123" s="214"/>
      <c r="EX123" s="214"/>
      <c r="EY123" s="214"/>
      <c r="EZ123" s="214"/>
      <c r="FA123" s="214"/>
      <c r="FB123" s="214"/>
      <c r="FC123" s="214"/>
      <c r="FD123" s="214"/>
      <c r="FE123" s="214"/>
      <c r="FF123" s="214"/>
      <c r="FG123" s="214"/>
      <c r="FH123" s="214"/>
      <c r="FI123" s="214"/>
      <c r="FJ123" s="214"/>
      <c r="FK123" s="214"/>
      <c r="FL123" s="214"/>
      <c r="FM123" s="214"/>
      <c r="FN123" s="214"/>
      <c r="FO123" s="214"/>
      <c r="FP123" s="214"/>
      <c r="FQ123" s="214"/>
      <c r="FR123" s="214"/>
      <c r="FS123" s="214"/>
      <c r="FT123" s="214"/>
      <c r="FU123" s="214"/>
      <c r="FV123" s="214"/>
      <c r="FW123" s="214"/>
      <c r="FX123" s="214"/>
      <c r="FY123" s="214"/>
      <c r="FZ123" s="214"/>
      <c r="GA123" s="214"/>
      <c r="GB123" s="214"/>
      <c r="GC123" s="214"/>
      <c r="GD123" s="214"/>
      <c r="GE123" s="214"/>
      <c r="GF123" s="214"/>
      <c r="GG123" s="214"/>
      <c r="GH123" s="214"/>
      <c r="GI123" s="214"/>
      <c r="GJ123" s="214"/>
      <c r="GK123" s="214"/>
      <c r="GL123" s="214"/>
      <c r="GM123" s="214"/>
      <c r="GN123" s="214"/>
      <c r="GO123" s="214"/>
      <c r="GP123" s="214"/>
      <c r="GQ123" s="214"/>
      <c r="GR123" s="214"/>
      <c r="GS123" s="214"/>
      <c r="GT123" s="214"/>
      <c r="GU123" s="214"/>
      <c r="GV123" s="214"/>
      <c r="GW123" s="214"/>
      <c r="GX123" s="214"/>
      <c r="GY123" s="214"/>
      <c r="GZ123" s="214"/>
      <c r="HA123" s="214"/>
      <c r="HB123" s="214"/>
      <c r="HC123" s="214"/>
      <c r="HD123" s="214"/>
      <c r="HE123" s="214"/>
      <c r="HF123" s="214"/>
      <c r="HG123" s="214"/>
      <c r="HH123" s="214"/>
      <c r="HI123" s="214"/>
      <c r="HJ123" s="214"/>
      <c r="HK123" s="214"/>
      <c r="HL123" s="214"/>
      <c r="HM123" s="214"/>
      <c r="HN123" s="214"/>
      <c r="HO123" s="214"/>
      <c r="HP123" s="214"/>
      <c r="HQ123" s="214"/>
      <c r="HR123" s="214"/>
      <c r="HS123" s="214"/>
      <c r="HT123" s="214"/>
      <c r="HU123" s="214"/>
      <c r="HV123" s="214"/>
      <c r="HW123" s="214"/>
      <c r="HX123" s="214"/>
      <c r="HY123" s="214"/>
      <c r="HZ123" s="214"/>
      <c r="IA123" s="214"/>
      <c r="IB123" s="214"/>
      <c r="IC123" s="214"/>
      <c r="ID123" s="214"/>
      <c r="IE123" s="214"/>
      <c r="IF123" s="214"/>
      <c r="IG123" s="214"/>
      <c r="IH123" s="214"/>
      <c r="II123" s="214"/>
      <c r="IJ123" s="214"/>
      <c r="IK123" s="214"/>
      <c r="IL123" s="214"/>
      <c r="IM123" s="214"/>
      <c r="IN123" s="214"/>
      <c r="IO123" s="214"/>
      <c r="IP123" s="214"/>
      <c r="IQ123" s="214"/>
      <c r="IR123" s="214"/>
      <c r="IS123" s="214"/>
    </row>
    <row r="124" spans="1:253" ht="345" x14ac:dyDescent="0.25">
      <c r="A124" s="215"/>
      <c r="B124" s="297">
        <v>84</v>
      </c>
      <c r="C124" s="259" t="s">
        <v>1710</v>
      </c>
      <c r="D124" s="307" t="s">
        <v>1711</v>
      </c>
      <c r="E124" s="348" t="s">
        <v>1712</v>
      </c>
      <c r="F124" s="241" t="s">
        <v>1279</v>
      </c>
      <c r="G124" s="242" t="s">
        <v>1280</v>
      </c>
      <c r="H124" s="243" t="s">
        <v>1713</v>
      </c>
      <c r="I124" s="246"/>
      <c r="J124" s="372" t="s">
        <v>1714</v>
      </c>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14"/>
      <c r="CA124" s="214"/>
      <c r="CB124" s="214"/>
      <c r="CC124" s="214"/>
      <c r="CD124" s="214"/>
      <c r="CE124" s="214"/>
      <c r="CF124" s="214"/>
      <c r="CG124" s="214"/>
      <c r="CH124" s="214"/>
      <c r="CI124" s="214"/>
      <c r="CJ124" s="214"/>
      <c r="CK124" s="214"/>
      <c r="CL124" s="214"/>
      <c r="CM124" s="214"/>
      <c r="CN124" s="214"/>
      <c r="CO124" s="214"/>
      <c r="CP124" s="214"/>
      <c r="CQ124" s="214"/>
      <c r="CR124" s="214"/>
      <c r="CS124" s="214"/>
      <c r="CT124" s="214"/>
      <c r="CU124" s="214"/>
      <c r="CV124" s="214"/>
      <c r="CW124" s="214"/>
      <c r="CX124" s="214"/>
      <c r="CY124" s="214"/>
      <c r="CZ124" s="214"/>
      <c r="DA124" s="214"/>
      <c r="DB124" s="214"/>
      <c r="DC124" s="214"/>
      <c r="DD124" s="214"/>
      <c r="DE124" s="214"/>
      <c r="DF124" s="214"/>
      <c r="DG124" s="214"/>
      <c r="DH124" s="214"/>
      <c r="DI124" s="214"/>
      <c r="DJ124" s="214"/>
      <c r="DK124" s="214"/>
      <c r="DL124" s="214"/>
      <c r="DM124" s="214"/>
      <c r="DN124" s="214"/>
      <c r="DO124" s="214"/>
      <c r="DP124" s="214"/>
      <c r="DQ124" s="214"/>
      <c r="DR124" s="214"/>
      <c r="DS124" s="214"/>
      <c r="DT124" s="214"/>
      <c r="DU124" s="214"/>
      <c r="DV124" s="214"/>
      <c r="DW124" s="214"/>
      <c r="DX124" s="214"/>
      <c r="DY124" s="214"/>
      <c r="DZ124" s="214"/>
      <c r="EA124" s="214"/>
      <c r="EB124" s="214"/>
      <c r="EC124" s="214"/>
      <c r="ED124" s="214"/>
      <c r="EE124" s="214"/>
      <c r="EF124" s="214"/>
      <c r="EG124" s="214"/>
      <c r="EH124" s="214"/>
      <c r="EI124" s="214"/>
      <c r="EJ124" s="214"/>
      <c r="EK124" s="214"/>
      <c r="EL124" s="214"/>
      <c r="EM124" s="214"/>
      <c r="EN124" s="214"/>
      <c r="EO124" s="214"/>
      <c r="EP124" s="214"/>
      <c r="EQ124" s="214"/>
      <c r="ER124" s="214"/>
      <c r="ES124" s="214"/>
      <c r="ET124" s="214"/>
      <c r="EU124" s="214"/>
      <c r="EV124" s="214"/>
      <c r="EW124" s="214"/>
      <c r="EX124" s="214"/>
      <c r="EY124" s="214"/>
      <c r="EZ124" s="214"/>
      <c r="FA124" s="214"/>
      <c r="FB124" s="214"/>
      <c r="FC124" s="214"/>
      <c r="FD124" s="214"/>
      <c r="FE124" s="214"/>
      <c r="FF124" s="214"/>
      <c r="FG124" s="214"/>
      <c r="FH124" s="214"/>
      <c r="FI124" s="214"/>
      <c r="FJ124" s="214"/>
      <c r="FK124" s="214"/>
      <c r="FL124" s="214"/>
      <c r="FM124" s="214"/>
      <c r="FN124" s="214"/>
      <c r="FO124" s="214"/>
      <c r="FP124" s="214"/>
      <c r="FQ124" s="214"/>
      <c r="FR124" s="214"/>
      <c r="FS124" s="214"/>
      <c r="FT124" s="214"/>
      <c r="FU124" s="214"/>
      <c r="FV124" s="214"/>
      <c r="FW124" s="214"/>
      <c r="FX124" s="214"/>
      <c r="FY124" s="214"/>
      <c r="FZ124" s="214"/>
      <c r="GA124" s="214"/>
      <c r="GB124" s="214"/>
      <c r="GC124" s="214"/>
      <c r="GD124" s="214"/>
      <c r="GE124" s="214"/>
      <c r="GF124" s="214"/>
      <c r="GG124" s="214"/>
      <c r="GH124" s="214"/>
      <c r="GI124" s="214"/>
      <c r="GJ124" s="214"/>
      <c r="GK124" s="214"/>
      <c r="GL124" s="214"/>
      <c r="GM124" s="214"/>
      <c r="GN124" s="214"/>
      <c r="GO124" s="214"/>
      <c r="GP124" s="214"/>
      <c r="GQ124" s="214"/>
      <c r="GR124" s="214"/>
      <c r="GS124" s="214"/>
      <c r="GT124" s="214"/>
      <c r="GU124" s="214"/>
      <c r="GV124" s="214"/>
      <c r="GW124" s="214"/>
      <c r="GX124" s="214"/>
      <c r="GY124" s="214"/>
      <c r="GZ124" s="214"/>
      <c r="HA124" s="214"/>
      <c r="HB124" s="214"/>
      <c r="HC124" s="214"/>
      <c r="HD124" s="214"/>
      <c r="HE124" s="214"/>
      <c r="HF124" s="214"/>
      <c r="HG124" s="214"/>
      <c r="HH124" s="214"/>
      <c r="HI124" s="214"/>
      <c r="HJ124" s="214"/>
      <c r="HK124" s="214"/>
      <c r="HL124" s="214"/>
      <c r="HM124" s="214"/>
      <c r="HN124" s="214"/>
      <c r="HO124" s="214"/>
      <c r="HP124" s="214"/>
      <c r="HQ124" s="214"/>
      <c r="HR124" s="214"/>
      <c r="HS124" s="214"/>
      <c r="HT124" s="214"/>
      <c r="HU124" s="214"/>
      <c r="HV124" s="214"/>
      <c r="HW124" s="214"/>
      <c r="HX124" s="214"/>
      <c r="HY124" s="214"/>
      <c r="HZ124" s="214"/>
      <c r="IA124" s="214"/>
      <c r="IB124" s="214"/>
      <c r="IC124" s="214"/>
      <c r="ID124" s="214"/>
      <c r="IE124" s="214"/>
      <c r="IF124" s="214"/>
      <c r="IG124" s="214"/>
      <c r="IH124" s="214"/>
      <c r="II124" s="214"/>
      <c r="IJ124" s="214"/>
      <c r="IK124" s="214"/>
      <c r="IL124" s="214"/>
      <c r="IM124" s="214"/>
      <c r="IN124" s="214"/>
      <c r="IO124" s="214"/>
      <c r="IP124" s="214"/>
      <c r="IQ124" s="214"/>
      <c r="IR124" s="214"/>
      <c r="IS124" s="214"/>
    </row>
    <row r="125" spans="1:253" ht="225" x14ac:dyDescent="0.25">
      <c r="A125" s="215"/>
      <c r="B125" s="297">
        <v>85</v>
      </c>
      <c r="C125" s="259" t="s">
        <v>1715</v>
      </c>
      <c r="D125" s="307" t="s">
        <v>1716</v>
      </c>
      <c r="E125" s="338" t="s">
        <v>1717</v>
      </c>
      <c r="F125" s="241" t="s">
        <v>1279</v>
      </c>
      <c r="G125" s="242" t="s">
        <v>1280</v>
      </c>
      <c r="H125" s="243" t="s">
        <v>1718</v>
      </c>
      <c r="I125" s="365" t="s">
        <v>1719</v>
      </c>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14"/>
      <c r="CA125" s="214"/>
      <c r="CB125" s="214"/>
      <c r="CC125" s="214"/>
      <c r="CD125" s="214"/>
      <c r="CE125" s="214"/>
      <c r="CF125" s="214"/>
      <c r="CG125" s="214"/>
      <c r="CH125" s="214"/>
      <c r="CI125" s="214"/>
      <c r="CJ125" s="214"/>
      <c r="CK125" s="214"/>
      <c r="CL125" s="214"/>
      <c r="CM125" s="214"/>
      <c r="CN125" s="214"/>
      <c r="CO125" s="214"/>
      <c r="CP125" s="214"/>
      <c r="CQ125" s="214"/>
      <c r="CR125" s="214"/>
      <c r="CS125" s="214"/>
      <c r="CT125" s="214"/>
      <c r="CU125" s="214"/>
      <c r="CV125" s="214"/>
      <c r="CW125" s="214"/>
      <c r="CX125" s="214"/>
      <c r="CY125" s="214"/>
      <c r="CZ125" s="214"/>
      <c r="DA125" s="214"/>
      <c r="DB125" s="214"/>
      <c r="DC125" s="214"/>
      <c r="DD125" s="214"/>
      <c r="DE125" s="214"/>
      <c r="DF125" s="214"/>
      <c r="DG125" s="214"/>
      <c r="DH125" s="214"/>
      <c r="DI125" s="214"/>
      <c r="DJ125" s="214"/>
      <c r="DK125" s="214"/>
      <c r="DL125" s="214"/>
      <c r="DM125" s="214"/>
      <c r="DN125" s="214"/>
      <c r="DO125" s="214"/>
      <c r="DP125" s="214"/>
      <c r="DQ125" s="214"/>
      <c r="DR125" s="214"/>
      <c r="DS125" s="214"/>
      <c r="DT125" s="214"/>
      <c r="DU125" s="214"/>
      <c r="DV125" s="214"/>
      <c r="DW125" s="214"/>
      <c r="DX125" s="214"/>
      <c r="DY125" s="214"/>
      <c r="DZ125" s="214"/>
      <c r="EA125" s="214"/>
      <c r="EB125" s="214"/>
      <c r="EC125" s="214"/>
      <c r="ED125" s="214"/>
      <c r="EE125" s="214"/>
      <c r="EF125" s="214"/>
      <c r="EG125" s="214"/>
      <c r="EH125" s="214"/>
      <c r="EI125" s="214"/>
      <c r="EJ125" s="214"/>
      <c r="EK125" s="214"/>
      <c r="EL125" s="214"/>
      <c r="EM125" s="214"/>
      <c r="EN125" s="214"/>
      <c r="EO125" s="214"/>
      <c r="EP125" s="214"/>
      <c r="EQ125" s="214"/>
      <c r="ER125" s="214"/>
      <c r="ES125" s="214"/>
      <c r="ET125" s="214"/>
      <c r="EU125" s="214"/>
      <c r="EV125" s="214"/>
      <c r="EW125" s="214"/>
      <c r="EX125" s="214"/>
      <c r="EY125" s="214"/>
      <c r="EZ125" s="214"/>
      <c r="FA125" s="214"/>
      <c r="FB125" s="214"/>
      <c r="FC125" s="214"/>
      <c r="FD125" s="214"/>
      <c r="FE125" s="214"/>
      <c r="FF125" s="214"/>
      <c r="FG125" s="214"/>
      <c r="FH125" s="214"/>
      <c r="FI125" s="214"/>
      <c r="FJ125" s="214"/>
      <c r="FK125" s="214"/>
      <c r="FL125" s="214"/>
      <c r="FM125" s="214"/>
      <c r="FN125" s="214"/>
      <c r="FO125" s="214"/>
      <c r="FP125" s="214"/>
      <c r="FQ125" s="214"/>
      <c r="FR125" s="214"/>
      <c r="FS125" s="214"/>
      <c r="FT125" s="214"/>
      <c r="FU125" s="214"/>
      <c r="FV125" s="214"/>
      <c r="FW125" s="214"/>
      <c r="FX125" s="214"/>
      <c r="FY125" s="214"/>
      <c r="FZ125" s="214"/>
      <c r="GA125" s="214"/>
      <c r="GB125" s="214"/>
      <c r="GC125" s="214"/>
      <c r="GD125" s="214"/>
      <c r="GE125" s="214"/>
      <c r="GF125" s="214"/>
      <c r="GG125" s="214"/>
      <c r="GH125" s="214"/>
      <c r="GI125" s="214"/>
      <c r="GJ125" s="214"/>
      <c r="GK125" s="214"/>
      <c r="GL125" s="214"/>
      <c r="GM125" s="214"/>
      <c r="GN125" s="214"/>
      <c r="GO125" s="214"/>
      <c r="GP125" s="214"/>
      <c r="GQ125" s="214"/>
      <c r="GR125" s="214"/>
      <c r="GS125" s="214"/>
      <c r="GT125" s="214"/>
      <c r="GU125" s="214"/>
      <c r="GV125" s="214"/>
      <c r="GW125" s="214"/>
      <c r="GX125" s="214"/>
      <c r="GY125" s="214"/>
      <c r="GZ125" s="214"/>
      <c r="HA125" s="214"/>
      <c r="HB125" s="214"/>
      <c r="HC125" s="214"/>
      <c r="HD125" s="214"/>
      <c r="HE125" s="214"/>
      <c r="HF125" s="214"/>
      <c r="HG125" s="214"/>
      <c r="HH125" s="214"/>
      <c r="HI125" s="214"/>
      <c r="HJ125" s="214"/>
      <c r="HK125" s="214"/>
      <c r="HL125" s="214"/>
      <c r="HM125" s="214"/>
      <c r="HN125" s="214"/>
      <c r="HO125" s="214"/>
      <c r="HP125" s="214"/>
      <c r="HQ125" s="214"/>
      <c r="HR125" s="214"/>
      <c r="HS125" s="214"/>
      <c r="HT125" s="214"/>
      <c r="HU125" s="214"/>
      <c r="HV125" s="214"/>
      <c r="HW125" s="214"/>
      <c r="HX125" s="214"/>
      <c r="HY125" s="214"/>
      <c r="HZ125" s="214"/>
      <c r="IA125" s="214"/>
      <c r="IB125" s="214"/>
      <c r="IC125" s="214"/>
      <c r="ID125" s="214"/>
      <c r="IE125" s="214"/>
      <c r="IF125" s="214"/>
      <c r="IG125" s="214"/>
      <c r="IH125" s="214"/>
      <c r="II125" s="214"/>
      <c r="IJ125" s="214"/>
      <c r="IK125" s="214"/>
      <c r="IL125" s="214"/>
      <c r="IM125" s="214"/>
      <c r="IN125" s="214"/>
      <c r="IO125" s="214"/>
      <c r="IP125" s="214"/>
      <c r="IQ125" s="214"/>
      <c r="IR125" s="214"/>
      <c r="IS125" s="214"/>
    </row>
    <row r="126" spans="1:253" ht="240" x14ac:dyDescent="0.25">
      <c r="A126" s="215"/>
      <c r="B126" s="297">
        <v>86</v>
      </c>
      <c r="C126" s="259" t="s">
        <v>1720</v>
      </c>
      <c r="D126" s="307" t="s">
        <v>1721</v>
      </c>
      <c r="E126" s="328" t="s">
        <v>1722</v>
      </c>
      <c r="F126" s="241" t="s">
        <v>1279</v>
      </c>
      <c r="G126" s="242" t="s">
        <v>1280</v>
      </c>
      <c r="H126" s="243" t="s">
        <v>1723</v>
      </c>
      <c r="I126" s="365" t="s">
        <v>1724</v>
      </c>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4"/>
      <c r="BD126" s="214"/>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14"/>
      <c r="CA126" s="214"/>
      <c r="CB126" s="214"/>
      <c r="CC126" s="214"/>
      <c r="CD126" s="214"/>
      <c r="CE126" s="214"/>
      <c r="CF126" s="214"/>
      <c r="CG126" s="214"/>
      <c r="CH126" s="214"/>
      <c r="CI126" s="214"/>
      <c r="CJ126" s="214"/>
      <c r="CK126" s="214"/>
      <c r="CL126" s="214"/>
      <c r="CM126" s="214"/>
      <c r="CN126" s="214"/>
      <c r="CO126" s="214"/>
      <c r="CP126" s="214"/>
      <c r="CQ126" s="214"/>
      <c r="CR126" s="214"/>
      <c r="CS126" s="214"/>
      <c r="CT126" s="214"/>
      <c r="CU126" s="214"/>
      <c r="CV126" s="214"/>
      <c r="CW126" s="214"/>
      <c r="CX126" s="214"/>
      <c r="CY126" s="214"/>
      <c r="CZ126" s="214"/>
      <c r="DA126" s="214"/>
      <c r="DB126" s="214"/>
      <c r="DC126" s="214"/>
      <c r="DD126" s="214"/>
      <c r="DE126" s="214"/>
      <c r="DF126" s="214"/>
      <c r="DG126" s="214"/>
      <c r="DH126" s="214"/>
      <c r="DI126" s="214"/>
      <c r="DJ126" s="214"/>
      <c r="DK126" s="214"/>
      <c r="DL126" s="214"/>
      <c r="DM126" s="214"/>
      <c r="DN126" s="214"/>
      <c r="DO126" s="214"/>
      <c r="DP126" s="214"/>
      <c r="DQ126" s="214"/>
      <c r="DR126" s="214"/>
      <c r="DS126" s="214"/>
      <c r="DT126" s="214"/>
      <c r="DU126" s="214"/>
      <c r="DV126" s="214"/>
      <c r="DW126" s="214"/>
      <c r="DX126" s="214"/>
      <c r="DY126" s="214"/>
      <c r="DZ126" s="214"/>
      <c r="EA126" s="214"/>
      <c r="EB126" s="214"/>
      <c r="EC126" s="214"/>
      <c r="ED126" s="214"/>
      <c r="EE126" s="214"/>
      <c r="EF126" s="214"/>
      <c r="EG126" s="214"/>
      <c r="EH126" s="214"/>
      <c r="EI126" s="214"/>
      <c r="EJ126" s="214"/>
      <c r="EK126" s="214"/>
      <c r="EL126" s="214"/>
      <c r="EM126" s="214"/>
      <c r="EN126" s="214"/>
      <c r="EO126" s="214"/>
      <c r="EP126" s="214"/>
      <c r="EQ126" s="214"/>
      <c r="ER126" s="214"/>
      <c r="ES126" s="214"/>
      <c r="ET126" s="214"/>
      <c r="EU126" s="214"/>
      <c r="EV126" s="214"/>
      <c r="EW126" s="214"/>
      <c r="EX126" s="214"/>
      <c r="EY126" s="214"/>
      <c r="EZ126" s="214"/>
      <c r="FA126" s="214"/>
      <c r="FB126" s="214"/>
      <c r="FC126" s="214"/>
      <c r="FD126" s="214"/>
      <c r="FE126" s="214"/>
      <c r="FF126" s="214"/>
      <c r="FG126" s="214"/>
      <c r="FH126" s="214"/>
      <c r="FI126" s="214"/>
      <c r="FJ126" s="214"/>
      <c r="FK126" s="214"/>
      <c r="FL126" s="214"/>
      <c r="FM126" s="214"/>
      <c r="FN126" s="214"/>
      <c r="FO126" s="214"/>
      <c r="FP126" s="214"/>
      <c r="FQ126" s="214"/>
      <c r="FR126" s="214"/>
      <c r="FS126" s="214"/>
      <c r="FT126" s="214"/>
      <c r="FU126" s="214"/>
      <c r="FV126" s="214"/>
      <c r="FW126" s="214"/>
      <c r="FX126" s="214"/>
      <c r="FY126" s="214"/>
      <c r="FZ126" s="214"/>
      <c r="GA126" s="214"/>
      <c r="GB126" s="214"/>
      <c r="GC126" s="214"/>
      <c r="GD126" s="214"/>
      <c r="GE126" s="214"/>
      <c r="GF126" s="214"/>
      <c r="GG126" s="214"/>
      <c r="GH126" s="214"/>
      <c r="GI126" s="214"/>
      <c r="GJ126" s="214"/>
      <c r="GK126" s="214"/>
      <c r="GL126" s="214"/>
      <c r="GM126" s="214"/>
      <c r="GN126" s="214"/>
      <c r="GO126" s="214"/>
      <c r="GP126" s="214"/>
      <c r="GQ126" s="214"/>
      <c r="GR126" s="214"/>
      <c r="GS126" s="214"/>
      <c r="GT126" s="214"/>
      <c r="GU126" s="214"/>
      <c r="GV126" s="214"/>
      <c r="GW126" s="214"/>
      <c r="GX126" s="214"/>
      <c r="GY126" s="214"/>
      <c r="GZ126" s="214"/>
      <c r="HA126" s="214"/>
      <c r="HB126" s="214"/>
      <c r="HC126" s="214"/>
      <c r="HD126" s="214"/>
      <c r="HE126" s="214"/>
      <c r="HF126" s="214"/>
      <c r="HG126" s="214"/>
      <c r="HH126" s="214"/>
      <c r="HI126" s="214"/>
      <c r="HJ126" s="214"/>
      <c r="HK126" s="214"/>
      <c r="HL126" s="214"/>
      <c r="HM126" s="214"/>
      <c r="HN126" s="214"/>
      <c r="HO126" s="214"/>
      <c r="HP126" s="214"/>
      <c r="HQ126" s="214"/>
      <c r="HR126" s="214"/>
      <c r="HS126" s="214"/>
      <c r="HT126" s="214"/>
      <c r="HU126" s="214"/>
      <c r="HV126" s="214"/>
      <c r="HW126" s="214"/>
      <c r="HX126" s="214"/>
      <c r="HY126" s="214"/>
      <c r="HZ126" s="214"/>
      <c r="IA126" s="214"/>
      <c r="IB126" s="214"/>
      <c r="IC126" s="214"/>
      <c r="ID126" s="214"/>
      <c r="IE126" s="214"/>
      <c r="IF126" s="214"/>
      <c r="IG126" s="214"/>
      <c r="IH126" s="214"/>
      <c r="II126" s="214"/>
      <c r="IJ126" s="214"/>
      <c r="IK126" s="214"/>
      <c r="IL126" s="214"/>
      <c r="IM126" s="214"/>
      <c r="IN126" s="214"/>
      <c r="IO126" s="214"/>
      <c r="IP126" s="214"/>
      <c r="IQ126" s="214"/>
      <c r="IR126" s="214"/>
      <c r="IS126" s="214"/>
    </row>
    <row r="127" spans="1:253" ht="180" x14ac:dyDescent="0.25">
      <c r="A127" s="215"/>
      <c r="B127" s="297">
        <v>87</v>
      </c>
      <c r="C127" s="259" t="s">
        <v>1725</v>
      </c>
      <c r="D127" s="307" t="s">
        <v>1726</v>
      </c>
      <c r="E127" s="326" t="s">
        <v>1727</v>
      </c>
      <c r="F127" s="241" t="s">
        <v>1279</v>
      </c>
      <c r="G127" s="242" t="s">
        <v>1280</v>
      </c>
      <c r="H127" s="243" t="s">
        <v>1728</v>
      </c>
      <c r="I127" s="358"/>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4"/>
      <c r="BD127" s="214"/>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14"/>
      <c r="CA127" s="214"/>
      <c r="CB127" s="214"/>
      <c r="CC127" s="214"/>
      <c r="CD127" s="214"/>
      <c r="CE127" s="214"/>
      <c r="CF127" s="214"/>
      <c r="CG127" s="214"/>
      <c r="CH127" s="214"/>
      <c r="CI127" s="214"/>
      <c r="CJ127" s="214"/>
      <c r="CK127" s="214"/>
      <c r="CL127" s="214"/>
      <c r="CM127" s="214"/>
      <c r="CN127" s="214"/>
      <c r="CO127" s="214"/>
      <c r="CP127" s="214"/>
      <c r="CQ127" s="214"/>
      <c r="CR127" s="214"/>
      <c r="CS127" s="214"/>
      <c r="CT127" s="214"/>
      <c r="CU127" s="214"/>
      <c r="CV127" s="214"/>
      <c r="CW127" s="214"/>
      <c r="CX127" s="214"/>
      <c r="CY127" s="214"/>
      <c r="CZ127" s="214"/>
      <c r="DA127" s="214"/>
      <c r="DB127" s="214"/>
      <c r="DC127" s="214"/>
      <c r="DD127" s="214"/>
      <c r="DE127" s="214"/>
      <c r="DF127" s="214"/>
      <c r="DG127" s="214"/>
      <c r="DH127" s="214"/>
      <c r="DI127" s="214"/>
      <c r="DJ127" s="214"/>
      <c r="DK127" s="214"/>
      <c r="DL127" s="214"/>
      <c r="DM127" s="214"/>
      <c r="DN127" s="214"/>
      <c r="DO127" s="214"/>
      <c r="DP127" s="214"/>
      <c r="DQ127" s="214"/>
      <c r="DR127" s="214"/>
      <c r="DS127" s="214"/>
      <c r="DT127" s="214"/>
      <c r="DU127" s="214"/>
      <c r="DV127" s="214"/>
      <c r="DW127" s="214"/>
      <c r="DX127" s="214"/>
      <c r="DY127" s="214"/>
      <c r="DZ127" s="214"/>
      <c r="EA127" s="214"/>
      <c r="EB127" s="214"/>
      <c r="EC127" s="214"/>
      <c r="ED127" s="214"/>
      <c r="EE127" s="214"/>
      <c r="EF127" s="214"/>
      <c r="EG127" s="214"/>
      <c r="EH127" s="214"/>
      <c r="EI127" s="214"/>
      <c r="EJ127" s="214"/>
      <c r="EK127" s="214"/>
      <c r="EL127" s="214"/>
      <c r="EM127" s="214"/>
      <c r="EN127" s="214"/>
      <c r="EO127" s="214"/>
      <c r="EP127" s="214"/>
      <c r="EQ127" s="214"/>
      <c r="ER127" s="214"/>
      <c r="ES127" s="214"/>
      <c r="ET127" s="214"/>
      <c r="EU127" s="214"/>
      <c r="EV127" s="214"/>
      <c r="EW127" s="214"/>
      <c r="EX127" s="214"/>
      <c r="EY127" s="214"/>
      <c r="EZ127" s="214"/>
      <c r="FA127" s="214"/>
      <c r="FB127" s="214"/>
      <c r="FC127" s="214"/>
      <c r="FD127" s="214"/>
      <c r="FE127" s="214"/>
      <c r="FF127" s="214"/>
      <c r="FG127" s="214"/>
      <c r="FH127" s="214"/>
      <c r="FI127" s="214"/>
      <c r="FJ127" s="214"/>
      <c r="FK127" s="214"/>
      <c r="FL127" s="214"/>
      <c r="FM127" s="214"/>
      <c r="FN127" s="214"/>
      <c r="FO127" s="214"/>
      <c r="FP127" s="214"/>
      <c r="FQ127" s="214"/>
      <c r="FR127" s="214"/>
      <c r="FS127" s="214"/>
      <c r="FT127" s="214"/>
      <c r="FU127" s="214"/>
      <c r="FV127" s="214"/>
      <c r="FW127" s="214"/>
      <c r="FX127" s="214"/>
      <c r="FY127" s="214"/>
      <c r="FZ127" s="214"/>
      <c r="GA127" s="214"/>
      <c r="GB127" s="214"/>
      <c r="GC127" s="214"/>
      <c r="GD127" s="214"/>
      <c r="GE127" s="214"/>
      <c r="GF127" s="214"/>
      <c r="GG127" s="214"/>
      <c r="GH127" s="214"/>
      <c r="GI127" s="214"/>
      <c r="GJ127" s="214"/>
      <c r="GK127" s="214"/>
      <c r="GL127" s="214"/>
      <c r="GM127" s="214"/>
      <c r="GN127" s="214"/>
      <c r="GO127" s="214"/>
      <c r="GP127" s="214"/>
      <c r="GQ127" s="214"/>
      <c r="GR127" s="214"/>
      <c r="GS127" s="214"/>
      <c r="GT127" s="214"/>
      <c r="GU127" s="214"/>
      <c r="GV127" s="214"/>
      <c r="GW127" s="214"/>
      <c r="GX127" s="214"/>
      <c r="GY127" s="214"/>
      <c r="GZ127" s="214"/>
      <c r="HA127" s="214"/>
      <c r="HB127" s="214"/>
      <c r="HC127" s="214"/>
      <c r="HD127" s="214"/>
      <c r="HE127" s="214"/>
      <c r="HF127" s="214"/>
      <c r="HG127" s="214"/>
      <c r="HH127" s="214"/>
      <c r="HI127" s="214"/>
      <c r="HJ127" s="214"/>
      <c r="HK127" s="214"/>
      <c r="HL127" s="214"/>
      <c r="HM127" s="214"/>
      <c r="HN127" s="214"/>
      <c r="HO127" s="214"/>
      <c r="HP127" s="214"/>
      <c r="HQ127" s="214"/>
      <c r="HR127" s="214"/>
      <c r="HS127" s="214"/>
      <c r="HT127" s="214"/>
      <c r="HU127" s="214"/>
      <c r="HV127" s="214"/>
      <c r="HW127" s="214"/>
      <c r="HX127" s="214"/>
      <c r="HY127" s="214"/>
      <c r="HZ127" s="214"/>
      <c r="IA127" s="214"/>
      <c r="IB127" s="214"/>
      <c r="IC127" s="214"/>
      <c r="ID127" s="214"/>
      <c r="IE127" s="214"/>
      <c r="IF127" s="214"/>
      <c r="IG127" s="214"/>
      <c r="IH127" s="214"/>
      <c r="II127" s="214"/>
      <c r="IJ127" s="214"/>
      <c r="IK127" s="214"/>
      <c r="IL127" s="214"/>
      <c r="IM127" s="214"/>
      <c r="IN127" s="214"/>
      <c r="IO127" s="214"/>
      <c r="IP127" s="214"/>
      <c r="IQ127" s="214"/>
      <c r="IR127" s="214"/>
      <c r="IS127" s="214"/>
    </row>
    <row r="128" spans="1:253" ht="240" x14ac:dyDescent="0.25">
      <c r="A128" s="215"/>
      <c r="B128" s="297">
        <v>88</v>
      </c>
      <c r="C128" s="259" t="s">
        <v>1729</v>
      </c>
      <c r="D128" s="307" t="s">
        <v>1730</v>
      </c>
      <c r="E128" s="373" t="s">
        <v>1731</v>
      </c>
      <c r="F128" s="374" t="s">
        <v>1279</v>
      </c>
      <c r="G128" s="242" t="s">
        <v>1280</v>
      </c>
      <c r="H128" s="243" t="s">
        <v>1732</v>
      </c>
      <c r="I128" s="303" t="s">
        <v>1733</v>
      </c>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4"/>
      <c r="BD128" s="214"/>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14"/>
      <c r="CA128" s="214"/>
      <c r="CB128" s="214"/>
      <c r="CC128" s="214"/>
      <c r="CD128" s="214"/>
      <c r="CE128" s="214"/>
      <c r="CF128" s="214"/>
      <c r="CG128" s="214"/>
      <c r="CH128" s="214"/>
      <c r="CI128" s="214"/>
      <c r="CJ128" s="214"/>
      <c r="CK128" s="214"/>
      <c r="CL128" s="214"/>
      <c r="CM128" s="214"/>
      <c r="CN128" s="214"/>
      <c r="CO128" s="214"/>
      <c r="CP128" s="214"/>
      <c r="CQ128" s="214"/>
      <c r="CR128" s="214"/>
      <c r="CS128" s="214"/>
      <c r="CT128" s="214"/>
      <c r="CU128" s="214"/>
      <c r="CV128" s="214"/>
      <c r="CW128" s="214"/>
      <c r="CX128" s="214"/>
      <c r="CY128" s="214"/>
      <c r="CZ128" s="214"/>
      <c r="DA128" s="214"/>
      <c r="DB128" s="214"/>
      <c r="DC128" s="214"/>
      <c r="DD128" s="214"/>
      <c r="DE128" s="214"/>
      <c r="DF128" s="214"/>
      <c r="DG128" s="214"/>
      <c r="DH128" s="214"/>
      <c r="DI128" s="214"/>
      <c r="DJ128" s="214"/>
      <c r="DK128" s="214"/>
      <c r="DL128" s="214"/>
      <c r="DM128" s="214"/>
      <c r="DN128" s="214"/>
      <c r="DO128" s="214"/>
      <c r="DP128" s="214"/>
      <c r="DQ128" s="214"/>
      <c r="DR128" s="214"/>
      <c r="DS128" s="214"/>
      <c r="DT128" s="214"/>
      <c r="DU128" s="214"/>
      <c r="DV128" s="214"/>
      <c r="DW128" s="214"/>
      <c r="DX128" s="214"/>
      <c r="DY128" s="214"/>
      <c r="DZ128" s="214"/>
      <c r="EA128" s="214"/>
      <c r="EB128" s="214"/>
      <c r="EC128" s="214"/>
      <c r="ED128" s="214"/>
      <c r="EE128" s="214"/>
      <c r="EF128" s="214"/>
      <c r="EG128" s="214"/>
      <c r="EH128" s="214"/>
      <c r="EI128" s="214"/>
      <c r="EJ128" s="214"/>
      <c r="EK128" s="214"/>
      <c r="EL128" s="214"/>
      <c r="EM128" s="214"/>
      <c r="EN128" s="214"/>
      <c r="EO128" s="214"/>
      <c r="EP128" s="214"/>
      <c r="EQ128" s="214"/>
      <c r="ER128" s="214"/>
      <c r="ES128" s="214"/>
      <c r="ET128" s="214"/>
      <c r="EU128" s="214"/>
      <c r="EV128" s="214"/>
      <c r="EW128" s="214"/>
      <c r="EX128" s="214"/>
      <c r="EY128" s="214"/>
      <c r="EZ128" s="214"/>
      <c r="FA128" s="214"/>
      <c r="FB128" s="214"/>
      <c r="FC128" s="214"/>
      <c r="FD128" s="214"/>
      <c r="FE128" s="214"/>
      <c r="FF128" s="214"/>
      <c r="FG128" s="214"/>
      <c r="FH128" s="214"/>
      <c r="FI128" s="214"/>
      <c r="FJ128" s="214"/>
      <c r="FK128" s="214"/>
      <c r="FL128" s="214"/>
      <c r="FM128" s="214"/>
      <c r="FN128" s="214"/>
      <c r="FO128" s="214"/>
      <c r="FP128" s="214"/>
      <c r="FQ128" s="214"/>
      <c r="FR128" s="214"/>
      <c r="FS128" s="214"/>
      <c r="FT128" s="214"/>
      <c r="FU128" s="214"/>
      <c r="FV128" s="214"/>
      <c r="FW128" s="214"/>
      <c r="FX128" s="214"/>
      <c r="FY128" s="214"/>
      <c r="FZ128" s="214"/>
      <c r="GA128" s="214"/>
      <c r="GB128" s="214"/>
      <c r="GC128" s="214"/>
      <c r="GD128" s="214"/>
      <c r="GE128" s="214"/>
      <c r="GF128" s="214"/>
      <c r="GG128" s="214"/>
      <c r="GH128" s="214"/>
      <c r="GI128" s="214"/>
      <c r="GJ128" s="214"/>
      <c r="GK128" s="214"/>
      <c r="GL128" s="214"/>
      <c r="GM128" s="214"/>
      <c r="GN128" s="214"/>
      <c r="GO128" s="214"/>
      <c r="GP128" s="214"/>
      <c r="GQ128" s="214"/>
      <c r="GR128" s="214"/>
      <c r="GS128" s="214"/>
      <c r="GT128" s="214"/>
      <c r="GU128" s="214"/>
      <c r="GV128" s="214"/>
      <c r="GW128" s="214"/>
      <c r="GX128" s="214"/>
      <c r="GY128" s="214"/>
      <c r="GZ128" s="214"/>
      <c r="HA128" s="214"/>
      <c r="HB128" s="214"/>
      <c r="HC128" s="214"/>
      <c r="HD128" s="214"/>
      <c r="HE128" s="214"/>
      <c r="HF128" s="214"/>
      <c r="HG128" s="214"/>
      <c r="HH128" s="214"/>
      <c r="HI128" s="214"/>
      <c r="HJ128" s="214"/>
      <c r="HK128" s="214"/>
      <c r="HL128" s="214"/>
      <c r="HM128" s="214"/>
      <c r="HN128" s="214"/>
      <c r="HO128" s="214"/>
      <c r="HP128" s="214"/>
      <c r="HQ128" s="214"/>
      <c r="HR128" s="214"/>
      <c r="HS128" s="214"/>
      <c r="HT128" s="214"/>
      <c r="HU128" s="214"/>
      <c r="HV128" s="214"/>
      <c r="HW128" s="214"/>
      <c r="HX128" s="214"/>
      <c r="HY128" s="214"/>
      <c r="HZ128" s="214"/>
      <c r="IA128" s="214"/>
      <c r="IB128" s="214"/>
      <c r="IC128" s="214"/>
      <c r="ID128" s="214"/>
      <c r="IE128" s="214"/>
      <c r="IF128" s="214"/>
      <c r="IG128" s="214"/>
      <c r="IH128" s="214"/>
      <c r="II128" s="214"/>
      <c r="IJ128" s="214"/>
      <c r="IK128" s="214"/>
      <c r="IL128" s="214"/>
      <c r="IM128" s="214"/>
      <c r="IN128" s="214"/>
      <c r="IO128" s="214"/>
      <c r="IP128" s="214"/>
      <c r="IQ128" s="214"/>
      <c r="IR128" s="214"/>
      <c r="IS128" s="214"/>
    </row>
    <row r="129" spans="1:253" ht="180" x14ac:dyDescent="0.25">
      <c r="A129" s="215"/>
      <c r="B129" s="297">
        <v>89</v>
      </c>
      <c r="C129" s="259" t="s">
        <v>1734</v>
      </c>
      <c r="D129" s="325" t="s">
        <v>1735</v>
      </c>
      <c r="E129" s="328" t="s">
        <v>1736</v>
      </c>
      <c r="F129" s="300" t="s">
        <v>1279</v>
      </c>
      <c r="G129" s="242" t="s">
        <v>1280</v>
      </c>
      <c r="H129" s="243" t="s">
        <v>1737</v>
      </c>
      <c r="I129" s="244" t="s">
        <v>1738</v>
      </c>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14"/>
      <c r="CA129" s="214"/>
      <c r="CB129" s="214"/>
      <c r="CC129" s="214"/>
      <c r="CD129" s="214"/>
      <c r="CE129" s="214"/>
      <c r="CF129" s="214"/>
      <c r="CG129" s="214"/>
      <c r="CH129" s="214"/>
      <c r="CI129" s="214"/>
      <c r="CJ129" s="214"/>
      <c r="CK129" s="214"/>
      <c r="CL129" s="214"/>
      <c r="CM129" s="214"/>
      <c r="CN129" s="214"/>
      <c r="CO129" s="214"/>
      <c r="CP129" s="214"/>
      <c r="CQ129" s="214"/>
      <c r="CR129" s="214"/>
      <c r="CS129" s="214"/>
      <c r="CT129" s="214"/>
      <c r="CU129" s="214"/>
      <c r="CV129" s="214"/>
      <c r="CW129" s="214"/>
      <c r="CX129" s="214"/>
      <c r="CY129" s="214"/>
      <c r="CZ129" s="214"/>
      <c r="DA129" s="214"/>
      <c r="DB129" s="214"/>
      <c r="DC129" s="214"/>
      <c r="DD129" s="214"/>
      <c r="DE129" s="214"/>
      <c r="DF129" s="214"/>
      <c r="DG129" s="214"/>
      <c r="DH129" s="214"/>
      <c r="DI129" s="214"/>
      <c r="DJ129" s="214"/>
      <c r="DK129" s="214"/>
      <c r="DL129" s="214"/>
      <c r="DM129" s="214"/>
      <c r="DN129" s="214"/>
      <c r="DO129" s="214"/>
      <c r="DP129" s="214"/>
      <c r="DQ129" s="214"/>
      <c r="DR129" s="214"/>
      <c r="DS129" s="214"/>
      <c r="DT129" s="214"/>
      <c r="DU129" s="214"/>
      <c r="DV129" s="214"/>
      <c r="DW129" s="214"/>
      <c r="DX129" s="214"/>
      <c r="DY129" s="214"/>
      <c r="DZ129" s="214"/>
      <c r="EA129" s="214"/>
      <c r="EB129" s="214"/>
      <c r="EC129" s="214"/>
      <c r="ED129" s="214"/>
      <c r="EE129" s="214"/>
      <c r="EF129" s="214"/>
      <c r="EG129" s="214"/>
      <c r="EH129" s="214"/>
      <c r="EI129" s="214"/>
      <c r="EJ129" s="214"/>
      <c r="EK129" s="214"/>
      <c r="EL129" s="214"/>
      <c r="EM129" s="214"/>
      <c r="EN129" s="214"/>
      <c r="EO129" s="214"/>
      <c r="EP129" s="214"/>
      <c r="EQ129" s="214"/>
      <c r="ER129" s="214"/>
      <c r="ES129" s="214"/>
      <c r="ET129" s="214"/>
      <c r="EU129" s="214"/>
      <c r="EV129" s="214"/>
      <c r="EW129" s="214"/>
      <c r="EX129" s="214"/>
      <c r="EY129" s="214"/>
      <c r="EZ129" s="214"/>
      <c r="FA129" s="214"/>
      <c r="FB129" s="214"/>
      <c r="FC129" s="214"/>
      <c r="FD129" s="214"/>
      <c r="FE129" s="214"/>
      <c r="FF129" s="214"/>
      <c r="FG129" s="214"/>
      <c r="FH129" s="214"/>
      <c r="FI129" s="214"/>
      <c r="FJ129" s="214"/>
      <c r="FK129" s="214"/>
      <c r="FL129" s="214"/>
      <c r="FM129" s="214"/>
      <c r="FN129" s="214"/>
      <c r="FO129" s="214"/>
      <c r="FP129" s="214"/>
      <c r="FQ129" s="214"/>
      <c r="FR129" s="214"/>
      <c r="FS129" s="214"/>
      <c r="FT129" s="214"/>
      <c r="FU129" s="214"/>
      <c r="FV129" s="214"/>
      <c r="FW129" s="214"/>
      <c r="FX129" s="214"/>
      <c r="FY129" s="214"/>
      <c r="FZ129" s="214"/>
      <c r="GA129" s="214"/>
      <c r="GB129" s="214"/>
      <c r="GC129" s="214"/>
      <c r="GD129" s="214"/>
      <c r="GE129" s="214"/>
      <c r="GF129" s="214"/>
      <c r="GG129" s="214"/>
      <c r="GH129" s="214"/>
      <c r="GI129" s="214"/>
      <c r="GJ129" s="214"/>
      <c r="GK129" s="214"/>
      <c r="GL129" s="214"/>
      <c r="GM129" s="214"/>
      <c r="GN129" s="214"/>
      <c r="GO129" s="214"/>
      <c r="GP129" s="214"/>
      <c r="GQ129" s="214"/>
      <c r="GR129" s="214"/>
      <c r="GS129" s="214"/>
      <c r="GT129" s="214"/>
      <c r="GU129" s="214"/>
      <c r="GV129" s="214"/>
      <c r="GW129" s="214"/>
      <c r="GX129" s="214"/>
      <c r="GY129" s="214"/>
      <c r="GZ129" s="214"/>
      <c r="HA129" s="214"/>
      <c r="HB129" s="214"/>
      <c r="HC129" s="214"/>
      <c r="HD129" s="214"/>
      <c r="HE129" s="214"/>
      <c r="HF129" s="214"/>
      <c r="HG129" s="214"/>
      <c r="HH129" s="214"/>
      <c r="HI129" s="214"/>
      <c r="HJ129" s="214"/>
      <c r="HK129" s="214"/>
      <c r="HL129" s="214"/>
      <c r="HM129" s="214"/>
      <c r="HN129" s="214"/>
      <c r="HO129" s="214"/>
      <c r="HP129" s="214"/>
      <c r="HQ129" s="214"/>
      <c r="HR129" s="214"/>
      <c r="HS129" s="214"/>
      <c r="HT129" s="214"/>
      <c r="HU129" s="214"/>
      <c r="HV129" s="214"/>
      <c r="HW129" s="214"/>
      <c r="HX129" s="214"/>
      <c r="HY129" s="214"/>
      <c r="HZ129" s="214"/>
      <c r="IA129" s="214"/>
      <c r="IB129" s="214"/>
      <c r="IC129" s="214"/>
      <c r="ID129" s="214"/>
      <c r="IE129" s="214"/>
      <c r="IF129" s="214"/>
      <c r="IG129" s="214"/>
      <c r="IH129" s="214"/>
      <c r="II129" s="214"/>
      <c r="IJ129" s="214"/>
      <c r="IK129" s="214"/>
      <c r="IL129" s="214"/>
      <c r="IM129" s="214"/>
      <c r="IN129" s="214"/>
      <c r="IO129" s="214"/>
      <c r="IP129" s="214"/>
      <c r="IQ129" s="214"/>
      <c r="IR129" s="214"/>
      <c r="IS129" s="214"/>
    </row>
    <row r="130" spans="1:253" ht="15.75" x14ac:dyDescent="0.25">
      <c r="A130" s="215"/>
      <c r="B130" s="231"/>
      <c r="C130" s="254" t="s">
        <v>1739</v>
      </c>
      <c r="D130" s="375" t="s">
        <v>1740</v>
      </c>
      <c r="E130" s="234"/>
      <c r="F130" s="254"/>
      <c r="G130" s="282"/>
      <c r="H130" s="257"/>
      <c r="I130" s="258"/>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c r="BT130" s="214"/>
      <c r="BU130" s="214"/>
      <c r="BV130" s="214"/>
      <c r="BW130" s="214"/>
      <c r="BX130" s="214"/>
      <c r="BY130" s="214"/>
      <c r="BZ130" s="214"/>
      <c r="CA130" s="214"/>
      <c r="CB130" s="214"/>
      <c r="CC130" s="214"/>
      <c r="CD130" s="214"/>
      <c r="CE130" s="214"/>
      <c r="CF130" s="214"/>
      <c r="CG130" s="214"/>
      <c r="CH130" s="214"/>
      <c r="CI130" s="214"/>
      <c r="CJ130" s="214"/>
      <c r="CK130" s="214"/>
      <c r="CL130" s="214"/>
      <c r="CM130" s="214"/>
      <c r="CN130" s="214"/>
      <c r="CO130" s="214"/>
      <c r="CP130" s="214"/>
      <c r="CQ130" s="214"/>
      <c r="CR130" s="214"/>
      <c r="CS130" s="214"/>
      <c r="CT130" s="214"/>
      <c r="CU130" s="214"/>
      <c r="CV130" s="214"/>
      <c r="CW130" s="214"/>
      <c r="CX130" s="214"/>
      <c r="CY130" s="214"/>
      <c r="CZ130" s="214"/>
      <c r="DA130" s="214"/>
      <c r="DB130" s="214"/>
      <c r="DC130" s="214"/>
      <c r="DD130" s="214"/>
      <c r="DE130" s="214"/>
      <c r="DF130" s="214"/>
      <c r="DG130" s="214"/>
      <c r="DH130" s="214"/>
      <c r="DI130" s="214"/>
      <c r="DJ130" s="214"/>
      <c r="DK130" s="214"/>
      <c r="DL130" s="214"/>
      <c r="DM130" s="214"/>
      <c r="DN130" s="214"/>
      <c r="DO130" s="214"/>
      <c r="DP130" s="214"/>
      <c r="DQ130" s="214"/>
      <c r="DR130" s="214"/>
      <c r="DS130" s="214"/>
      <c r="DT130" s="214"/>
      <c r="DU130" s="214"/>
      <c r="DV130" s="214"/>
      <c r="DW130" s="214"/>
      <c r="DX130" s="214"/>
      <c r="DY130" s="214"/>
      <c r="DZ130" s="214"/>
      <c r="EA130" s="214"/>
      <c r="EB130" s="214"/>
      <c r="EC130" s="214"/>
      <c r="ED130" s="214"/>
      <c r="EE130" s="214"/>
      <c r="EF130" s="214"/>
      <c r="EG130" s="214"/>
      <c r="EH130" s="214"/>
      <c r="EI130" s="214"/>
      <c r="EJ130" s="214"/>
      <c r="EK130" s="214"/>
      <c r="EL130" s="214"/>
      <c r="EM130" s="214"/>
      <c r="EN130" s="214"/>
      <c r="EO130" s="214"/>
      <c r="EP130" s="214"/>
      <c r="EQ130" s="214"/>
      <c r="ER130" s="214"/>
      <c r="ES130" s="214"/>
      <c r="ET130" s="214"/>
      <c r="EU130" s="214"/>
      <c r="EV130" s="214"/>
      <c r="EW130" s="214"/>
      <c r="EX130" s="214"/>
      <c r="EY130" s="214"/>
      <c r="EZ130" s="214"/>
      <c r="FA130" s="214"/>
      <c r="FB130" s="214"/>
      <c r="FC130" s="214"/>
      <c r="FD130" s="214"/>
      <c r="FE130" s="214"/>
      <c r="FF130" s="214"/>
      <c r="FG130" s="214"/>
      <c r="FH130" s="214"/>
      <c r="FI130" s="214"/>
      <c r="FJ130" s="214"/>
      <c r="FK130" s="214"/>
      <c r="FL130" s="214"/>
      <c r="FM130" s="214"/>
      <c r="FN130" s="214"/>
      <c r="FO130" s="214"/>
      <c r="FP130" s="214"/>
      <c r="FQ130" s="214"/>
      <c r="FR130" s="214"/>
      <c r="FS130" s="214"/>
      <c r="FT130" s="214"/>
      <c r="FU130" s="214"/>
      <c r="FV130" s="214"/>
      <c r="FW130" s="214"/>
      <c r="FX130" s="214"/>
      <c r="FY130" s="214"/>
      <c r="FZ130" s="214"/>
      <c r="GA130" s="214"/>
      <c r="GB130" s="214"/>
      <c r="GC130" s="214"/>
      <c r="GD130" s="214"/>
      <c r="GE130" s="214"/>
      <c r="GF130" s="214"/>
      <c r="GG130" s="214"/>
      <c r="GH130" s="214"/>
      <c r="GI130" s="214"/>
      <c r="GJ130" s="214"/>
      <c r="GK130" s="214"/>
      <c r="GL130" s="214"/>
      <c r="GM130" s="214"/>
      <c r="GN130" s="214"/>
      <c r="GO130" s="214"/>
      <c r="GP130" s="214"/>
      <c r="GQ130" s="214"/>
      <c r="GR130" s="214"/>
      <c r="GS130" s="214"/>
      <c r="GT130" s="214"/>
      <c r="GU130" s="214"/>
      <c r="GV130" s="214"/>
      <c r="GW130" s="214"/>
      <c r="GX130" s="214"/>
      <c r="GY130" s="214"/>
      <c r="GZ130" s="214"/>
      <c r="HA130" s="214"/>
      <c r="HB130" s="214"/>
      <c r="HC130" s="214"/>
      <c r="HD130" s="214"/>
      <c r="HE130" s="214"/>
      <c r="HF130" s="214"/>
      <c r="HG130" s="214"/>
      <c r="HH130" s="214"/>
      <c r="HI130" s="214"/>
      <c r="HJ130" s="214"/>
      <c r="HK130" s="214"/>
      <c r="HL130" s="214"/>
      <c r="HM130" s="214"/>
      <c r="HN130" s="214"/>
      <c r="HO130" s="214"/>
      <c r="HP130" s="214"/>
      <c r="HQ130" s="214"/>
      <c r="HR130" s="214"/>
      <c r="HS130" s="214"/>
      <c r="HT130" s="214"/>
      <c r="HU130" s="214"/>
      <c r="HV130" s="214"/>
      <c r="HW130" s="214"/>
      <c r="HX130" s="214"/>
      <c r="HY130" s="214"/>
      <c r="HZ130" s="214"/>
      <c r="IA130" s="214"/>
      <c r="IB130" s="214"/>
      <c r="IC130" s="214"/>
      <c r="ID130" s="214"/>
      <c r="IE130" s="214"/>
      <c r="IF130" s="214"/>
      <c r="IG130" s="214"/>
      <c r="IH130" s="214"/>
      <c r="II130" s="214"/>
      <c r="IJ130" s="214"/>
      <c r="IK130" s="214"/>
      <c r="IL130" s="214"/>
      <c r="IM130" s="214"/>
      <c r="IN130" s="214"/>
      <c r="IO130" s="214"/>
      <c r="IP130" s="214"/>
      <c r="IQ130" s="214"/>
      <c r="IR130" s="214"/>
      <c r="IS130" s="214"/>
    </row>
    <row r="131" spans="1:253" ht="300" x14ac:dyDescent="0.25">
      <c r="A131" s="215"/>
      <c r="B131" s="297">
        <v>90</v>
      </c>
      <c r="C131" s="370" t="s">
        <v>1741</v>
      </c>
      <c r="D131" s="322" t="s">
        <v>890</v>
      </c>
      <c r="E131" s="263" t="s">
        <v>1742</v>
      </c>
      <c r="F131" s="300" t="s">
        <v>1279</v>
      </c>
      <c r="G131" s="242" t="s">
        <v>1280</v>
      </c>
      <c r="H131" s="243" t="s">
        <v>1743</v>
      </c>
      <c r="I131" s="244" t="s">
        <v>1738</v>
      </c>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14"/>
      <c r="CA131" s="214"/>
      <c r="CB131" s="214"/>
      <c r="CC131" s="214"/>
      <c r="CD131" s="214"/>
      <c r="CE131" s="214"/>
      <c r="CF131" s="214"/>
      <c r="CG131" s="214"/>
      <c r="CH131" s="214"/>
      <c r="CI131" s="214"/>
      <c r="CJ131" s="214"/>
      <c r="CK131" s="214"/>
      <c r="CL131" s="214"/>
      <c r="CM131" s="214"/>
      <c r="CN131" s="214"/>
      <c r="CO131" s="214"/>
      <c r="CP131" s="214"/>
      <c r="CQ131" s="214"/>
      <c r="CR131" s="214"/>
      <c r="CS131" s="214"/>
      <c r="CT131" s="214"/>
      <c r="CU131" s="214"/>
      <c r="CV131" s="214"/>
      <c r="CW131" s="214"/>
      <c r="CX131" s="214"/>
      <c r="CY131" s="214"/>
      <c r="CZ131" s="214"/>
      <c r="DA131" s="214"/>
      <c r="DB131" s="214"/>
      <c r="DC131" s="214"/>
      <c r="DD131" s="214"/>
      <c r="DE131" s="214"/>
      <c r="DF131" s="214"/>
      <c r="DG131" s="214"/>
      <c r="DH131" s="214"/>
      <c r="DI131" s="214"/>
      <c r="DJ131" s="214"/>
      <c r="DK131" s="214"/>
      <c r="DL131" s="214"/>
      <c r="DM131" s="214"/>
      <c r="DN131" s="214"/>
      <c r="DO131" s="214"/>
      <c r="DP131" s="214"/>
      <c r="DQ131" s="214"/>
      <c r="DR131" s="214"/>
      <c r="DS131" s="214"/>
      <c r="DT131" s="214"/>
      <c r="DU131" s="214"/>
      <c r="DV131" s="214"/>
      <c r="DW131" s="214"/>
      <c r="DX131" s="214"/>
      <c r="DY131" s="214"/>
      <c r="DZ131" s="214"/>
      <c r="EA131" s="214"/>
      <c r="EB131" s="214"/>
      <c r="EC131" s="214"/>
      <c r="ED131" s="214"/>
      <c r="EE131" s="214"/>
      <c r="EF131" s="214"/>
      <c r="EG131" s="214"/>
      <c r="EH131" s="214"/>
      <c r="EI131" s="214"/>
      <c r="EJ131" s="214"/>
      <c r="EK131" s="214"/>
      <c r="EL131" s="214"/>
      <c r="EM131" s="214"/>
      <c r="EN131" s="214"/>
      <c r="EO131" s="214"/>
      <c r="EP131" s="214"/>
      <c r="EQ131" s="214"/>
      <c r="ER131" s="214"/>
      <c r="ES131" s="214"/>
      <c r="ET131" s="214"/>
      <c r="EU131" s="214"/>
      <c r="EV131" s="214"/>
      <c r="EW131" s="214"/>
      <c r="EX131" s="214"/>
      <c r="EY131" s="214"/>
      <c r="EZ131" s="214"/>
      <c r="FA131" s="214"/>
      <c r="FB131" s="214"/>
      <c r="FC131" s="214"/>
      <c r="FD131" s="214"/>
      <c r="FE131" s="214"/>
      <c r="FF131" s="214"/>
      <c r="FG131" s="214"/>
      <c r="FH131" s="214"/>
      <c r="FI131" s="214"/>
      <c r="FJ131" s="214"/>
      <c r="FK131" s="214"/>
      <c r="FL131" s="214"/>
      <c r="FM131" s="214"/>
      <c r="FN131" s="214"/>
      <c r="FO131" s="214"/>
      <c r="FP131" s="214"/>
      <c r="FQ131" s="214"/>
      <c r="FR131" s="214"/>
      <c r="FS131" s="214"/>
      <c r="FT131" s="214"/>
      <c r="FU131" s="214"/>
      <c r="FV131" s="214"/>
      <c r="FW131" s="214"/>
      <c r="FX131" s="214"/>
      <c r="FY131" s="214"/>
      <c r="FZ131" s="214"/>
      <c r="GA131" s="214"/>
      <c r="GB131" s="214"/>
      <c r="GC131" s="214"/>
      <c r="GD131" s="214"/>
      <c r="GE131" s="214"/>
      <c r="GF131" s="214"/>
      <c r="GG131" s="214"/>
      <c r="GH131" s="214"/>
      <c r="GI131" s="214"/>
      <c r="GJ131" s="214"/>
      <c r="GK131" s="214"/>
      <c r="GL131" s="214"/>
      <c r="GM131" s="214"/>
      <c r="GN131" s="214"/>
      <c r="GO131" s="214"/>
      <c r="GP131" s="214"/>
      <c r="GQ131" s="214"/>
      <c r="GR131" s="214"/>
      <c r="GS131" s="214"/>
      <c r="GT131" s="214"/>
      <c r="GU131" s="214"/>
      <c r="GV131" s="214"/>
      <c r="GW131" s="214"/>
      <c r="GX131" s="214"/>
      <c r="GY131" s="214"/>
      <c r="GZ131" s="214"/>
      <c r="HA131" s="214"/>
      <c r="HB131" s="214"/>
      <c r="HC131" s="214"/>
      <c r="HD131" s="214"/>
      <c r="HE131" s="214"/>
      <c r="HF131" s="214"/>
      <c r="HG131" s="214"/>
      <c r="HH131" s="214"/>
      <c r="HI131" s="214"/>
      <c r="HJ131" s="214"/>
      <c r="HK131" s="214"/>
      <c r="HL131" s="214"/>
      <c r="HM131" s="214"/>
      <c r="HN131" s="214"/>
      <c r="HO131" s="214"/>
      <c r="HP131" s="214"/>
      <c r="HQ131" s="214"/>
      <c r="HR131" s="214"/>
      <c r="HS131" s="214"/>
      <c r="HT131" s="214"/>
      <c r="HU131" s="214"/>
      <c r="HV131" s="214"/>
      <c r="HW131" s="214"/>
      <c r="HX131" s="214"/>
      <c r="HY131" s="214"/>
      <c r="HZ131" s="214"/>
      <c r="IA131" s="214"/>
      <c r="IB131" s="214"/>
      <c r="IC131" s="214"/>
      <c r="ID131" s="214"/>
      <c r="IE131" s="214"/>
      <c r="IF131" s="214"/>
      <c r="IG131" s="214"/>
      <c r="IH131" s="214"/>
      <c r="II131" s="214"/>
      <c r="IJ131" s="214"/>
      <c r="IK131" s="214"/>
      <c r="IL131" s="214"/>
      <c r="IM131" s="214"/>
      <c r="IN131" s="214"/>
      <c r="IO131" s="214"/>
      <c r="IP131" s="214"/>
      <c r="IQ131" s="214"/>
      <c r="IR131" s="214"/>
      <c r="IS131" s="214"/>
    </row>
    <row r="132" spans="1:253" ht="30" x14ac:dyDescent="0.25">
      <c r="A132" s="215"/>
      <c r="B132" s="224"/>
      <c r="C132" s="248" t="s">
        <v>1744</v>
      </c>
      <c r="D132" s="313" t="s">
        <v>28</v>
      </c>
      <c r="E132" s="227"/>
      <c r="F132" s="248"/>
      <c r="G132" s="279"/>
      <c r="H132" s="252"/>
      <c r="I132" s="253"/>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14"/>
      <c r="BZ132" s="214"/>
      <c r="CA132" s="214"/>
      <c r="CB132" s="214"/>
      <c r="CC132" s="214"/>
      <c r="CD132" s="214"/>
      <c r="CE132" s="214"/>
      <c r="CF132" s="214"/>
      <c r="CG132" s="214"/>
      <c r="CH132" s="214"/>
      <c r="CI132" s="214"/>
      <c r="CJ132" s="214"/>
      <c r="CK132" s="214"/>
      <c r="CL132" s="214"/>
      <c r="CM132" s="214"/>
      <c r="CN132" s="214"/>
      <c r="CO132" s="214"/>
      <c r="CP132" s="214"/>
      <c r="CQ132" s="214"/>
      <c r="CR132" s="214"/>
      <c r="CS132" s="214"/>
      <c r="CT132" s="214"/>
      <c r="CU132" s="214"/>
      <c r="CV132" s="214"/>
      <c r="CW132" s="214"/>
      <c r="CX132" s="214"/>
      <c r="CY132" s="214"/>
      <c r="CZ132" s="214"/>
      <c r="DA132" s="214"/>
      <c r="DB132" s="214"/>
      <c r="DC132" s="214"/>
      <c r="DD132" s="214"/>
      <c r="DE132" s="214"/>
      <c r="DF132" s="214"/>
      <c r="DG132" s="214"/>
      <c r="DH132" s="214"/>
      <c r="DI132" s="214"/>
      <c r="DJ132" s="214"/>
      <c r="DK132" s="214"/>
      <c r="DL132" s="214"/>
      <c r="DM132" s="214"/>
      <c r="DN132" s="214"/>
      <c r="DO132" s="214"/>
      <c r="DP132" s="214"/>
      <c r="DQ132" s="214"/>
      <c r="DR132" s="214"/>
      <c r="DS132" s="214"/>
      <c r="DT132" s="214"/>
      <c r="DU132" s="214"/>
      <c r="DV132" s="214"/>
      <c r="DW132" s="214"/>
      <c r="DX132" s="214"/>
      <c r="DY132" s="214"/>
      <c r="DZ132" s="214"/>
      <c r="EA132" s="214"/>
      <c r="EB132" s="214"/>
      <c r="EC132" s="214"/>
      <c r="ED132" s="214"/>
      <c r="EE132" s="214"/>
      <c r="EF132" s="214"/>
      <c r="EG132" s="214"/>
      <c r="EH132" s="214"/>
      <c r="EI132" s="214"/>
      <c r="EJ132" s="214"/>
      <c r="EK132" s="214"/>
      <c r="EL132" s="214"/>
      <c r="EM132" s="214"/>
      <c r="EN132" s="214"/>
      <c r="EO132" s="214"/>
      <c r="EP132" s="214"/>
      <c r="EQ132" s="214"/>
      <c r="ER132" s="214"/>
      <c r="ES132" s="214"/>
      <c r="ET132" s="214"/>
      <c r="EU132" s="214"/>
      <c r="EV132" s="214"/>
      <c r="EW132" s="214"/>
      <c r="EX132" s="214"/>
      <c r="EY132" s="214"/>
      <c r="EZ132" s="214"/>
      <c r="FA132" s="214"/>
      <c r="FB132" s="214"/>
      <c r="FC132" s="214"/>
      <c r="FD132" s="214"/>
      <c r="FE132" s="214"/>
      <c r="FF132" s="214"/>
      <c r="FG132" s="214"/>
      <c r="FH132" s="214"/>
      <c r="FI132" s="214"/>
      <c r="FJ132" s="214"/>
      <c r="FK132" s="214"/>
      <c r="FL132" s="214"/>
      <c r="FM132" s="214"/>
      <c r="FN132" s="214"/>
      <c r="FO132" s="214"/>
      <c r="FP132" s="214"/>
      <c r="FQ132" s="214"/>
      <c r="FR132" s="214"/>
      <c r="FS132" s="214"/>
      <c r="FT132" s="214"/>
      <c r="FU132" s="214"/>
      <c r="FV132" s="214"/>
      <c r="FW132" s="214"/>
      <c r="FX132" s="214"/>
      <c r="FY132" s="214"/>
      <c r="FZ132" s="214"/>
      <c r="GA132" s="214"/>
      <c r="GB132" s="214"/>
      <c r="GC132" s="214"/>
      <c r="GD132" s="214"/>
      <c r="GE132" s="214"/>
      <c r="GF132" s="214"/>
      <c r="GG132" s="214"/>
      <c r="GH132" s="214"/>
      <c r="GI132" s="214"/>
      <c r="GJ132" s="214"/>
      <c r="GK132" s="214"/>
      <c r="GL132" s="214"/>
      <c r="GM132" s="214"/>
      <c r="GN132" s="214"/>
      <c r="GO132" s="214"/>
      <c r="GP132" s="214"/>
      <c r="GQ132" s="214"/>
      <c r="GR132" s="214"/>
      <c r="GS132" s="214"/>
      <c r="GT132" s="214"/>
      <c r="GU132" s="214"/>
      <c r="GV132" s="214"/>
      <c r="GW132" s="214"/>
      <c r="GX132" s="214"/>
      <c r="GY132" s="214"/>
      <c r="GZ132" s="214"/>
      <c r="HA132" s="214"/>
      <c r="HB132" s="214"/>
      <c r="HC132" s="214"/>
      <c r="HD132" s="214"/>
      <c r="HE132" s="214"/>
      <c r="HF132" s="214"/>
      <c r="HG132" s="214"/>
      <c r="HH132" s="214"/>
      <c r="HI132" s="214"/>
      <c r="HJ132" s="214"/>
      <c r="HK132" s="214"/>
      <c r="HL132" s="214"/>
      <c r="HM132" s="214"/>
      <c r="HN132" s="214"/>
      <c r="HO132" s="214"/>
      <c r="HP132" s="214"/>
      <c r="HQ132" s="214"/>
      <c r="HR132" s="214"/>
      <c r="HS132" s="214"/>
      <c r="HT132" s="214"/>
      <c r="HU132" s="214"/>
      <c r="HV132" s="214"/>
      <c r="HW132" s="214"/>
      <c r="HX132" s="214"/>
      <c r="HY132" s="214"/>
      <c r="HZ132" s="214"/>
      <c r="IA132" s="214"/>
      <c r="IB132" s="214"/>
      <c r="IC132" s="214"/>
      <c r="ID132" s="214"/>
      <c r="IE132" s="214"/>
      <c r="IF132" s="214"/>
      <c r="IG132" s="214"/>
      <c r="IH132" s="214"/>
      <c r="II132" s="214"/>
      <c r="IJ132" s="214"/>
      <c r="IK132" s="214"/>
      <c r="IL132" s="214"/>
      <c r="IM132" s="214"/>
      <c r="IN132" s="214"/>
      <c r="IO132" s="214"/>
      <c r="IP132" s="214"/>
      <c r="IQ132" s="214"/>
      <c r="IR132" s="214"/>
      <c r="IS132" s="214"/>
    </row>
    <row r="133" spans="1:253" ht="47.25" x14ac:dyDescent="0.25">
      <c r="A133" s="215"/>
      <c r="B133" s="231"/>
      <c r="C133" s="254" t="s">
        <v>1745</v>
      </c>
      <c r="D133" s="267" t="s">
        <v>170</v>
      </c>
      <c r="E133" s="306"/>
      <c r="F133" s="254"/>
      <c r="G133" s="282"/>
      <c r="H133" s="257"/>
      <c r="I133" s="258"/>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4"/>
      <c r="BD133" s="214"/>
      <c r="BE133" s="214"/>
      <c r="BF133" s="214"/>
      <c r="BG133" s="214"/>
      <c r="BH133" s="214"/>
      <c r="BI133" s="214"/>
      <c r="BJ133" s="214"/>
      <c r="BK133" s="214"/>
      <c r="BL133" s="214"/>
      <c r="BM133" s="214"/>
      <c r="BN133" s="214"/>
      <c r="BO133" s="214"/>
      <c r="BP133" s="214"/>
      <c r="BQ133" s="214"/>
      <c r="BR133" s="214"/>
      <c r="BS133" s="214"/>
      <c r="BT133" s="214"/>
      <c r="BU133" s="214"/>
      <c r="BV133" s="214"/>
      <c r="BW133" s="214"/>
      <c r="BX133" s="214"/>
      <c r="BY133" s="214"/>
      <c r="BZ133" s="214"/>
      <c r="CA133" s="214"/>
      <c r="CB133" s="214"/>
      <c r="CC133" s="214"/>
      <c r="CD133" s="214"/>
      <c r="CE133" s="214"/>
      <c r="CF133" s="214"/>
      <c r="CG133" s="214"/>
      <c r="CH133" s="214"/>
      <c r="CI133" s="214"/>
      <c r="CJ133" s="214"/>
      <c r="CK133" s="214"/>
      <c r="CL133" s="214"/>
      <c r="CM133" s="214"/>
      <c r="CN133" s="214"/>
      <c r="CO133" s="214"/>
      <c r="CP133" s="214"/>
      <c r="CQ133" s="214"/>
      <c r="CR133" s="214"/>
      <c r="CS133" s="214"/>
      <c r="CT133" s="214"/>
      <c r="CU133" s="214"/>
      <c r="CV133" s="214"/>
      <c r="CW133" s="214"/>
      <c r="CX133" s="214"/>
      <c r="CY133" s="214"/>
      <c r="CZ133" s="214"/>
      <c r="DA133" s="214"/>
      <c r="DB133" s="214"/>
      <c r="DC133" s="214"/>
      <c r="DD133" s="214"/>
      <c r="DE133" s="214"/>
      <c r="DF133" s="214"/>
      <c r="DG133" s="214"/>
      <c r="DH133" s="214"/>
      <c r="DI133" s="214"/>
      <c r="DJ133" s="214"/>
      <c r="DK133" s="214"/>
      <c r="DL133" s="214"/>
      <c r="DM133" s="214"/>
      <c r="DN133" s="214"/>
      <c r="DO133" s="214"/>
      <c r="DP133" s="214"/>
      <c r="DQ133" s="214"/>
      <c r="DR133" s="214"/>
      <c r="DS133" s="214"/>
      <c r="DT133" s="214"/>
      <c r="DU133" s="214"/>
      <c r="DV133" s="214"/>
      <c r="DW133" s="214"/>
      <c r="DX133" s="214"/>
      <c r="DY133" s="214"/>
      <c r="DZ133" s="214"/>
      <c r="EA133" s="214"/>
      <c r="EB133" s="214"/>
      <c r="EC133" s="214"/>
      <c r="ED133" s="214"/>
      <c r="EE133" s="214"/>
      <c r="EF133" s="214"/>
      <c r="EG133" s="214"/>
      <c r="EH133" s="214"/>
      <c r="EI133" s="214"/>
      <c r="EJ133" s="214"/>
      <c r="EK133" s="214"/>
      <c r="EL133" s="214"/>
      <c r="EM133" s="214"/>
      <c r="EN133" s="214"/>
      <c r="EO133" s="214"/>
      <c r="EP133" s="214"/>
      <c r="EQ133" s="214"/>
      <c r="ER133" s="214"/>
      <c r="ES133" s="214"/>
      <c r="ET133" s="214"/>
      <c r="EU133" s="214"/>
      <c r="EV133" s="214"/>
      <c r="EW133" s="214"/>
      <c r="EX133" s="214"/>
      <c r="EY133" s="214"/>
      <c r="EZ133" s="214"/>
      <c r="FA133" s="214"/>
      <c r="FB133" s="214"/>
      <c r="FC133" s="214"/>
      <c r="FD133" s="214"/>
      <c r="FE133" s="214"/>
      <c r="FF133" s="214"/>
      <c r="FG133" s="214"/>
      <c r="FH133" s="214"/>
      <c r="FI133" s="214"/>
      <c r="FJ133" s="214"/>
      <c r="FK133" s="214"/>
      <c r="FL133" s="214"/>
      <c r="FM133" s="214"/>
      <c r="FN133" s="214"/>
      <c r="FO133" s="214"/>
      <c r="FP133" s="214"/>
      <c r="FQ133" s="214"/>
      <c r="FR133" s="214"/>
      <c r="FS133" s="214"/>
      <c r="FT133" s="214"/>
      <c r="FU133" s="214"/>
      <c r="FV133" s="214"/>
      <c r="FW133" s="214"/>
      <c r="FX133" s="214"/>
      <c r="FY133" s="214"/>
      <c r="FZ133" s="214"/>
      <c r="GA133" s="214"/>
      <c r="GB133" s="214"/>
      <c r="GC133" s="214"/>
      <c r="GD133" s="214"/>
      <c r="GE133" s="214"/>
      <c r="GF133" s="214"/>
      <c r="GG133" s="214"/>
      <c r="GH133" s="214"/>
      <c r="GI133" s="214"/>
      <c r="GJ133" s="214"/>
      <c r="GK133" s="214"/>
      <c r="GL133" s="214"/>
      <c r="GM133" s="214"/>
      <c r="GN133" s="214"/>
      <c r="GO133" s="214"/>
      <c r="GP133" s="214"/>
      <c r="GQ133" s="214"/>
      <c r="GR133" s="214"/>
      <c r="GS133" s="214"/>
      <c r="GT133" s="214"/>
      <c r="GU133" s="214"/>
      <c r="GV133" s="214"/>
      <c r="GW133" s="214"/>
      <c r="GX133" s="214"/>
      <c r="GY133" s="214"/>
      <c r="GZ133" s="214"/>
      <c r="HA133" s="214"/>
      <c r="HB133" s="214"/>
      <c r="HC133" s="214"/>
      <c r="HD133" s="214"/>
      <c r="HE133" s="214"/>
      <c r="HF133" s="214"/>
      <c r="HG133" s="214"/>
      <c r="HH133" s="214"/>
      <c r="HI133" s="214"/>
      <c r="HJ133" s="214"/>
      <c r="HK133" s="214"/>
      <c r="HL133" s="214"/>
      <c r="HM133" s="214"/>
      <c r="HN133" s="214"/>
      <c r="HO133" s="214"/>
      <c r="HP133" s="214"/>
      <c r="HQ133" s="214"/>
      <c r="HR133" s="214"/>
      <c r="HS133" s="214"/>
      <c r="HT133" s="214"/>
      <c r="HU133" s="214"/>
      <c r="HV133" s="214"/>
      <c r="HW133" s="214"/>
      <c r="HX133" s="214"/>
      <c r="HY133" s="214"/>
      <c r="HZ133" s="214"/>
      <c r="IA133" s="214"/>
      <c r="IB133" s="214"/>
      <c r="IC133" s="214"/>
      <c r="ID133" s="214"/>
      <c r="IE133" s="214"/>
      <c r="IF133" s="214"/>
      <c r="IG133" s="214"/>
      <c r="IH133" s="214"/>
      <c r="II133" s="214"/>
      <c r="IJ133" s="214"/>
      <c r="IK133" s="214"/>
      <c r="IL133" s="214"/>
      <c r="IM133" s="214"/>
      <c r="IN133" s="214"/>
      <c r="IO133" s="214"/>
      <c r="IP133" s="214"/>
      <c r="IQ133" s="214"/>
      <c r="IR133" s="214"/>
      <c r="IS133" s="214"/>
    </row>
    <row r="134" spans="1:253" ht="409.5" x14ac:dyDescent="0.25">
      <c r="A134" s="215"/>
      <c r="B134" s="317">
        <v>91</v>
      </c>
      <c r="C134" s="259" t="s">
        <v>1746</v>
      </c>
      <c r="D134" s="307" t="s">
        <v>1747</v>
      </c>
      <c r="E134" s="363" t="s">
        <v>1748</v>
      </c>
      <c r="F134" s="241" t="s">
        <v>1279</v>
      </c>
      <c r="G134" s="242" t="s">
        <v>1280</v>
      </c>
      <c r="H134" s="243" t="s">
        <v>1749</v>
      </c>
      <c r="I134" s="365" t="s">
        <v>1750</v>
      </c>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4"/>
      <c r="BD134" s="214"/>
      <c r="BE134" s="214"/>
      <c r="BF134" s="214"/>
      <c r="BG134" s="214"/>
      <c r="BH134" s="214"/>
      <c r="BI134" s="214"/>
      <c r="BJ134" s="214"/>
      <c r="BK134" s="214"/>
      <c r="BL134" s="214"/>
      <c r="BM134" s="214"/>
      <c r="BN134" s="214"/>
      <c r="BO134" s="214"/>
      <c r="BP134" s="214"/>
      <c r="BQ134" s="214"/>
      <c r="BR134" s="214"/>
      <c r="BS134" s="214"/>
      <c r="BT134" s="214"/>
      <c r="BU134" s="214"/>
      <c r="BV134" s="214"/>
      <c r="BW134" s="214"/>
      <c r="BX134" s="214"/>
      <c r="BY134" s="214"/>
      <c r="BZ134" s="214"/>
      <c r="CA134" s="214"/>
      <c r="CB134" s="214"/>
      <c r="CC134" s="214"/>
      <c r="CD134" s="214"/>
      <c r="CE134" s="214"/>
      <c r="CF134" s="214"/>
      <c r="CG134" s="214"/>
      <c r="CH134" s="214"/>
      <c r="CI134" s="214"/>
      <c r="CJ134" s="214"/>
      <c r="CK134" s="214"/>
      <c r="CL134" s="214"/>
      <c r="CM134" s="214"/>
      <c r="CN134" s="214"/>
      <c r="CO134" s="214"/>
      <c r="CP134" s="214"/>
      <c r="CQ134" s="214"/>
      <c r="CR134" s="214"/>
      <c r="CS134" s="214"/>
      <c r="CT134" s="214"/>
      <c r="CU134" s="214"/>
      <c r="CV134" s="214"/>
      <c r="CW134" s="214"/>
      <c r="CX134" s="214"/>
      <c r="CY134" s="214"/>
      <c r="CZ134" s="214"/>
      <c r="DA134" s="214"/>
      <c r="DB134" s="214"/>
      <c r="DC134" s="214"/>
      <c r="DD134" s="214"/>
      <c r="DE134" s="214"/>
      <c r="DF134" s="214"/>
      <c r="DG134" s="214"/>
      <c r="DH134" s="214"/>
      <c r="DI134" s="214"/>
      <c r="DJ134" s="214"/>
      <c r="DK134" s="214"/>
      <c r="DL134" s="214"/>
      <c r="DM134" s="214"/>
      <c r="DN134" s="214"/>
      <c r="DO134" s="214"/>
      <c r="DP134" s="214"/>
      <c r="DQ134" s="214"/>
      <c r="DR134" s="214"/>
      <c r="DS134" s="214"/>
      <c r="DT134" s="214"/>
      <c r="DU134" s="214"/>
      <c r="DV134" s="214"/>
      <c r="DW134" s="214"/>
      <c r="DX134" s="214"/>
      <c r="DY134" s="214"/>
      <c r="DZ134" s="214"/>
      <c r="EA134" s="214"/>
      <c r="EB134" s="214"/>
      <c r="EC134" s="214"/>
      <c r="ED134" s="214"/>
      <c r="EE134" s="214"/>
      <c r="EF134" s="214"/>
      <c r="EG134" s="214"/>
      <c r="EH134" s="214"/>
      <c r="EI134" s="214"/>
      <c r="EJ134" s="214"/>
      <c r="EK134" s="214"/>
      <c r="EL134" s="214"/>
      <c r="EM134" s="214"/>
      <c r="EN134" s="214"/>
      <c r="EO134" s="214"/>
      <c r="EP134" s="214"/>
      <c r="EQ134" s="214"/>
      <c r="ER134" s="214"/>
      <c r="ES134" s="214"/>
      <c r="ET134" s="214"/>
      <c r="EU134" s="214"/>
      <c r="EV134" s="214"/>
      <c r="EW134" s="214"/>
      <c r="EX134" s="214"/>
      <c r="EY134" s="214"/>
      <c r="EZ134" s="214"/>
      <c r="FA134" s="214"/>
      <c r="FB134" s="214"/>
      <c r="FC134" s="214"/>
      <c r="FD134" s="214"/>
      <c r="FE134" s="214"/>
      <c r="FF134" s="214"/>
      <c r="FG134" s="214"/>
      <c r="FH134" s="214"/>
      <c r="FI134" s="214"/>
      <c r="FJ134" s="214"/>
      <c r="FK134" s="214"/>
      <c r="FL134" s="214"/>
      <c r="FM134" s="214"/>
      <c r="FN134" s="214"/>
      <c r="FO134" s="214"/>
      <c r="FP134" s="214"/>
      <c r="FQ134" s="214"/>
      <c r="FR134" s="214"/>
      <c r="FS134" s="214"/>
      <c r="FT134" s="214"/>
      <c r="FU134" s="214"/>
      <c r="FV134" s="214"/>
      <c r="FW134" s="214"/>
      <c r="FX134" s="214"/>
      <c r="FY134" s="214"/>
      <c r="FZ134" s="214"/>
      <c r="GA134" s="214"/>
      <c r="GB134" s="214"/>
      <c r="GC134" s="214"/>
      <c r="GD134" s="214"/>
      <c r="GE134" s="214"/>
      <c r="GF134" s="214"/>
      <c r="GG134" s="214"/>
      <c r="GH134" s="214"/>
      <c r="GI134" s="214"/>
      <c r="GJ134" s="214"/>
      <c r="GK134" s="214"/>
      <c r="GL134" s="214"/>
      <c r="GM134" s="214"/>
      <c r="GN134" s="214"/>
      <c r="GO134" s="214"/>
      <c r="GP134" s="214"/>
      <c r="GQ134" s="214"/>
      <c r="GR134" s="214"/>
      <c r="GS134" s="214"/>
      <c r="GT134" s="214"/>
      <c r="GU134" s="214"/>
      <c r="GV134" s="214"/>
      <c r="GW134" s="214"/>
      <c r="GX134" s="214"/>
      <c r="GY134" s="214"/>
      <c r="GZ134" s="214"/>
      <c r="HA134" s="214"/>
      <c r="HB134" s="214"/>
      <c r="HC134" s="214"/>
      <c r="HD134" s="214"/>
      <c r="HE134" s="214"/>
      <c r="HF134" s="214"/>
      <c r="HG134" s="214"/>
      <c r="HH134" s="214"/>
      <c r="HI134" s="214"/>
      <c r="HJ134" s="214"/>
      <c r="HK134" s="214"/>
      <c r="HL134" s="214"/>
      <c r="HM134" s="214"/>
      <c r="HN134" s="214"/>
      <c r="HO134" s="214"/>
      <c r="HP134" s="214"/>
      <c r="HQ134" s="214"/>
      <c r="HR134" s="214"/>
      <c r="HS134" s="214"/>
      <c r="HT134" s="214"/>
      <c r="HU134" s="214"/>
      <c r="HV134" s="214"/>
      <c r="HW134" s="214"/>
      <c r="HX134" s="214"/>
      <c r="HY134" s="214"/>
      <c r="HZ134" s="214"/>
      <c r="IA134" s="214"/>
      <c r="IB134" s="214"/>
      <c r="IC134" s="214"/>
      <c r="ID134" s="214"/>
      <c r="IE134" s="214"/>
      <c r="IF134" s="214"/>
      <c r="IG134" s="214"/>
      <c r="IH134" s="214"/>
      <c r="II134" s="214"/>
      <c r="IJ134" s="214"/>
      <c r="IK134" s="214"/>
      <c r="IL134" s="214"/>
      <c r="IM134" s="214"/>
      <c r="IN134" s="214"/>
      <c r="IO134" s="214"/>
      <c r="IP134" s="214"/>
      <c r="IQ134" s="214"/>
      <c r="IR134" s="214"/>
      <c r="IS134" s="214"/>
    </row>
    <row r="135" spans="1:253" ht="225" x14ac:dyDescent="0.25">
      <c r="A135" s="215"/>
      <c r="B135" s="297">
        <v>92</v>
      </c>
      <c r="C135" s="259" t="s">
        <v>1751</v>
      </c>
      <c r="D135" s="307" t="s">
        <v>1752</v>
      </c>
      <c r="E135" s="338" t="s">
        <v>1753</v>
      </c>
      <c r="F135" s="241" t="s">
        <v>1279</v>
      </c>
      <c r="G135" s="242" t="s">
        <v>1280</v>
      </c>
      <c r="H135" s="243" t="s">
        <v>1754</v>
      </c>
      <c r="I135" s="366" t="s">
        <v>1755</v>
      </c>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K135" s="214"/>
      <c r="AL135" s="214"/>
      <c r="AM135" s="214"/>
      <c r="AN135" s="214"/>
      <c r="AO135" s="214"/>
      <c r="AP135" s="214"/>
      <c r="AQ135" s="214"/>
      <c r="AR135" s="214"/>
      <c r="AS135" s="214"/>
      <c r="AT135" s="214"/>
      <c r="AU135" s="214"/>
      <c r="AV135" s="214"/>
      <c r="AW135" s="214"/>
      <c r="AX135" s="214"/>
      <c r="AY135" s="214"/>
      <c r="AZ135" s="214"/>
      <c r="BA135" s="214"/>
      <c r="BB135" s="214"/>
      <c r="BC135" s="214"/>
      <c r="BD135" s="214"/>
      <c r="BE135" s="214"/>
      <c r="BF135" s="214"/>
      <c r="BG135" s="214"/>
      <c r="BH135" s="214"/>
      <c r="BI135" s="214"/>
      <c r="BJ135" s="214"/>
      <c r="BK135" s="214"/>
      <c r="BL135" s="214"/>
      <c r="BM135" s="214"/>
      <c r="BN135" s="214"/>
      <c r="BO135" s="214"/>
      <c r="BP135" s="214"/>
      <c r="BQ135" s="214"/>
      <c r="BR135" s="214"/>
      <c r="BS135" s="214"/>
      <c r="BT135" s="214"/>
      <c r="BU135" s="214"/>
      <c r="BV135" s="214"/>
      <c r="BW135" s="214"/>
      <c r="BX135" s="214"/>
      <c r="BY135" s="214"/>
      <c r="BZ135" s="214"/>
      <c r="CA135" s="214"/>
      <c r="CB135" s="214"/>
      <c r="CC135" s="214"/>
      <c r="CD135" s="214"/>
      <c r="CE135" s="214"/>
      <c r="CF135" s="214"/>
      <c r="CG135" s="214"/>
      <c r="CH135" s="214"/>
      <c r="CI135" s="214"/>
      <c r="CJ135" s="214"/>
      <c r="CK135" s="214"/>
      <c r="CL135" s="214"/>
      <c r="CM135" s="214"/>
      <c r="CN135" s="214"/>
      <c r="CO135" s="214"/>
      <c r="CP135" s="214"/>
      <c r="CQ135" s="214"/>
      <c r="CR135" s="214"/>
      <c r="CS135" s="214"/>
      <c r="CT135" s="214"/>
      <c r="CU135" s="214"/>
      <c r="CV135" s="214"/>
      <c r="CW135" s="214"/>
      <c r="CX135" s="214"/>
      <c r="CY135" s="214"/>
      <c r="CZ135" s="214"/>
      <c r="DA135" s="214"/>
      <c r="DB135" s="214"/>
      <c r="DC135" s="214"/>
      <c r="DD135" s="214"/>
      <c r="DE135" s="214"/>
      <c r="DF135" s="214"/>
      <c r="DG135" s="214"/>
      <c r="DH135" s="214"/>
      <c r="DI135" s="214"/>
      <c r="DJ135" s="214"/>
      <c r="DK135" s="214"/>
      <c r="DL135" s="214"/>
      <c r="DM135" s="214"/>
      <c r="DN135" s="214"/>
      <c r="DO135" s="214"/>
      <c r="DP135" s="214"/>
      <c r="DQ135" s="214"/>
      <c r="DR135" s="214"/>
      <c r="DS135" s="214"/>
      <c r="DT135" s="214"/>
      <c r="DU135" s="214"/>
      <c r="DV135" s="214"/>
      <c r="DW135" s="214"/>
      <c r="DX135" s="214"/>
      <c r="DY135" s="214"/>
      <c r="DZ135" s="214"/>
      <c r="EA135" s="214"/>
      <c r="EB135" s="214"/>
      <c r="EC135" s="214"/>
      <c r="ED135" s="214"/>
      <c r="EE135" s="214"/>
      <c r="EF135" s="214"/>
      <c r="EG135" s="214"/>
      <c r="EH135" s="214"/>
      <c r="EI135" s="214"/>
      <c r="EJ135" s="214"/>
      <c r="EK135" s="214"/>
      <c r="EL135" s="214"/>
      <c r="EM135" s="214"/>
      <c r="EN135" s="214"/>
      <c r="EO135" s="214"/>
      <c r="EP135" s="214"/>
      <c r="EQ135" s="214"/>
      <c r="ER135" s="214"/>
      <c r="ES135" s="214"/>
      <c r="ET135" s="214"/>
      <c r="EU135" s="214"/>
      <c r="EV135" s="214"/>
      <c r="EW135" s="214"/>
      <c r="EX135" s="214"/>
      <c r="EY135" s="214"/>
      <c r="EZ135" s="214"/>
      <c r="FA135" s="214"/>
      <c r="FB135" s="214"/>
      <c r="FC135" s="214"/>
      <c r="FD135" s="214"/>
      <c r="FE135" s="214"/>
      <c r="FF135" s="214"/>
      <c r="FG135" s="214"/>
      <c r="FH135" s="214"/>
      <c r="FI135" s="214"/>
      <c r="FJ135" s="214"/>
      <c r="FK135" s="214"/>
      <c r="FL135" s="214"/>
      <c r="FM135" s="214"/>
      <c r="FN135" s="214"/>
      <c r="FO135" s="214"/>
      <c r="FP135" s="214"/>
      <c r="FQ135" s="214"/>
      <c r="FR135" s="214"/>
      <c r="FS135" s="214"/>
      <c r="FT135" s="214"/>
      <c r="FU135" s="214"/>
      <c r="FV135" s="214"/>
      <c r="FW135" s="214"/>
      <c r="FX135" s="214"/>
      <c r="FY135" s="214"/>
      <c r="FZ135" s="214"/>
      <c r="GA135" s="214"/>
      <c r="GB135" s="214"/>
      <c r="GC135" s="214"/>
      <c r="GD135" s="214"/>
      <c r="GE135" s="214"/>
      <c r="GF135" s="214"/>
      <c r="GG135" s="214"/>
      <c r="GH135" s="214"/>
      <c r="GI135" s="214"/>
      <c r="GJ135" s="214"/>
      <c r="GK135" s="214"/>
      <c r="GL135" s="214"/>
      <c r="GM135" s="214"/>
      <c r="GN135" s="214"/>
      <c r="GO135" s="214"/>
      <c r="GP135" s="214"/>
      <c r="GQ135" s="214"/>
      <c r="GR135" s="214"/>
      <c r="GS135" s="214"/>
      <c r="GT135" s="214"/>
      <c r="GU135" s="214"/>
      <c r="GV135" s="214"/>
      <c r="GW135" s="214"/>
      <c r="GX135" s="214"/>
      <c r="GY135" s="214"/>
      <c r="GZ135" s="214"/>
      <c r="HA135" s="214"/>
      <c r="HB135" s="214"/>
      <c r="HC135" s="214"/>
      <c r="HD135" s="214"/>
      <c r="HE135" s="214"/>
      <c r="HF135" s="214"/>
      <c r="HG135" s="214"/>
      <c r="HH135" s="214"/>
      <c r="HI135" s="214"/>
      <c r="HJ135" s="214"/>
      <c r="HK135" s="214"/>
      <c r="HL135" s="214"/>
      <c r="HM135" s="214"/>
      <c r="HN135" s="214"/>
      <c r="HO135" s="214"/>
      <c r="HP135" s="214"/>
      <c r="HQ135" s="214"/>
      <c r="HR135" s="214"/>
      <c r="HS135" s="214"/>
      <c r="HT135" s="214"/>
      <c r="HU135" s="214"/>
      <c r="HV135" s="214"/>
      <c r="HW135" s="214"/>
      <c r="HX135" s="214"/>
      <c r="HY135" s="214"/>
      <c r="HZ135" s="214"/>
      <c r="IA135" s="214"/>
      <c r="IB135" s="214"/>
      <c r="IC135" s="214"/>
      <c r="ID135" s="214"/>
      <c r="IE135" s="214"/>
      <c r="IF135" s="214"/>
      <c r="IG135" s="214"/>
      <c r="IH135" s="214"/>
      <c r="II135" s="214"/>
      <c r="IJ135" s="214"/>
      <c r="IK135" s="214"/>
      <c r="IL135" s="214"/>
      <c r="IM135" s="214"/>
      <c r="IN135" s="214"/>
      <c r="IO135" s="214"/>
      <c r="IP135" s="214"/>
      <c r="IQ135" s="214"/>
      <c r="IR135" s="214"/>
      <c r="IS135" s="214"/>
    </row>
    <row r="136" spans="1:253" ht="240" x14ac:dyDescent="0.25">
      <c r="A136" s="215"/>
      <c r="B136" s="297">
        <v>93</v>
      </c>
      <c r="C136" s="259" t="s">
        <v>1756</v>
      </c>
      <c r="D136" s="307" t="s">
        <v>1757</v>
      </c>
      <c r="E136" s="326" t="s">
        <v>1758</v>
      </c>
      <c r="F136" s="241" t="s">
        <v>1279</v>
      </c>
      <c r="G136" s="242" t="s">
        <v>1280</v>
      </c>
      <c r="H136" s="243" t="s">
        <v>1759</v>
      </c>
      <c r="I136" s="365" t="s">
        <v>1760</v>
      </c>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14"/>
      <c r="BC136" s="214"/>
      <c r="BD136" s="214"/>
      <c r="BE136" s="214"/>
      <c r="BF136" s="214"/>
      <c r="BG136" s="214"/>
      <c r="BH136" s="214"/>
      <c r="BI136" s="214"/>
      <c r="BJ136" s="214"/>
      <c r="BK136" s="214"/>
      <c r="BL136" s="214"/>
      <c r="BM136" s="214"/>
      <c r="BN136" s="214"/>
      <c r="BO136" s="214"/>
      <c r="BP136" s="214"/>
      <c r="BQ136" s="214"/>
      <c r="BR136" s="214"/>
      <c r="BS136" s="214"/>
      <c r="BT136" s="214"/>
      <c r="BU136" s="214"/>
      <c r="BV136" s="214"/>
      <c r="BW136" s="214"/>
      <c r="BX136" s="214"/>
      <c r="BY136" s="214"/>
      <c r="BZ136" s="214"/>
      <c r="CA136" s="214"/>
      <c r="CB136" s="214"/>
      <c r="CC136" s="214"/>
      <c r="CD136" s="214"/>
      <c r="CE136" s="214"/>
      <c r="CF136" s="214"/>
      <c r="CG136" s="214"/>
      <c r="CH136" s="214"/>
      <c r="CI136" s="214"/>
      <c r="CJ136" s="214"/>
      <c r="CK136" s="214"/>
      <c r="CL136" s="214"/>
      <c r="CM136" s="214"/>
      <c r="CN136" s="214"/>
      <c r="CO136" s="214"/>
      <c r="CP136" s="214"/>
      <c r="CQ136" s="214"/>
      <c r="CR136" s="214"/>
      <c r="CS136" s="214"/>
      <c r="CT136" s="214"/>
      <c r="CU136" s="214"/>
      <c r="CV136" s="214"/>
      <c r="CW136" s="214"/>
      <c r="CX136" s="214"/>
      <c r="CY136" s="214"/>
      <c r="CZ136" s="214"/>
      <c r="DA136" s="214"/>
      <c r="DB136" s="214"/>
      <c r="DC136" s="214"/>
      <c r="DD136" s="214"/>
      <c r="DE136" s="214"/>
      <c r="DF136" s="214"/>
      <c r="DG136" s="214"/>
      <c r="DH136" s="214"/>
      <c r="DI136" s="214"/>
      <c r="DJ136" s="214"/>
      <c r="DK136" s="214"/>
      <c r="DL136" s="214"/>
      <c r="DM136" s="214"/>
      <c r="DN136" s="214"/>
      <c r="DO136" s="214"/>
      <c r="DP136" s="214"/>
      <c r="DQ136" s="214"/>
      <c r="DR136" s="214"/>
      <c r="DS136" s="214"/>
      <c r="DT136" s="214"/>
      <c r="DU136" s="214"/>
      <c r="DV136" s="214"/>
      <c r="DW136" s="214"/>
      <c r="DX136" s="214"/>
      <c r="DY136" s="214"/>
      <c r="DZ136" s="214"/>
      <c r="EA136" s="214"/>
      <c r="EB136" s="214"/>
      <c r="EC136" s="214"/>
      <c r="ED136" s="214"/>
      <c r="EE136" s="214"/>
      <c r="EF136" s="214"/>
      <c r="EG136" s="214"/>
      <c r="EH136" s="214"/>
      <c r="EI136" s="214"/>
      <c r="EJ136" s="214"/>
      <c r="EK136" s="214"/>
      <c r="EL136" s="214"/>
      <c r="EM136" s="214"/>
      <c r="EN136" s="214"/>
      <c r="EO136" s="214"/>
      <c r="EP136" s="214"/>
      <c r="EQ136" s="214"/>
      <c r="ER136" s="214"/>
      <c r="ES136" s="214"/>
      <c r="ET136" s="214"/>
      <c r="EU136" s="214"/>
      <c r="EV136" s="214"/>
      <c r="EW136" s="214"/>
      <c r="EX136" s="214"/>
      <c r="EY136" s="214"/>
      <c r="EZ136" s="214"/>
      <c r="FA136" s="214"/>
      <c r="FB136" s="214"/>
      <c r="FC136" s="214"/>
      <c r="FD136" s="214"/>
      <c r="FE136" s="214"/>
      <c r="FF136" s="214"/>
      <c r="FG136" s="214"/>
      <c r="FH136" s="214"/>
      <c r="FI136" s="214"/>
      <c r="FJ136" s="214"/>
      <c r="FK136" s="214"/>
      <c r="FL136" s="214"/>
      <c r="FM136" s="214"/>
      <c r="FN136" s="214"/>
      <c r="FO136" s="214"/>
      <c r="FP136" s="214"/>
      <c r="FQ136" s="214"/>
      <c r="FR136" s="214"/>
      <c r="FS136" s="214"/>
      <c r="FT136" s="214"/>
      <c r="FU136" s="214"/>
      <c r="FV136" s="214"/>
      <c r="FW136" s="214"/>
      <c r="FX136" s="214"/>
      <c r="FY136" s="214"/>
      <c r="FZ136" s="214"/>
      <c r="GA136" s="214"/>
      <c r="GB136" s="214"/>
      <c r="GC136" s="214"/>
      <c r="GD136" s="214"/>
      <c r="GE136" s="214"/>
      <c r="GF136" s="214"/>
      <c r="GG136" s="214"/>
      <c r="GH136" s="214"/>
      <c r="GI136" s="214"/>
      <c r="GJ136" s="214"/>
      <c r="GK136" s="214"/>
      <c r="GL136" s="214"/>
      <c r="GM136" s="214"/>
      <c r="GN136" s="214"/>
      <c r="GO136" s="214"/>
      <c r="GP136" s="214"/>
      <c r="GQ136" s="214"/>
      <c r="GR136" s="214"/>
      <c r="GS136" s="214"/>
      <c r="GT136" s="214"/>
      <c r="GU136" s="214"/>
      <c r="GV136" s="214"/>
      <c r="GW136" s="214"/>
      <c r="GX136" s="214"/>
      <c r="GY136" s="214"/>
      <c r="GZ136" s="214"/>
      <c r="HA136" s="214"/>
      <c r="HB136" s="214"/>
      <c r="HC136" s="214"/>
      <c r="HD136" s="214"/>
      <c r="HE136" s="214"/>
      <c r="HF136" s="214"/>
      <c r="HG136" s="214"/>
      <c r="HH136" s="214"/>
      <c r="HI136" s="214"/>
      <c r="HJ136" s="214"/>
      <c r="HK136" s="214"/>
      <c r="HL136" s="214"/>
      <c r="HM136" s="214"/>
      <c r="HN136" s="214"/>
      <c r="HO136" s="214"/>
      <c r="HP136" s="214"/>
      <c r="HQ136" s="214"/>
      <c r="HR136" s="214"/>
      <c r="HS136" s="214"/>
      <c r="HT136" s="214"/>
      <c r="HU136" s="214"/>
      <c r="HV136" s="214"/>
      <c r="HW136" s="214"/>
      <c r="HX136" s="214"/>
      <c r="HY136" s="214"/>
      <c r="HZ136" s="214"/>
      <c r="IA136" s="214"/>
      <c r="IB136" s="214"/>
      <c r="IC136" s="214"/>
      <c r="ID136" s="214"/>
      <c r="IE136" s="214"/>
      <c r="IF136" s="214"/>
      <c r="IG136" s="214"/>
      <c r="IH136" s="214"/>
      <c r="II136" s="214"/>
      <c r="IJ136" s="214"/>
      <c r="IK136" s="214"/>
      <c r="IL136" s="214"/>
      <c r="IM136" s="214"/>
      <c r="IN136" s="214"/>
      <c r="IO136" s="214"/>
      <c r="IP136" s="214"/>
      <c r="IQ136" s="214"/>
      <c r="IR136" s="214"/>
      <c r="IS136" s="214"/>
    </row>
    <row r="137" spans="1:253" ht="31.5" x14ac:dyDescent="0.25">
      <c r="A137" s="215"/>
      <c r="B137" s="231"/>
      <c r="C137" s="254" t="s">
        <v>1761</v>
      </c>
      <c r="D137" s="267" t="s">
        <v>171</v>
      </c>
      <c r="E137" s="306"/>
      <c r="F137" s="254"/>
      <c r="G137" s="282"/>
      <c r="H137" s="257"/>
      <c r="I137" s="258"/>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4"/>
      <c r="BD137" s="214"/>
      <c r="BE137" s="214"/>
      <c r="BF137" s="214"/>
      <c r="BG137" s="214"/>
      <c r="BH137" s="214"/>
      <c r="BI137" s="214"/>
      <c r="BJ137" s="214"/>
      <c r="BK137" s="214"/>
      <c r="BL137" s="214"/>
      <c r="BM137" s="214"/>
      <c r="BN137" s="214"/>
      <c r="BO137" s="214"/>
      <c r="BP137" s="214"/>
      <c r="BQ137" s="214"/>
      <c r="BR137" s="214"/>
      <c r="BS137" s="214"/>
      <c r="BT137" s="214"/>
      <c r="BU137" s="214"/>
      <c r="BV137" s="214"/>
      <c r="BW137" s="214"/>
      <c r="BX137" s="214"/>
      <c r="BY137" s="214"/>
      <c r="BZ137" s="214"/>
      <c r="CA137" s="214"/>
      <c r="CB137" s="214"/>
      <c r="CC137" s="214"/>
      <c r="CD137" s="214"/>
      <c r="CE137" s="214"/>
      <c r="CF137" s="214"/>
      <c r="CG137" s="214"/>
      <c r="CH137" s="214"/>
      <c r="CI137" s="214"/>
      <c r="CJ137" s="214"/>
      <c r="CK137" s="214"/>
      <c r="CL137" s="214"/>
      <c r="CM137" s="214"/>
      <c r="CN137" s="214"/>
      <c r="CO137" s="214"/>
      <c r="CP137" s="214"/>
      <c r="CQ137" s="214"/>
      <c r="CR137" s="214"/>
      <c r="CS137" s="214"/>
      <c r="CT137" s="214"/>
      <c r="CU137" s="214"/>
      <c r="CV137" s="214"/>
      <c r="CW137" s="214"/>
      <c r="CX137" s="214"/>
      <c r="CY137" s="214"/>
      <c r="CZ137" s="214"/>
      <c r="DA137" s="214"/>
      <c r="DB137" s="214"/>
      <c r="DC137" s="214"/>
      <c r="DD137" s="214"/>
      <c r="DE137" s="214"/>
      <c r="DF137" s="214"/>
      <c r="DG137" s="214"/>
      <c r="DH137" s="214"/>
      <c r="DI137" s="214"/>
      <c r="DJ137" s="214"/>
      <c r="DK137" s="214"/>
      <c r="DL137" s="214"/>
      <c r="DM137" s="214"/>
      <c r="DN137" s="214"/>
      <c r="DO137" s="214"/>
      <c r="DP137" s="214"/>
      <c r="DQ137" s="214"/>
      <c r="DR137" s="214"/>
      <c r="DS137" s="214"/>
      <c r="DT137" s="214"/>
      <c r="DU137" s="214"/>
      <c r="DV137" s="214"/>
      <c r="DW137" s="214"/>
      <c r="DX137" s="214"/>
      <c r="DY137" s="214"/>
      <c r="DZ137" s="214"/>
      <c r="EA137" s="214"/>
      <c r="EB137" s="214"/>
      <c r="EC137" s="214"/>
      <c r="ED137" s="214"/>
      <c r="EE137" s="214"/>
      <c r="EF137" s="214"/>
      <c r="EG137" s="214"/>
      <c r="EH137" s="214"/>
      <c r="EI137" s="214"/>
      <c r="EJ137" s="214"/>
      <c r="EK137" s="214"/>
      <c r="EL137" s="214"/>
      <c r="EM137" s="214"/>
      <c r="EN137" s="214"/>
      <c r="EO137" s="214"/>
      <c r="EP137" s="214"/>
      <c r="EQ137" s="214"/>
      <c r="ER137" s="214"/>
      <c r="ES137" s="214"/>
      <c r="ET137" s="214"/>
      <c r="EU137" s="214"/>
      <c r="EV137" s="214"/>
      <c r="EW137" s="214"/>
      <c r="EX137" s="214"/>
      <c r="EY137" s="214"/>
      <c r="EZ137" s="214"/>
      <c r="FA137" s="214"/>
      <c r="FB137" s="214"/>
      <c r="FC137" s="214"/>
      <c r="FD137" s="214"/>
      <c r="FE137" s="214"/>
      <c r="FF137" s="214"/>
      <c r="FG137" s="214"/>
      <c r="FH137" s="214"/>
      <c r="FI137" s="214"/>
      <c r="FJ137" s="214"/>
      <c r="FK137" s="214"/>
      <c r="FL137" s="214"/>
      <c r="FM137" s="214"/>
      <c r="FN137" s="214"/>
      <c r="FO137" s="214"/>
      <c r="FP137" s="214"/>
      <c r="FQ137" s="214"/>
      <c r="FR137" s="214"/>
      <c r="FS137" s="214"/>
      <c r="FT137" s="214"/>
      <c r="FU137" s="214"/>
      <c r="FV137" s="214"/>
      <c r="FW137" s="214"/>
      <c r="FX137" s="214"/>
      <c r="FY137" s="214"/>
      <c r="FZ137" s="214"/>
      <c r="GA137" s="214"/>
      <c r="GB137" s="214"/>
      <c r="GC137" s="214"/>
      <c r="GD137" s="214"/>
      <c r="GE137" s="214"/>
      <c r="GF137" s="214"/>
      <c r="GG137" s="214"/>
      <c r="GH137" s="214"/>
      <c r="GI137" s="214"/>
      <c r="GJ137" s="214"/>
      <c r="GK137" s="214"/>
      <c r="GL137" s="214"/>
      <c r="GM137" s="214"/>
      <c r="GN137" s="214"/>
      <c r="GO137" s="214"/>
      <c r="GP137" s="214"/>
      <c r="GQ137" s="214"/>
      <c r="GR137" s="214"/>
      <c r="GS137" s="214"/>
      <c r="GT137" s="214"/>
      <c r="GU137" s="214"/>
      <c r="GV137" s="214"/>
      <c r="GW137" s="214"/>
      <c r="GX137" s="214"/>
      <c r="GY137" s="214"/>
      <c r="GZ137" s="214"/>
      <c r="HA137" s="214"/>
      <c r="HB137" s="214"/>
      <c r="HC137" s="214"/>
      <c r="HD137" s="214"/>
      <c r="HE137" s="214"/>
      <c r="HF137" s="214"/>
      <c r="HG137" s="214"/>
      <c r="HH137" s="214"/>
      <c r="HI137" s="214"/>
      <c r="HJ137" s="214"/>
      <c r="HK137" s="214"/>
      <c r="HL137" s="214"/>
      <c r="HM137" s="214"/>
      <c r="HN137" s="214"/>
      <c r="HO137" s="214"/>
      <c r="HP137" s="214"/>
      <c r="HQ137" s="214"/>
      <c r="HR137" s="214"/>
      <c r="HS137" s="214"/>
      <c r="HT137" s="214"/>
      <c r="HU137" s="214"/>
      <c r="HV137" s="214"/>
      <c r="HW137" s="214"/>
      <c r="HX137" s="214"/>
      <c r="HY137" s="214"/>
      <c r="HZ137" s="214"/>
      <c r="IA137" s="214"/>
      <c r="IB137" s="214"/>
      <c r="IC137" s="214"/>
      <c r="ID137" s="214"/>
      <c r="IE137" s="214"/>
      <c r="IF137" s="214"/>
      <c r="IG137" s="214"/>
      <c r="IH137" s="214"/>
      <c r="II137" s="214"/>
      <c r="IJ137" s="214"/>
      <c r="IK137" s="214"/>
      <c r="IL137" s="214"/>
      <c r="IM137" s="214"/>
      <c r="IN137" s="214"/>
      <c r="IO137" s="214"/>
      <c r="IP137" s="214"/>
      <c r="IQ137" s="214"/>
      <c r="IR137" s="214"/>
      <c r="IS137" s="214"/>
    </row>
    <row r="138" spans="1:253" ht="195" x14ac:dyDescent="0.25">
      <c r="A138" s="215"/>
      <c r="B138" s="297">
        <v>94</v>
      </c>
      <c r="C138" s="259" t="s">
        <v>1762</v>
      </c>
      <c r="D138" s="307" t="s">
        <v>1763</v>
      </c>
      <c r="E138" s="363" t="s">
        <v>1764</v>
      </c>
      <c r="F138" s="241" t="s">
        <v>1279</v>
      </c>
      <c r="G138" s="242" t="s">
        <v>1280</v>
      </c>
      <c r="H138" s="243" t="s">
        <v>1765</v>
      </c>
      <c r="I138" s="246" t="s">
        <v>1766</v>
      </c>
      <c r="J138" s="214"/>
      <c r="K138" s="214"/>
      <c r="L138" s="214"/>
      <c r="M138" s="214"/>
      <c r="N138" s="214"/>
      <c r="O138" s="214"/>
      <c r="P138" s="214"/>
      <c r="Q138" s="214"/>
      <c r="R138" s="214"/>
      <c r="S138" s="214"/>
      <c r="T138" s="214"/>
      <c r="U138" s="214"/>
      <c r="V138" s="214"/>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4"/>
      <c r="BD138" s="214"/>
      <c r="BE138" s="214"/>
      <c r="BF138" s="214"/>
      <c r="BG138" s="214"/>
      <c r="BH138" s="214"/>
      <c r="BI138" s="214"/>
      <c r="BJ138" s="214"/>
      <c r="BK138" s="214"/>
      <c r="BL138" s="214"/>
      <c r="BM138" s="214"/>
      <c r="BN138" s="214"/>
      <c r="BO138" s="214"/>
      <c r="BP138" s="214"/>
      <c r="BQ138" s="214"/>
      <c r="BR138" s="214"/>
      <c r="BS138" s="214"/>
      <c r="BT138" s="214"/>
      <c r="BU138" s="214"/>
      <c r="BV138" s="214"/>
      <c r="BW138" s="214"/>
      <c r="BX138" s="214"/>
      <c r="BY138" s="214"/>
      <c r="BZ138" s="214"/>
      <c r="CA138" s="214"/>
      <c r="CB138" s="214"/>
      <c r="CC138" s="214"/>
      <c r="CD138" s="214"/>
      <c r="CE138" s="214"/>
      <c r="CF138" s="214"/>
      <c r="CG138" s="214"/>
      <c r="CH138" s="214"/>
      <c r="CI138" s="214"/>
      <c r="CJ138" s="214"/>
      <c r="CK138" s="214"/>
      <c r="CL138" s="214"/>
      <c r="CM138" s="214"/>
      <c r="CN138" s="214"/>
      <c r="CO138" s="214"/>
      <c r="CP138" s="214"/>
      <c r="CQ138" s="214"/>
      <c r="CR138" s="214"/>
      <c r="CS138" s="214"/>
      <c r="CT138" s="214"/>
      <c r="CU138" s="214"/>
      <c r="CV138" s="214"/>
      <c r="CW138" s="214"/>
      <c r="CX138" s="214"/>
      <c r="CY138" s="214"/>
      <c r="CZ138" s="214"/>
      <c r="DA138" s="214"/>
      <c r="DB138" s="214"/>
      <c r="DC138" s="214"/>
      <c r="DD138" s="214"/>
      <c r="DE138" s="214"/>
      <c r="DF138" s="214"/>
      <c r="DG138" s="214"/>
      <c r="DH138" s="214"/>
      <c r="DI138" s="214"/>
      <c r="DJ138" s="214"/>
      <c r="DK138" s="214"/>
      <c r="DL138" s="214"/>
      <c r="DM138" s="214"/>
      <c r="DN138" s="214"/>
      <c r="DO138" s="214"/>
      <c r="DP138" s="214"/>
      <c r="DQ138" s="214"/>
      <c r="DR138" s="214"/>
      <c r="DS138" s="214"/>
      <c r="DT138" s="214"/>
      <c r="DU138" s="214"/>
      <c r="DV138" s="214"/>
      <c r="DW138" s="214"/>
      <c r="DX138" s="214"/>
      <c r="DY138" s="214"/>
      <c r="DZ138" s="214"/>
      <c r="EA138" s="214"/>
      <c r="EB138" s="214"/>
      <c r="EC138" s="214"/>
      <c r="ED138" s="214"/>
      <c r="EE138" s="214"/>
      <c r="EF138" s="214"/>
      <c r="EG138" s="214"/>
      <c r="EH138" s="214"/>
      <c r="EI138" s="214"/>
      <c r="EJ138" s="214"/>
      <c r="EK138" s="214"/>
      <c r="EL138" s="214"/>
      <c r="EM138" s="214"/>
      <c r="EN138" s="214"/>
      <c r="EO138" s="214"/>
      <c r="EP138" s="214"/>
      <c r="EQ138" s="214"/>
      <c r="ER138" s="214"/>
      <c r="ES138" s="214"/>
      <c r="ET138" s="214"/>
      <c r="EU138" s="214"/>
      <c r="EV138" s="214"/>
      <c r="EW138" s="214"/>
      <c r="EX138" s="214"/>
      <c r="EY138" s="214"/>
      <c r="EZ138" s="214"/>
      <c r="FA138" s="214"/>
      <c r="FB138" s="214"/>
      <c r="FC138" s="214"/>
      <c r="FD138" s="214"/>
      <c r="FE138" s="214"/>
      <c r="FF138" s="214"/>
      <c r="FG138" s="214"/>
      <c r="FH138" s="214"/>
      <c r="FI138" s="214"/>
      <c r="FJ138" s="214"/>
      <c r="FK138" s="214"/>
      <c r="FL138" s="214"/>
      <c r="FM138" s="214"/>
      <c r="FN138" s="214"/>
      <c r="FO138" s="214"/>
      <c r="FP138" s="214"/>
      <c r="FQ138" s="214"/>
      <c r="FR138" s="214"/>
      <c r="FS138" s="214"/>
      <c r="FT138" s="214"/>
      <c r="FU138" s="214"/>
      <c r="FV138" s="214"/>
      <c r="FW138" s="214"/>
      <c r="FX138" s="214"/>
      <c r="FY138" s="214"/>
      <c r="FZ138" s="214"/>
      <c r="GA138" s="214"/>
      <c r="GB138" s="214"/>
      <c r="GC138" s="214"/>
      <c r="GD138" s="214"/>
      <c r="GE138" s="214"/>
      <c r="GF138" s="214"/>
      <c r="GG138" s="214"/>
      <c r="GH138" s="214"/>
      <c r="GI138" s="214"/>
      <c r="GJ138" s="214"/>
      <c r="GK138" s="214"/>
      <c r="GL138" s="214"/>
      <c r="GM138" s="214"/>
      <c r="GN138" s="214"/>
      <c r="GO138" s="214"/>
      <c r="GP138" s="214"/>
      <c r="GQ138" s="214"/>
      <c r="GR138" s="214"/>
      <c r="GS138" s="214"/>
      <c r="GT138" s="214"/>
      <c r="GU138" s="214"/>
      <c r="GV138" s="214"/>
      <c r="GW138" s="214"/>
      <c r="GX138" s="214"/>
      <c r="GY138" s="214"/>
      <c r="GZ138" s="214"/>
      <c r="HA138" s="214"/>
      <c r="HB138" s="214"/>
      <c r="HC138" s="214"/>
      <c r="HD138" s="214"/>
      <c r="HE138" s="214"/>
      <c r="HF138" s="214"/>
      <c r="HG138" s="214"/>
      <c r="HH138" s="214"/>
      <c r="HI138" s="214"/>
      <c r="HJ138" s="214"/>
      <c r="HK138" s="214"/>
      <c r="HL138" s="214"/>
      <c r="HM138" s="214"/>
      <c r="HN138" s="214"/>
      <c r="HO138" s="214"/>
      <c r="HP138" s="214"/>
      <c r="HQ138" s="214"/>
      <c r="HR138" s="214"/>
      <c r="HS138" s="214"/>
      <c r="HT138" s="214"/>
      <c r="HU138" s="214"/>
      <c r="HV138" s="214"/>
      <c r="HW138" s="214"/>
      <c r="HX138" s="214"/>
      <c r="HY138" s="214"/>
      <c r="HZ138" s="214"/>
      <c r="IA138" s="214"/>
      <c r="IB138" s="214"/>
      <c r="IC138" s="214"/>
      <c r="ID138" s="214"/>
      <c r="IE138" s="214"/>
      <c r="IF138" s="214"/>
      <c r="IG138" s="214"/>
      <c r="IH138" s="214"/>
      <c r="II138" s="214"/>
      <c r="IJ138" s="214"/>
      <c r="IK138" s="214"/>
      <c r="IL138" s="214"/>
      <c r="IM138" s="214"/>
      <c r="IN138" s="214"/>
      <c r="IO138" s="214"/>
      <c r="IP138" s="214"/>
      <c r="IQ138" s="214"/>
      <c r="IR138" s="214"/>
      <c r="IS138" s="214"/>
    </row>
    <row r="139" spans="1:253" ht="210" x14ac:dyDescent="0.25">
      <c r="A139" s="215"/>
      <c r="B139" s="297">
        <v>95</v>
      </c>
      <c r="C139" s="259" t="s">
        <v>1767</v>
      </c>
      <c r="D139" s="307" t="s">
        <v>1768</v>
      </c>
      <c r="E139" s="326" t="s">
        <v>1769</v>
      </c>
      <c r="F139" s="241" t="s">
        <v>1279</v>
      </c>
      <c r="G139" s="242" t="s">
        <v>1280</v>
      </c>
      <c r="H139" s="364" t="s">
        <v>1770</v>
      </c>
      <c r="I139" s="365" t="s">
        <v>1771</v>
      </c>
      <c r="J139" s="214"/>
      <c r="K139" s="214"/>
      <c r="L139" s="214"/>
      <c r="M139" s="214"/>
      <c r="N139" s="214"/>
      <c r="O139" s="214"/>
      <c r="P139" s="214"/>
      <c r="Q139" s="214"/>
      <c r="R139" s="214"/>
      <c r="S139" s="214"/>
      <c r="T139" s="214"/>
      <c r="U139" s="214"/>
      <c r="V139" s="214"/>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14"/>
      <c r="BF139" s="214"/>
      <c r="BG139" s="214"/>
      <c r="BH139" s="214"/>
      <c r="BI139" s="214"/>
      <c r="BJ139" s="214"/>
      <c r="BK139" s="214"/>
      <c r="BL139" s="214"/>
      <c r="BM139" s="214"/>
      <c r="BN139" s="214"/>
      <c r="BO139" s="214"/>
      <c r="BP139" s="214"/>
      <c r="BQ139" s="214"/>
      <c r="BR139" s="214"/>
      <c r="BS139" s="214"/>
      <c r="BT139" s="214"/>
      <c r="BU139" s="214"/>
      <c r="BV139" s="214"/>
      <c r="BW139" s="214"/>
      <c r="BX139" s="214"/>
      <c r="BY139" s="214"/>
      <c r="BZ139" s="214"/>
      <c r="CA139" s="214"/>
      <c r="CB139" s="214"/>
      <c r="CC139" s="214"/>
      <c r="CD139" s="214"/>
      <c r="CE139" s="214"/>
      <c r="CF139" s="214"/>
      <c r="CG139" s="214"/>
      <c r="CH139" s="214"/>
      <c r="CI139" s="214"/>
      <c r="CJ139" s="214"/>
      <c r="CK139" s="214"/>
      <c r="CL139" s="214"/>
      <c r="CM139" s="214"/>
      <c r="CN139" s="214"/>
      <c r="CO139" s="214"/>
      <c r="CP139" s="214"/>
      <c r="CQ139" s="214"/>
      <c r="CR139" s="214"/>
      <c r="CS139" s="214"/>
      <c r="CT139" s="214"/>
      <c r="CU139" s="214"/>
      <c r="CV139" s="214"/>
      <c r="CW139" s="214"/>
      <c r="CX139" s="214"/>
      <c r="CY139" s="214"/>
      <c r="CZ139" s="214"/>
      <c r="DA139" s="214"/>
      <c r="DB139" s="214"/>
      <c r="DC139" s="214"/>
      <c r="DD139" s="214"/>
      <c r="DE139" s="214"/>
      <c r="DF139" s="214"/>
      <c r="DG139" s="214"/>
      <c r="DH139" s="214"/>
      <c r="DI139" s="214"/>
      <c r="DJ139" s="214"/>
      <c r="DK139" s="214"/>
      <c r="DL139" s="214"/>
      <c r="DM139" s="214"/>
      <c r="DN139" s="214"/>
      <c r="DO139" s="214"/>
      <c r="DP139" s="214"/>
      <c r="DQ139" s="214"/>
      <c r="DR139" s="214"/>
      <c r="DS139" s="214"/>
      <c r="DT139" s="214"/>
      <c r="DU139" s="214"/>
      <c r="DV139" s="214"/>
      <c r="DW139" s="214"/>
      <c r="DX139" s="214"/>
      <c r="DY139" s="214"/>
      <c r="DZ139" s="214"/>
      <c r="EA139" s="214"/>
      <c r="EB139" s="214"/>
      <c r="EC139" s="214"/>
      <c r="ED139" s="214"/>
      <c r="EE139" s="214"/>
      <c r="EF139" s="214"/>
      <c r="EG139" s="214"/>
      <c r="EH139" s="214"/>
      <c r="EI139" s="214"/>
      <c r="EJ139" s="214"/>
      <c r="EK139" s="214"/>
      <c r="EL139" s="214"/>
      <c r="EM139" s="214"/>
      <c r="EN139" s="214"/>
      <c r="EO139" s="214"/>
      <c r="EP139" s="214"/>
      <c r="EQ139" s="214"/>
      <c r="ER139" s="214"/>
      <c r="ES139" s="214"/>
      <c r="ET139" s="214"/>
      <c r="EU139" s="214"/>
      <c r="EV139" s="214"/>
      <c r="EW139" s="214"/>
      <c r="EX139" s="214"/>
      <c r="EY139" s="214"/>
      <c r="EZ139" s="214"/>
      <c r="FA139" s="214"/>
      <c r="FB139" s="214"/>
      <c r="FC139" s="214"/>
      <c r="FD139" s="214"/>
      <c r="FE139" s="214"/>
      <c r="FF139" s="214"/>
      <c r="FG139" s="214"/>
      <c r="FH139" s="214"/>
      <c r="FI139" s="214"/>
      <c r="FJ139" s="214"/>
      <c r="FK139" s="214"/>
      <c r="FL139" s="214"/>
      <c r="FM139" s="214"/>
      <c r="FN139" s="214"/>
      <c r="FO139" s="214"/>
      <c r="FP139" s="214"/>
      <c r="FQ139" s="214"/>
      <c r="FR139" s="214"/>
      <c r="FS139" s="214"/>
      <c r="FT139" s="214"/>
      <c r="FU139" s="214"/>
      <c r="FV139" s="214"/>
      <c r="FW139" s="214"/>
      <c r="FX139" s="214"/>
      <c r="FY139" s="214"/>
      <c r="FZ139" s="214"/>
      <c r="GA139" s="214"/>
      <c r="GB139" s="214"/>
      <c r="GC139" s="214"/>
      <c r="GD139" s="214"/>
      <c r="GE139" s="214"/>
      <c r="GF139" s="214"/>
      <c r="GG139" s="214"/>
      <c r="GH139" s="214"/>
      <c r="GI139" s="214"/>
      <c r="GJ139" s="214"/>
      <c r="GK139" s="214"/>
      <c r="GL139" s="214"/>
      <c r="GM139" s="214"/>
      <c r="GN139" s="214"/>
      <c r="GO139" s="214"/>
      <c r="GP139" s="214"/>
      <c r="GQ139" s="214"/>
      <c r="GR139" s="214"/>
      <c r="GS139" s="214"/>
      <c r="GT139" s="214"/>
      <c r="GU139" s="214"/>
      <c r="GV139" s="214"/>
      <c r="GW139" s="214"/>
      <c r="GX139" s="214"/>
      <c r="GY139" s="214"/>
      <c r="GZ139" s="214"/>
      <c r="HA139" s="214"/>
      <c r="HB139" s="214"/>
      <c r="HC139" s="214"/>
      <c r="HD139" s="214"/>
      <c r="HE139" s="214"/>
      <c r="HF139" s="214"/>
      <c r="HG139" s="214"/>
      <c r="HH139" s="214"/>
      <c r="HI139" s="214"/>
      <c r="HJ139" s="214"/>
      <c r="HK139" s="214"/>
      <c r="HL139" s="214"/>
      <c r="HM139" s="214"/>
      <c r="HN139" s="214"/>
      <c r="HO139" s="214"/>
      <c r="HP139" s="214"/>
      <c r="HQ139" s="214"/>
      <c r="HR139" s="214"/>
      <c r="HS139" s="214"/>
      <c r="HT139" s="214"/>
      <c r="HU139" s="214"/>
      <c r="HV139" s="214"/>
      <c r="HW139" s="214"/>
      <c r="HX139" s="214"/>
      <c r="HY139" s="214"/>
      <c r="HZ139" s="214"/>
      <c r="IA139" s="214"/>
      <c r="IB139" s="214"/>
      <c r="IC139" s="214"/>
      <c r="ID139" s="214"/>
      <c r="IE139" s="214"/>
      <c r="IF139" s="214"/>
      <c r="IG139" s="214"/>
      <c r="IH139" s="214"/>
      <c r="II139" s="214"/>
      <c r="IJ139" s="214"/>
      <c r="IK139" s="214"/>
      <c r="IL139" s="214"/>
      <c r="IM139" s="214"/>
      <c r="IN139" s="214"/>
      <c r="IO139" s="214"/>
      <c r="IP139" s="214"/>
      <c r="IQ139" s="214"/>
      <c r="IR139" s="214"/>
      <c r="IS139" s="214"/>
    </row>
    <row r="140" spans="1:253" ht="30" x14ac:dyDescent="0.25">
      <c r="A140" s="215"/>
      <c r="B140" s="224"/>
      <c r="C140" s="248" t="s">
        <v>1772</v>
      </c>
      <c r="D140" s="313" t="s">
        <v>30</v>
      </c>
      <c r="E140" s="227"/>
      <c r="F140" s="248"/>
      <c r="G140" s="279"/>
      <c r="H140" s="252"/>
      <c r="I140" s="253"/>
      <c r="J140" s="214"/>
      <c r="K140" s="214"/>
      <c r="L140" s="214"/>
      <c r="M140" s="214"/>
      <c r="N140" s="214"/>
      <c r="O140" s="214"/>
      <c r="P140" s="214"/>
      <c r="Q140" s="214"/>
      <c r="R140" s="214"/>
      <c r="S140" s="214"/>
      <c r="T140" s="214"/>
      <c r="U140" s="214"/>
      <c r="V140" s="214"/>
      <c r="W140" s="214"/>
      <c r="X140" s="214"/>
      <c r="Y140" s="214"/>
      <c r="Z140" s="214"/>
      <c r="AA140" s="214"/>
      <c r="AB140" s="214"/>
      <c r="AC140" s="214"/>
      <c r="AD140" s="214"/>
      <c r="AE140" s="214"/>
      <c r="AF140" s="214"/>
      <c r="AG140" s="214"/>
      <c r="AH140" s="214"/>
      <c r="AI140" s="214"/>
      <c r="AJ140" s="214"/>
      <c r="AK140" s="214"/>
      <c r="AL140" s="214"/>
      <c r="AM140" s="214"/>
      <c r="AN140" s="214"/>
      <c r="AO140" s="214"/>
      <c r="AP140" s="214"/>
      <c r="AQ140" s="214"/>
      <c r="AR140" s="214"/>
      <c r="AS140" s="214"/>
      <c r="AT140" s="214"/>
      <c r="AU140" s="214"/>
      <c r="AV140" s="214"/>
      <c r="AW140" s="214"/>
      <c r="AX140" s="214"/>
      <c r="AY140" s="214"/>
      <c r="AZ140" s="214"/>
      <c r="BA140" s="214"/>
      <c r="BB140" s="214"/>
      <c r="BC140" s="214"/>
      <c r="BD140" s="214"/>
      <c r="BE140" s="214"/>
      <c r="BF140" s="214"/>
      <c r="BG140" s="214"/>
      <c r="BH140" s="214"/>
      <c r="BI140" s="214"/>
      <c r="BJ140" s="214"/>
      <c r="BK140" s="214"/>
      <c r="BL140" s="214"/>
      <c r="BM140" s="214"/>
      <c r="BN140" s="214"/>
      <c r="BO140" s="214"/>
      <c r="BP140" s="214"/>
      <c r="BQ140" s="214"/>
      <c r="BR140" s="214"/>
      <c r="BS140" s="214"/>
      <c r="BT140" s="214"/>
      <c r="BU140" s="214"/>
      <c r="BV140" s="214"/>
      <c r="BW140" s="214"/>
      <c r="BX140" s="214"/>
      <c r="BY140" s="214"/>
      <c r="BZ140" s="214"/>
      <c r="CA140" s="214"/>
      <c r="CB140" s="214"/>
      <c r="CC140" s="214"/>
      <c r="CD140" s="214"/>
      <c r="CE140" s="214"/>
      <c r="CF140" s="214"/>
      <c r="CG140" s="214"/>
      <c r="CH140" s="214"/>
      <c r="CI140" s="214"/>
      <c r="CJ140" s="214"/>
      <c r="CK140" s="214"/>
      <c r="CL140" s="214"/>
      <c r="CM140" s="214"/>
      <c r="CN140" s="214"/>
      <c r="CO140" s="214"/>
      <c r="CP140" s="214"/>
      <c r="CQ140" s="214"/>
      <c r="CR140" s="214"/>
      <c r="CS140" s="214"/>
      <c r="CT140" s="214"/>
      <c r="CU140" s="214"/>
      <c r="CV140" s="214"/>
      <c r="CW140" s="214"/>
      <c r="CX140" s="214"/>
      <c r="CY140" s="214"/>
      <c r="CZ140" s="214"/>
      <c r="DA140" s="214"/>
      <c r="DB140" s="214"/>
      <c r="DC140" s="214"/>
      <c r="DD140" s="214"/>
      <c r="DE140" s="214"/>
      <c r="DF140" s="214"/>
      <c r="DG140" s="214"/>
      <c r="DH140" s="214"/>
      <c r="DI140" s="214"/>
      <c r="DJ140" s="214"/>
      <c r="DK140" s="214"/>
      <c r="DL140" s="214"/>
      <c r="DM140" s="214"/>
      <c r="DN140" s="214"/>
      <c r="DO140" s="214"/>
      <c r="DP140" s="214"/>
      <c r="DQ140" s="214"/>
      <c r="DR140" s="214"/>
      <c r="DS140" s="214"/>
      <c r="DT140" s="214"/>
      <c r="DU140" s="214"/>
      <c r="DV140" s="214"/>
      <c r="DW140" s="214"/>
      <c r="DX140" s="214"/>
      <c r="DY140" s="214"/>
      <c r="DZ140" s="214"/>
      <c r="EA140" s="214"/>
      <c r="EB140" s="214"/>
      <c r="EC140" s="214"/>
      <c r="ED140" s="214"/>
      <c r="EE140" s="214"/>
      <c r="EF140" s="214"/>
      <c r="EG140" s="214"/>
      <c r="EH140" s="214"/>
      <c r="EI140" s="214"/>
      <c r="EJ140" s="214"/>
      <c r="EK140" s="214"/>
      <c r="EL140" s="214"/>
      <c r="EM140" s="214"/>
      <c r="EN140" s="214"/>
      <c r="EO140" s="214"/>
      <c r="EP140" s="214"/>
      <c r="EQ140" s="214"/>
      <c r="ER140" s="214"/>
      <c r="ES140" s="214"/>
      <c r="ET140" s="214"/>
      <c r="EU140" s="214"/>
      <c r="EV140" s="214"/>
      <c r="EW140" s="214"/>
      <c r="EX140" s="214"/>
      <c r="EY140" s="214"/>
      <c r="EZ140" s="214"/>
      <c r="FA140" s="214"/>
      <c r="FB140" s="214"/>
      <c r="FC140" s="214"/>
      <c r="FD140" s="214"/>
      <c r="FE140" s="214"/>
      <c r="FF140" s="214"/>
      <c r="FG140" s="214"/>
      <c r="FH140" s="214"/>
      <c r="FI140" s="214"/>
      <c r="FJ140" s="214"/>
      <c r="FK140" s="214"/>
      <c r="FL140" s="214"/>
      <c r="FM140" s="214"/>
      <c r="FN140" s="214"/>
      <c r="FO140" s="214"/>
      <c r="FP140" s="214"/>
      <c r="FQ140" s="214"/>
      <c r="FR140" s="214"/>
      <c r="FS140" s="214"/>
      <c r="FT140" s="214"/>
      <c r="FU140" s="214"/>
      <c r="FV140" s="214"/>
      <c r="FW140" s="214"/>
      <c r="FX140" s="214"/>
      <c r="FY140" s="214"/>
      <c r="FZ140" s="214"/>
      <c r="GA140" s="214"/>
      <c r="GB140" s="214"/>
      <c r="GC140" s="214"/>
      <c r="GD140" s="214"/>
      <c r="GE140" s="214"/>
      <c r="GF140" s="214"/>
      <c r="GG140" s="214"/>
      <c r="GH140" s="214"/>
      <c r="GI140" s="214"/>
      <c r="GJ140" s="214"/>
      <c r="GK140" s="214"/>
      <c r="GL140" s="214"/>
      <c r="GM140" s="214"/>
      <c r="GN140" s="214"/>
      <c r="GO140" s="214"/>
      <c r="GP140" s="214"/>
      <c r="GQ140" s="214"/>
      <c r="GR140" s="214"/>
      <c r="GS140" s="214"/>
      <c r="GT140" s="214"/>
      <c r="GU140" s="214"/>
      <c r="GV140" s="214"/>
      <c r="GW140" s="214"/>
      <c r="GX140" s="214"/>
      <c r="GY140" s="214"/>
      <c r="GZ140" s="214"/>
      <c r="HA140" s="214"/>
      <c r="HB140" s="214"/>
      <c r="HC140" s="214"/>
      <c r="HD140" s="214"/>
      <c r="HE140" s="214"/>
      <c r="HF140" s="214"/>
      <c r="HG140" s="214"/>
      <c r="HH140" s="214"/>
      <c r="HI140" s="214"/>
      <c r="HJ140" s="214"/>
      <c r="HK140" s="214"/>
      <c r="HL140" s="214"/>
      <c r="HM140" s="214"/>
      <c r="HN140" s="214"/>
      <c r="HO140" s="214"/>
      <c r="HP140" s="214"/>
      <c r="HQ140" s="214"/>
      <c r="HR140" s="214"/>
      <c r="HS140" s="214"/>
      <c r="HT140" s="214"/>
      <c r="HU140" s="214"/>
      <c r="HV140" s="214"/>
      <c r="HW140" s="214"/>
      <c r="HX140" s="214"/>
      <c r="HY140" s="214"/>
      <c r="HZ140" s="214"/>
      <c r="IA140" s="214"/>
      <c r="IB140" s="214"/>
      <c r="IC140" s="214"/>
      <c r="ID140" s="214"/>
      <c r="IE140" s="214"/>
      <c r="IF140" s="214"/>
      <c r="IG140" s="214"/>
      <c r="IH140" s="214"/>
      <c r="II140" s="214"/>
      <c r="IJ140" s="214"/>
      <c r="IK140" s="214"/>
      <c r="IL140" s="214"/>
      <c r="IM140" s="214"/>
      <c r="IN140" s="214"/>
      <c r="IO140" s="214"/>
      <c r="IP140" s="214"/>
      <c r="IQ140" s="214"/>
      <c r="IR140" s="214"/>
      <c r="IS140" s="214"/>
    </row>
    <row r="141" spans="1:253" ht="47.25" x14ac:dyDescent="0.25">
      <c r="A141" s="215"/>
      <c r="B141" s="231"/>
      <c r="C141" s="254" t="s">
        <v>1773</v>
      </c>
      <c r="D141" s="267" t="s">
        <v>1774</v>
      </c>
      <c r="E141" s="306"/>
      <c r="F141" s="254"/>
      <c r="G141" s="282"/>
      <c r="H141" s="257"/>
      <c r="I141" s="258"/>
      <c r="J141" s="214"/>
      <c r="K141" s="214"/>
      <c r="L141" s="214"/>
      <c r="M141" s="214"/>
      <c r="N141" s="214"/>
      <c r="O141" s="214"/>
      <c r="P141" s="214"/>
      <c r="Q141" s="214"/>
      <c r="R141" s="214"/>
      <c r="S141" s="214"/>
      <c r="T141" s="214"/>
      <c r="U141" s="214"/>
      <c r="V141" s="214"/>
      <c r="W141" s="214"/>
      <c r="X141" s="214"/>
      <c r="Y141" s="214"/>
      <c r="Z141" s="214"/>
      <c r="AA141" s="214"/>
      <c r="AB141" s="214"/>
      <c r="AC141" s="214"/>
      <c r="AD141" s="214"/>
      <c r="AE141" s="214"/>
      <c r="AF141" s="214"/>
      <c r="AG141" s="214"/>
      <c r="AH141" s="214"/>
      <c r="AI141" s="214"/>
      <c r="AJ141" s="214"/>
      <c r="AK141" s="214"/>
      <c r="AL141" s="214"/>
      <c r="AM141" s="214"/>
      <c r="AN141" s="214"/>
      <c r="AO141" s="214"/>
      <c r="AP141" s="214"/>
      <c r="AQ141" s="214"/>
      <c r="AR141" s="214"/>
      <c r="AS141" s="214"/>
      <c r="AT141" s="214"/>
      <c r="AU141" s="214"/>
      <c r="AV141" s="214"/>
      <c r="AW141" s="214"/>
      <c r="AX141" s="214"/>
      <c r="AY141" s="214"/>
      <c r="AZ141" s="214"/>
      <c r="BA141" s="214"/>
      <c r="BB141" s="214"/>
      <c r="BC141" s="214"/>
      <c r="BD141" s="214"/>
      <c r="BE141" s="214"/>
      <c r="BF141" s="214"/>
      <c r="BG141" s="214"/>
      <c r="BH141" s="214"/>
      <c r="BI141" s="214"/>
      <c r="BJ141" s="214"/>
      <c r="BK141" s="214"/>
      <c r="BL141" s="214"/>
      <c r="BM141" s="214"/>
      <c r="BN141" s="214"/>
      <c r="BO141" s="214"/>
      <c r="BP141" s="214"/>
      <c r="BQ141" s="214"/>
      <c r="BR141" s="214"/>
      <c r="BS141" s="214"/>
      <c r="BT141" s="214"/>
      <c r="BU141" s="214"/>
      <c r="BV141" s="214"/>
      <c r="BW141" s="214"/>
      <c r="BX141" s="214"/>
      <c r="BY141" s="214"/>
      <c r="BZ141" s="214"/>
      <c r="CA141" s="214"/>
      <c r="CB141" s="214"/>
      <c r="CC141" s="214"/>
      <c r="CD141" s="214"/>
      <c r="CE141" s="214"/>
      <c r="CF141" s="214"/>
      <c r="CG141" s="214"/>
      <c r="CH141" s="214"/>
      <c r="CI141" s="214"/>
      <c r="CJ141" s="214"/>
      <c r="CK141" s="214"/>
      <c r="CL141" s="214"/>
      <c r="CM141" s="214"/>
      <c r="CN141" s="214"/>
      <c r="CO141" s="214"/>
      <c r="CP141" s="214"/>
      <c r="CQ141" s="214"/>
      <c r="CR141" s="214"/>
      <c r="CS141" s="214"/>
      <c r="CT141" s="214"/>
      <c r="CU141" s="214"/>
      <c r="CV141" s="214"/>
      <c r="CW141" s="214"/>
      <c r="CX141" s="214"/>
      <c r="CY141" s="214"/>
      <c r="CZ141" s="214"/>
      <c r="DA141" s="214"/>
      <c r="DB141" s="214"/>
      <c r="DC141" s="214"/>
      <c r="DD141" s="214"/>
      <c r="DE141" s="214"/>
      <c r="DF141" s="214"/>
      <c r="DG141" s="214"/>
      <c r="DH141" s="214"/>
      <c r="DI141" s="214"/>
      <c r="DJ141" s="214"/>
      <c r="DK141" s="214"/>
      <c r="DL141" s="214"/>
      <c r="DM141" s="214"/>
      <c r="DN141" s="214"/>
      <c r="DO141" s="214"/>
      <c r="DP141" s="214"/>
      <c r="DQ141" s="214"/>
      <c r="DR141" s="214"/>
      <c r="DS141" s="214"/>
      <c r="DT141" s="214"/>
      <c r="DU141" s="214"/>
      <c r="DV141" s="214"/>
      <c r="DW141" s="214"/>
      <c r="DX141" s="214"/>
      <c r="DY141" s="214"/>
      <c r="DZ141" s="214"/>
      <c r="EA141" s="214"/>
      <c r="EB141" s="214"/>
      <c r="EC141" s="214"/>
      <c r="ED141" s="214"/>
      <c r="EE141" s="214"/>
      <c r="EF141" s="214"/>
      <c r="EG141" s="214"/>
      <c r="EH141" s="214"/>
      <c r="EI141" s="214"/>
      <c r="EJ141" s="214"/>
      <c r="EK141" s="214"/>
      <c r="EL141" s="214"/>
      <c r="EM141" s="214"/>
      <c r="EN141" s="214"/>
      <c r="EO141" s="214"/>
      <c r="EP141" s="214"/>
      <c r="EQ141" s="214"/>
      <c r="ER141" s="214"/>
      <c r="ES141" s="214"/>
      <c r="ET141" s="214"/>
      <c r="EU141" s="214"/>
      <c r="EV141" s="214"/>
      <c r="EW141" s="214"/>
      <c r="EX141" s="214"/>
      <c r="EY141" s="214"/>
      <c r="EZ141" s="214"/>
      <c r="FA141" s="214"/>
      <c r="FB141" s="214"/>
      <c r="FC141" s="214"/>
      <c r="FD141" s="214"/>
      <c r="FE141" s="214"/>
      <c r="FF141" s="214"/>
      <c r="FG141" s="214"/>
      <c r="FH141" s="214"/>
      <c r="FI141" s="214"/>
      <c r="FJ141" s="214"/>
      <c r="FK141" s="214"/>
      <c r="FL141" s="214"/>
      <c r="FM141" s="214"/>
      <c r="FN141" s="214"/>
      <c r="FO141" s="214"/>
      <c r="FP141" s="214"/>
      <c r="FQ141" s="214"/>
      <c r="FR141" s="214"/>
      <c r="FS141" s="214"/>
      <c r="FT141" s="214"/>
      <c r="FU141" s="214"/>
      <c r="FV141" s="214"/>
      <c r="FW141" s="214"/>
      <c r="FX141" s="214"/>
      <c r="FY141" s="214"/>
      <c r="FZ141" s="214"/>
      <c r="GA141" s="214"/>
      <c r="GB141" s="214"/>
      <c r="GC141" s="214"/>
      <c r="GD141" s="214"/>
      <c r="GE141" s="214"/>
      <c r="GF141" s="214"/>
      <c r="GG141" s="214"/>
      <c r="GH141" s="214"/>
      <c r="GI141" s="214"/>
      <c r="GJ141" s="214"/>
      <c r="GK141" s="214"/>
      <c r="GL141" s="214"/>
      <c r="GM141" s="214"/>
      <c r="GN141" s="214"/>
      <c r="GO141" s="214"/>
      <c r="GP141" s="214"/>
      <c r="GQ141" s="214"/>
      <c r="GR141" s="214"/>
      <c r="GS141" s="214"/>
      <c r="GT141" s="214"/>
      <c r="GU141" s="214"/>
      <c r="GV141" s="214"/>
      <c r="GW141" s="214"/>
      <c r="GX141" s="214"/>
      <c r="GY141" s="214"/>
      <c r="GZ141" s="214"/>
      <c r="HA141" s="214"/>
      <c r="HB141" s="214"/>
      <c r="HC141" s="214"/>
      <c r="HD141" s="214"/>
      <c r="HE141" s="214"/>
      <c r="HF141" s="214"/>
      <c r="HG141" s="214"/>
      <c r="HH141" s="214"/>
      <c r="HI141" s="214"/>
      <c r="HJ141" s="214"/>
      <c r="HK141" s="214"/>
      <c r="HL141" s="214"/>
      <c r="HM141" s="214"/>
      <c r="HN141" s="214"/>
      <c r="HO141" s="214"/>
      <c r="HP141" s="214"/>
      <c r="HQ141" s="214"/>
      <c r="HR141" s="214"/>
      <c r="HS141" s="214"/>
      <c r="HT141" s="214"/>
      <c r="HU141" s="214"/>
      <c r="HV141" s="214"/>
      <c r="HW141" s="214"/>
      <c r="HX141" s="214"/>
      <c r="HY141" s="214"/>
      <c r="HZ141" s="214"/>
      <c r="IA141" s="214"/>
      <c r="IB141" s="214"/>
      <c r="IC141" s="214"/>
      <c r="ID141" s="214"/>
      <c r="IE141" s="214"/>
      <c r="IF141" s="214"/>
      <c r="IG141" s="214"/>
      <c r="IH141" s="214"/>
      <c r="II141" s="214"/>
      <c r="IJ141" s="214"/>
      <c r="IK141" s="214"/>
      <c r="IL141" s="214"/>
      <c r="IM141" s="214"/>
      <c r="IN141" s="214"/>
      <c r="IO141" s="214"/>
      <c r="IP141" s="214"/>
      <c r="IQ141" s="214"/>
      <c r="IR141" s="214"/>
      <c r="IS141" s="214"/>
    </row>
    <row r="142" spans="1:253" ht="195" x14ac:dyDescent="0.25">
      <c r="A142" s="324"/>
      <c r="B142" s="317">
        <v>96</v>
      </c>
      <c r="C142" s="298" t="s">
        <v>1775</v>
      </c>
      <c r="D142" s="325" t="s">
        <v>1776</v>
      </c>
      <c r="E142" s="322" t="s">
        <v>1777</v>
      </c>
      <c r="F142" s="300" t="s">
        <v>1279</v>
      </c>
      <c r="G142" s="242" t="s">
        <v>1280</v>
      </c>
      <c r="H142" s="301" t="s">
        <v>1778</v>
      </c>
      <c r="I142" s="304" t="s">
        <v>1779</v>
      </c>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c r="AZ142" s="296"/>
      <c r="BA142" s="296"/>
      <c r="BB142" s="296"/>
      <c r="BC142" s="296"/>
      <c r="BD142" s="296"/>
      <c r="BE142" s="296"/>
      <c r="BF142" s="296"/>
      <c r="BG142" s="296"/>
      <c r="BH142" s="296"/>
      <c r="BI142" s="296"/>
      <c r="BJ142" s="296"/>
      <c r="BK142" s="296"/>
      <c r="BL142" s="296"/>
      <c r="BM142" s="296"/>
      <c r="BN142" s="296"/>
      <c r="BO142" s="296"/>
      <c r="BP142" s="296"/>
      <c r="BQ142" s="296"/>
      <c r="BR142" s="296"/>
      <c r="BS142" s="296"/>
      <c r="BT142" s="296"/>
      <c r="BU142" s="296"/>
      <c r="BV142" s="296"/>
      <c r="BW142" s="296"/>
      <c r="BX142" s="296"/>
      <c r="BY142" s="296"/>
      <c r="BZ142" s="296"/>
      <c r="CA142" s="296"/>
      <c r="CB142" s="296"/>
      <c r="CC142" s="296"/>
      <c r="CD142" s="296"/>
      <c r="CE142" s="296"/>
      <c r="CF142" s="296"/>
      <c r="CG142" s="296"/>
      <c r="CH142" s="296"/>
      <c r="CI142" s="296"/>
      <c r="CJ142" s="296"/>
      <c r="CK142" s="296"/>
      <c r="CL142" s="296"/>
      <c r="CM142" s="296"/>
      <c r="CN142" s="296"/>
      <c r="CO142" s="296"/>
      <c r="CP142" s="296"/>
      <c r="CQ142" s="296"/>
      <c r="CR142" s="296"/>
      <c r="CS142" s="296"/>
      <c r="CT142" s="296"/>
      <c r="CU142" s="296"/>
      <c r="CV142" s="296"/>
      <c r="CW142" s="296"/>
      <c r="CX142" s="296"/>
      <c r="CY142" s="296"/>
      <c r="CZ142" s="296"/>
      <c r="DA142" s="296"/>
      <c r="DB142" s="296"/>
      <c r="DC142" s="296"/>
      <c r="DD142" s="296"/>
      <c r="DE142" s="296"/>
      <c r="DF142" s="296"/>
      <c r="DG142" s="296"/>
      <c r="DH142" s="296"/>
      <c r="DI142" s="296"/>
      <c r="DJ142" s="296"/>
      <c r="DK142" s="296"/>
      <c r="DL142" s="296"/>
      <c r="DM142" s="296"/>
      <c r="DN142" s="296"/>
      <c r="DO142" s="296"/>
      <c r="DP142" s="296"/>
      <c r="DQ142" s="296"/>
      <c r="DR142" s="296"/>
      <c r="DS142" s="296"/>
      <c r="DT142" s="296"/>
      <c r="DU142" s="296"/>
      <c r="DV142" s="296"/>
      <c r="DW142" s="296"/>
      <c r="DX142" s="296"/>
      <c r="DY142" s="296"/>
      <c r="DZ142" s="296"/>
      <c r="EA142" s="296"/>
      <c r="EB142" s="296"/>
      <c r="EC142" s="296"/>
      <c r="ED142" s="296"/>
      <c r="EE142" s="296"/>
      <c r="EF142" s="296"/>
      <c r="EG142" s="296"/>
      <c r="EH142" s="296"/>
      <c r="EI142" s="296"/>
      <c r="EJ142" s="296"/>
      <c r="EK142" s="296"/>
      <c r="EL142" s="296"/>
      <c r="EM142" s="296"/>
      <c r="EN142" s="296"/>
      <c r="EO142" s="296"/>
      <c r="EP142" s="296"/>
      <c r="EQ142" s="296"/>
      <c r="ER142" s="296"/>
      <c r="ES142" s="296"/>
      <c r="ET142" s="296"/>
      <c r="EU142" s="296"/>
      <c r="EV142" s="296"/>
      <c r="EW142" s="296"/>
      <c r="EX142" s="296"/>
      <c r="EY142" s="296"/>
      <c r="EZ142" s="296"/>
      <c r="FA142" s="296"/>
      <c r="FB142" s="296"/>
      <c r="FC142" s="296"/>
      <c r="FD142" s="296"/>
      <c r="FE142" s="296"/>
      <c r="FF142" s="296"/>
      <c r="FG142" s="296"/>
      <c r="FH142" s="296"/>
      <c r="FI142" s="296"/>
      <c r="FJ142" s="296"/>
      <c r="FK142" s="296"/>
      <c r="FL142" s="296"/>
      <c r="FM142" s="296"/>
      <c r="FN142" s="296"/>
      <c r="FO142" s="296"/>
      <c r="FP142" s="296"/>
      <c r="FQ142" s="296"/>
      <c r="FR142" s="296"/>
      <c r="FS142" s="296"/>
      <c r="FT142" s="296"/>
      <c r="FU142" s="296"/>
      <c r="FV142" s="296"/>
      <c r="FW142" s="296"/>
      <c r="FX142" s="296"/>
      <c r="FY142" s="296"/>
      <c r="FZ142" s="296"/>
      <c r="GA142" s="296"/>
      <c r="GB142" s="296"/>
      <c r="GC142" s="296"/>
      <c r="GD142" s="296"/>
      <c r="GE142" s="296"/>
      <c r="GF142" s="296"/>
      <c r="GG142" s="296"/>
      <c r="GH142" s="296"/>
      <c r="GI142" s="296"/>
      <c r="GJ142" s="296"/>
      <c r="GK142" s="296"/>
      <c r="GL142" s="296"/>
      <c r="GM142" s="296"/>
      <c r="GN142" s="296"/>
      <c r="GO142" s="296"/>
      <c r="GP142" s="296"/>
      <c r="GQ142" s="296"/>
      <c r="GR142" s="296"/>
      <c r="GS142" s="296"/>
      <c r="GT142" s="296"/>
      <c r="GU142" s="296"/>
      <c r="GV142" s="296"/>
      <c r="GW142" s="296"/>
      <c r="GX142" s="296"/>
      <c r="GY142" s="296"/>
      <c r="GZ142" s="296"/>
      <c r="HA142" s="296"/>
      <c r="HB142" s="296"/>
      <c r="HC142" s="296"/>
      <c r="HD142" s="296"/>
      <c r="HE142" s="296"/>
      <c r="HF142" s="296"/>
      <c r="HG142" s="296"/>
      <c r="HH142" s="296"/>
      <c r="HI142" s="296"/>
      <c r="HJ142" s="296"/>
      <c r="HK142" s="296"/>
      <c r="HL142" s="296"/>
      <c r="HM142" s="296"/>
      <c r="HN142" s="296"/>
      <c r="HO142" s="296"/>
      <c r="HP142" s="296"/>
      <c r="HQ142" s="296"/>
      <c r="HR142" s="296"/>
      <c r="HS142" s="296"/>
      <c r="HT142" s="296"/>
      <c r="HU142" s="296"/>
      <c r="HV142" s="296"/>
      <c r="HW142" s="296"/>
      <c r="HX142" s="296"/>
      <c r="HY142" s="296"/>
      <c r="HZ142" s="296"/>
      <c r="IA142" s="296"/>
      <c r="IB142" s="296"/>
      <c r="IC142" s="296"/>
      <c r="ID142" s="296"/>
      <c r="IE142" s="296"/>
      <c r="IF142" s="296"/>
      <c r="IG142" s="296"/>
      <c r="IH142" s="296"/>
      <c r="II142" s="296"/>
      <c r="IJ142" s="296"/>
      <c r="IK142" s="296"/>
      <c r="IL142" s="296"/>
      <c r="IM142" s="296"/>
      <c r="IN142" s="296"/>
      <c r="IO142" s="296"/>
      <c r="IP142" s="296"/>
      <c r="IQ142" s="296"/>
      <c r="IR142" s="296"/>
      <c r="IS142" s="296"/>
    </row>
    <row r="143" spans="1:253" ht="240" x14ac:dyDescent="0.25">
      <c r="A143" s="215"/>
      <c r="B143" s="297">
        <v>97</v>
      </c>
      <c r="C143" s="298" t="s">
        <v>1780</v>
      </c>
      <c r="D143" s="325" t="s">
        <v>903</v>
      </c>
      <c r="E143" s="328" t="s">
        <v>1781</v>
      </c>
      <c r="F143" s="241" t="s">
        <v>1279</v>
      </c>
      <c r="G143" s="242" t="s">
        <v>1280</v>
      </c>
      <c r="H143" s="243" t="s">
        <v>1782</v>
      </c>
      <c r="I143" s="347" t="s">
        <v>1783</v>
      </c>
      <c r="J143" s="214"/>
      <c r="K143" s="214"/>
      <c r="L143" s="214"/>
      <c r="M143" s="214"/>
      <c r="N143" s="214"/>
      <c r="O143" s="214"/>
      <c r="P143" s="214"/>
      <c r="Q143" s="214"/>
      <c r="R143" s="214"/>
      <c r="S143" s="214"/>
      <c r="T143" s="214"/>
      <c r="U143" s="214"/>
      <c r="V143" s="214"/>
      <c r="W143" s="214"/>
      <c r="X143" s="214"/>
      <c r="Y143" s="214"/>
      <c r="Z143" s="214"/>
      <c r="AA143" s="214"/>
      <c r="AB143" s="214"/>
      <c r="AC143" s="214"/>
      <c r="AD143" s="214"/>
      <c r="AE143" s="214"/>
      <c r="AF143" s="214"/>
      <c r="AG143" s="214"/>
      <c r="AH143" s="214"/>
      <c r="AI143" s="214"/>
      <c r="AJ143" s="214"/>
      <c r="AK143" s="214"/>
      <c r="AL143" s="214"/>
      <c r="AM143" s="214"/>
      <c r="AN143" s="214"/>
      <c r="AO143" s="214"/>
      <c r="AP143" s="214"/>
      <c r="AQ143" s="214"/>
      <c r="AR143" s="214"/>
      <c r="AS143" s="214"/>
      <c r="AT143" s="214"/>
      <c r="AU143" s="214"/>
      <c r="AV143" s="214"/>
      <c r="AW143" s="214"/>
      <c r="AX143" s="214"/>
      <c r="AY143" s="214"/>
      <c r="AZ143" s="214"/>
      <c r="BA143" s="214"/>
      <c r="BB143" s="214"/>
      <c r="BC143" s="214"/>
      <c r="BD143" s="214"/>
      <c r="BE143" s="214"/>
      <c r="BF143" s="214"/>
      <c r="BG143" s="214"/>
      <c r="BH143" s="214"/>
      <c r="BI143" s="214"/>
      <c r="BJ143" s="214"/>
      <c r="BK143" s="214"/>
      <c r="BL143" s="214"/>
      <c r="BM143" s="214"/>
      <c r="BN143" s="214"/>
      <c r="BO143" s="214"/>
      <c r="BP143" s="214"/>
      <c r="BQ143" s="214"/>
      <c r="BR143" s="214"/>
      <c r="BS143" s="214"/>
      <c r="BT143" s="214"/>
      <c r="BU143" s="214"/>
      <c r="BV143" s="214"/>
      <c r="BW143" s="214"/>
      <c r="BX143" s="214"/>
      <c r="BY143" s="214"/>
      <c r="BZ143" s="214"/>
      <c r="CA143" s="214"/>
      <c r="CB143" s="214"/>
      <c r="CC143" s="214"/>
      <c r="CD143" s="214"/>
      <c r="CE143" s="214"/>
      <c r="CF143" s="214"/>
      <c r="CG143" s="214"/>
      <c r="CH143" s="214"/>
      <c r="CI143" s="214"/>
      <c r="CJ143" s="214"/>
      <c r="CK143" s="214"/>
      <c r="CL143" s="214"/>
      <c r="CM143" s="214"/>
      <c r="CN143" s="214"/>
      <c r="CO143" s="214"/>
      <c r="CP143" s="214"/>
      <c r="CQ143" s="214"/>
      <c r="CR143" s="214"/>
      <c r="CS143" s="214"/>
      <c r="CT143" s="214"/>
      <c r="CU143" s="214"/>
      <c r="CV143" s="214"/>
      <c r="CW143" s="214"/>
      <c r="CX143" s="214"/>
      <c r="CY143" s="214"/>
      <c r="CZ143" s="214"/>
      <c r="DA143" s="214"/>
      <c r="DB143" s="214"/>
      <c r="DC143" s="214"/>
      <c r="DD143" s="214"/>
      <c r="DE143" s="214"/>
      <c r="DF143" s="214"/>
      <c r="DG143" s="214"/>
      <c r="DH143" s="214"/>
      <c r="DI143" s="214"/>
      <c r="DJ143" s="214"/>
      <c r="DK143" s="214"/>
      <c r="DL143" s="214"/>
      <c r="DM143" s="214"/>
      <c r="DN143" s="214"/>
      <c r="DO143" s="214"/>
      <c r="DP143" s="214"/>
      <c r="DQ143" s="214"/>
      <c r="DR143" s="214"/>
      <c r="DS143" s="214"/>
      <c r="DT143" s="214"/>
      <c r="DU143" s="214"/>
      <c r="DV143" s="214"/>
      <c r="DW143" s="214"/>
      <c r="DX143" s="214"/>
      <c r="DY143" s="214"/>
      <c r="DZ143" s="214"/>
      <c r="EA143" s="214"/>
      <c r="EB143" s="214"/>
      <c r="EC143" s="214"/>
      <c r="ED143" s="214"/>
      <c r="EE143" s="214"/>
      <c r="EF143" s="214"/>
      <c r="EG143" s="214"/>
      <c r="EH143" s="214"/>
      <c r="EI143" s="214"/>
      <c r="EJ143" s="214"/>
      <c r="EK143" s="214"/>
      <c r="EL143" s="214"/>
      <c r="EM143" s="214"/>
      <c r="EN143" s="214"/>
      <c r="EO143" s="214"/>
      <c r="EP143" s="214"/>
      <c r="EQ143" s="214"/>
      <c r="ER143" s="214"/>
      <c r="ES143" s="214"/>
      <c r="ET143" s="214"/>
      <c r="EU143" s="214"/>
      <c r="EV143" s="214"/>
      <c r="EW143" s="214"/>
      <c r="EX143" s="214"/>
      <c r="EY143" s="214"/>
      <c r="EZ143" s="214"/>
      <c r="FA143" s="214"/>
      <c r="FB143" s="214"/>
      <c r="FC143" s="214"/>
      <c r="FD143" s="214"/>
      <c r="FE143" s="214"/>
      <c r="FF143" s="214"/>
      <c r="FG143" s="214"/>
      <c r="FH143" s="214"/>
      <c r="FI143" s="214"/>
      <c r="FJ143" s="214"/>
      <c r="FK143" s="214"/>
      <c r="FL143" s="214"/>
      <c r="FM143" s="214"/>
      <c r="FN143" s="214"/>
      <c r="FO143" s="214"/>
      <c r="FP143" s="214"/>
      <c r="FQ143" s="214"/>
      <c r="FR143" s="214"/>
      <c r="FS143" s="214"/>
      <c r="FT143" s="214"/>
      <c r="FU143" s="214"/>
      <c r="FV143" s="214"/>
      <c r="FW143" s="214"/>
      <c r="FX143" s="214"/>
      <c r="FY143" s="214"/>
      <c r="FZ143" s="214"/>
      <c r="GA143" s="214"/>
      <c r="GB143" s="214"/>
      <c r="GC143" s="214"/>
      <c r="GD143" s="214"/>
      <c r="GE143" s="214"/>
      <c r="GF143" s="214"/>
      <c r="GG143" s="214"/>
      <c r="GH143" s="214"/>
      <c r="GI143" s="214"/>
      <c r="GJ143" s="214"/>
      <c r="GK143" s="214"/>
      <c r="GL143" s="214"/>
      <c r="GM143" s="214"/>
      <c r="GN143" s="214"/>
      <c r="GO143" s="214"/>
      <c r="GP143" s="214"/>
      <c r="GQ143" s="214"/>
      <c r="GR143" s="214"/>
      <c r="GS143" s="214"/>
      <c r="GT143" s="214"/>
      <c r="GU143" s="214"/>
      <c r="GV143" s="214"/>
      <c r="GW143" s="214"/>
      <c r="GX143" s="214"/>
      <c r="GY143" s="214"/>
      <c r="GZ143" s="214"/>
      <c r="HA143" s="214"/>
      <c r="HB143" s="214"/>
      <c r="HC143" s="214"/>
      <c r="HD143" s="214"/>
      <c r="HE143" s="214"/>
      <c r="HF143" s="214"/>
      <c r="HG143" s="214"/>
      <c r="HH143" s="214"/>
      <c r="HI143" s="214"/>
      <c r="HJ143" s="214"/>
      <c r="HK143" s="214"/>
      <c r="HL143" s="214"/>
      <c r="HM143" s="214"/>
      <c r="HN143" s="214"/>
      <c r="HO143" s="214"/>
      <c r="HP143" s="214"/>
      <c r="HQ143" s="214"/>
      <c r="HR143" s="214"/>
      <c r="HS143" s="214"/>
      <c r="HT143" s="214"/>
      <c r="HU143" s="214"/>
      <c r="HV143" s="214"/>
      <c r="HW143" s="214"/>
      <c r="HX143" s="214"/>
      <c r="HY143" s="214"/>
      <c r="HZ143" s="214"/>
      <c r="IA143" s="214"/>
      <c r="IB143" s="214"/>
      <c r="IC143" s="214"/>
      <c r="ID143" s="214"/>
      <c r="IE143" s="214"/>
      <c r="IF143" s="214"/>
      <c r="IG143" s="214"/>
      <c r="IH143" s="214"/>
      <c r="II143" s="214"/>
      <c r="IJ143" s="214"/>
      <c r="IK143" s="214"/>
      <c r="IL143" s="214"/>
      <c r="IM143" s="214"/>
      <c r="IN143" s="214"/>
      <c r="IO143" s="214"/>
      <c r="IP143" s="214"/>
      <c r="IQ143" s="214"/>
      <c r="IR143" s="214"/>
      <c r="IS143" s="214"/>
    </row>
    <row r="144" spans="1:253" ht="195" x14ac:dyDescent="0.25">
      <c r="A144" s="376"/>
      <c r="B144" s="238">
        <v>98</v>
      </c>
      <c r="C144" s="377" t="s">
        <v>1784</v>
      </c>
      <c r="D144" s="378" t="s">
        <v>1785</v>
      </c>
      <c r="E144" s="328" t="s">
        <v>1786</v>
      </c>
      <c r="F144" s="260" t="s">
        <v>1279</v>
      </c>
      <c r="G144" s="242" t="s">
        <v>1280</v>
      </c>
      <c r="H144" s="243" t="s">
        <v>1787</v>
      </c>
      <c r="I144" s="303"/>
      <c r="J144" s="214"/>
      <c r="K144" s="214"/>
      <c r="L144" s="214"/>
      <c r="M144" s="214"/>
      <c r="N144" s="214"/>
      <c r="O144" s="214"/>
      <c r="P144" s="214"/>
      <c r="Q144" s="214"/>
      <c r="R144" s="214"/>
      <c r="S144" s="214"/>
      <c r="T144" s="214"/>
      <c r="U144" s="214"/>
      <c r="V144" s="214"/>
      <c r="W144" s="214"/>
      <c r="X144" s="214"/>
      <c r="Y144" s="214"/>
      <c r="Z144" s="214"/>
      <c r="AA144" s="214"/>
      <c r="AB144" s="214"/>
      <c r="AC144" s="214"/>
      <c r="AD144" s="214"/>
      <c r="AE144" s="214"/>
      <c r="AF144" s="214"/>
      <c r="AG144" s="214"/>
      <c r="AH144" s="214"/>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c r="BI144" s="214"/>
      <c r="BJ144" s="214"/>
      <c r="BK144" s="214"/>
      <c r="BL144" s="214"/>
      <c r="BM144" s="214"/>
      <c r="BN144" s="214"/>
      <c r="BO144" s="214"/>
      <c r="BP144" s="214"/>
      <c r="BQ144" s="214"/>
      <c r="BR144" s="214"/>
      <c r="BS144" s="214"/>
      <c r="BT144" s="214"/>
      <c r="BU144" s="214"/>
      <c r="BV144" s="214"/>
      <c r="BW144" s="214"/>
      <c r="BX144" s="214"/>
      <c r="BY144" s="214"/>
      <c r="BZ144" s="214"/>
      <c r="CA144" s="214"/>
      <c r="CB144" s="214"/>
      <c r="CC144" s="214"/>
      <c r="CD144" s="214"/>
      <c r="CE144" s="214"/>
      <c r="CF144" s="214"/>
      <c r="CG144" s="214"/>
      <c r="CH144" s="214"/>
      <c r="CI144" s="214"/>
      <c r="CJ144" s="214"/>
      <c r="CK144" s="214"/>
      <c r="CL144" s="214"/>
      <c r="CM144" s="214"/>
      <c r="CN144" s="214"/>
      <c r="CO144" s="214"/>
      <c r="CP144" s="214"/>
      <c r="CQ144" s="214"/>
      <c r="CR144" s="214"/>
      <c r="CS144" s="214"/>
      <c r="CT144" s="214"/>
      <c r="CU144" s="214"/>
      <c r="CV144" s="214"/>
      <c r="CW144" s="214"/>
      <c r="CX144" s="214"/>
      <c r="CY144" s="214"/>
      <c r="CZ144" s="214"/>
      <c r="DA144" s="214"/>
      <c r="DB144" s="214"/>
      <c r="DC144" s="214"/>
      <c r="DD144" s="214"/>
      <c r="DE144" s="214"/>
      <c r="DF144" s="214"/>
      <c r="DG144" s="214"/>
      <c r="DH144" s="214"/>
      <c r="DI144" s="214"/>
      <c r="DJ144" s="214"/>
      <c r="DK144" s="214"/>
      <c r="DL144" s="214"/>
      <c r="DM144" s="214"/>
      <c r="DN144" s="214"/>
      <c r="DO144" s="214"/>
      <c r="DP144" s="214"/>
      <c r="DQ144" s="214"/>
      <c r="DR144" s="214"/>
      <c r="DS144" s="214"/>
      <c r="DT144" s="214"/>
      <c r="DU144" s="214"/>
      <c r="DV144" s="214"/>
      <c r="DW144" s="214"/>
      <c r="DX144" s="214"/>
      <c r="DY144" s="214"/>
      <c r="DZ144" s="214"/>
      <c r="EA144" s="214"/>
      <c r="EB144" s="214"/>
      <c r="EC144" s="214"/>
      <c r="ED144" s="214"/>
      <c r="EE144" s="214"/>
      <c r="EF144" s="214"/>
      <c r="EG144" s="214"/>
      <c r="EH144" s="214"/>
      <c r="EI144" s="214"/>
      <c r="EJ144" s="214"/>
      <c r="EK144" s="214"/>
      <c r="EL144" s="214"/>
      <c r="EM144" s="214"/>
      <c r="EN144" s="214"/>
      <c r="EO144" s="214"/>
      <c r="EP144" s="214"/>
      <c r="EQ144" s="214"/>
      <c r="ER144" s="214"/>
      <c r="ES144" s="214"/>
      <c r="ET144" s="214"/>
      <c r="EU144" s="214"/>
      <c r="EV144" s="214"/>
      <c r="EW144" s="214"/>
      <c r="EX144" s="214"/>
      <c r="EY144" s="214"/>
      <c r="EZ144" s="214"/>
      <c r="FA144" s="214"/>
      <c r="FB144" s="214"/>
      <c r="FC144" s="214"/>
      <c r="FD144" s="214"/>
      <c r="FE144" s="214"/>
      <c r="FF144" s="214"/>
      <c r="FG144" s="214"/>
      <c r="FH144" s="214"/>
      <c r="FI144" s="214"/>
      <c r="FJ144" s="214"/>
      <c r="FK144" s="214"/>
      <c r="FL144" s="214"/>
      <c r="FM144" s="214"/>
      <c r="FN144" s="214"/>
      <c r="FO144" s="214"/>
      <c r="FP144" s="214"/>
      <c r="FQ144" s="214"/>
      <c r="FR144" s="214"/>
      <c r="FS144" s="214"/>
      <c r="FT144" s="214"/>
      <c r="FU144" s="214"/>
      <c r="FV144" s="214"/>
      <c r="FW144" s="214"/>
      <c r="FX144" s="214"/>
      <c r="FY144" s="214"/>
      <c r="FZ144" s="214"/>
      <c r="GA144" s="214"/>
      <c r="GB144" s="214"/>
      <c r="GC144" s="214"/>
      <c r="GD144" s="214"/>
      <c r="GE144" s="214"/>
      <c r="GF144" s="214"/>
      <c r="GG144" s="214"/>
      <c r="GH144" s="214"/>
      <c r="GI144" s="214"/>
      <c r="GJ144" s="214"/>
      <c r="GK144" s="214"/>
      <c r="GL144" s="214"/>
      <c r="GM144" s="214"/>
      <c r="GN144" s="214"/>
      <c r="GO144" s="214"/>
      <c r="GP144" s="214"/>
      <c r="GQ144" s="214"/>
      <c r="GR144" s="214"/>
      <c r="GS144" s="214"/>
      <c r="GT144" s="214"/>
      <c r="GU144" s="214"/>
      <c r="GV144" s="214"/>
      <c r="GW144" s="214"/>
      <c r="GX144" s="214"/>
      <c r="GY144" s="214"/>
      <c r="GZ144" s="214"/>
      <c r="HA144" s="214"/>
      <c r="HB144" s="214"/>
      <c r="HC144" s="214"/>
      <c r="HD144" s="214"/>
      <c r="HE144" s="214"/>
      <c r="HF144" s="214"/>
      <c r="HG144" s="214"/>
      <c r="HH144" s="214"/>
      <c r="HI144" s="214"/>
      <c r="HJ144" s="214"/>
      <c r="HK144" s="214"/>
      <c r="HL144" s="214"/>
      <c r="HM144" s="214"/>
      <c r="HN144" s="214"/>
      <c r="HO144" s="214"/>
      <c r="HP144" s="214"/>
      <c r="HQ144" s="214"/>
      <c r="HR144" s="214"/>
      <c r="HS144" s="214"/>
      <c r="HT144" s="214"/>
      <c r="HU144" s="214"/>
      <c r="HV144" s="214"/>
      <c r="HW144" s="214"/>
      <c r="HX144" s="214"/>
      <c r="HY144" s="214"/>
      <c r="HZ144" s="214"/>
      <c r="IA144" s="214"/>
      <c r="IB144" s="214"/>
      <c r="IC144" s="214"/>
      <c r="ID144" s="214"/>
      <c r="IE144" s="214"/>
      <c r="IF144" s="214"/>
      <c r="IG144" s="214"/>
      <c r="IH144" s="214"/>
      <c r="II144" s="214"/>
      <c r="IJ144" s="214"/>
      <c r="IK144" s="214"/>
      <c r="IL144" s="214"/>
      <c r="IM144" s="214"/>
      <c r="IN144" s="214"/>
      <c r="IO144" s="214"/>
      <c r="IP144" s="214"/>
      <c r="IQ144" s="214"/>
      <c r="IR144" s="214"/>
      <c r="IS144" s="214"/>
    </row>
    <row r="145" spans="1:253" ht="345" x14ac:dyDescent="0.25">
      <c r="A145" s="376"/>
      <c r="B145" s="238">
        <v>99</v>
      </c>
      <c r="C145" s="377" t="s">
        <v>1788</v>
      </c>
      <c r="D145" s="378" t="s">
        <v>1789</v>
      </c>
      <c r="E145" s="328" t="s">
        <v>1790</v>
      </c>
      <c r="F145" s="260" t="s">
        <v>1279</v>
      </c>
      <c r="G145" s="242" t="s">
        <v>1280</v>
      </c>
      <c r="H145" s="261" t="s">
        <v>1791</v>
      </c>
      <c r="I145" s="303" t="s">
        <v>1792</v>
      </c>
      <c r="J145" s="214"/>
      <c r="K145" s="214"/>
      <c r="L145" s="214"/>
      <c r="M145" s="214"/>
      <c r="N145" s="214"/>
      <c r="O145" s="214"/>
      <c r="P145" s="214"/>
      <c r="Q145" s="214"/>
      <c r="R145" s="214"/>
      <c r="S145" s="214"/>
      <c r="T145" s="214"/>
      <c r="U145" s="214"/>
      <c r="V145" s="214"/>
      <c r="W145" s="214"/>
      <c r="X145" s="214"/>
      <c r="Y145" s="214"/>
      <c r="Z145" s="214"/>
      <c r="AA145" s="214"/>
      <c r="AB145" s="214"/>
      <c r="AC145" s="214"/>
      <c r="AD145" s="214"/>
      <c r="AE145" s="214"/>
      <c r="AF145" s="214"/>
      <c r="AG145" s="214"/>
      <c r="AH145" s="214"/>
      <c r="AI145" s="214"/>
      <c r="AJ145" s="214"/>
      <c r="AK145" s="214"/>
      <c r="AL145" s="214"/>
      <c r="AM145" s="214"/>
      <c r="AN145" s="214"/>
      <c r="AO145" s="214"/>
      <c r="AP145" s="214"/>
      <c r="AQ145" s="214"/>
      <c r="AR145" s="214"/>
      <c r="AS145" s="214"/>
      <c r="AT145" s="214"/>
      <c r="AU145" s="214"/>
      <c r="AV145" s="214"/>
      <c r="AW145" s="214"/>
      <c r="AX145" s="214"/>
      <c r="AY145" s="214"/>
      <c r="AZ145" s="214"/>
      <c r="BA145" s="214"/>
      <c r="BB145" s="214"/>
      <c r="BC145" s="214"/>
      <c r="BD145" s="214"/>
      <c r="BE145" s="214"/>
      <c r="BF145" s="214"/>
      <c r="BG145" s="214"/>
      <c r="BH145" s="214"/>
      <c r="BI145" s="214"/>
      <c r="BJ145" s="214"/>
      <c r="BK145" s="214"/>
      <c r="BL145" s="214"/>
      <c r="BM145" s="214"/>
      <c r="BN145" s="214"/>
      <c r="BO145" s="214"/>
      <c r="BP145" s="214"/>
      <c r="BQ145" s="214"/>
      <c r="BR145" s="214"/>
      <c r="BS145" s="214"/>
      <c r="BT145" s="214"/>
      <c r="BU145" s="214"/>
      <c r="BV145" s="214"/>
      <c r="BW145" s="214"/>
      <c r="BX145" s="214"/>
      <c r="BY145" s="214"/>
      <c r="BZ145" s="214"/>
      <c r="CA145" s="214"/>
      <c r="CB145" s="214"/>
      <c r="CC145" s="214"/>
      <c r="CD145" s="214"/>
      <c r="CE145" s="214"/>
      <c r="CF145" s="214"/>
      <c r="CG145" s="214"/>
      <c r="CH145" s="214"/>
      <c r="CI145" s="214"/>
      <c r="CJ145" s="214"/>
      <c r="CK145" s="214"/>
      <c r="CL145" s="214"/>
      <c r="CM145" s="214"/>
      <c r="CN145" s="214"/>
      <c r="CO145" s="214"/>
      <c r="CP145" s="214"/>
      <c r="CQ145" s="214"/>
      <c r="CR145" s="214"/>
      <c r="CS145" s="214"/>
      <c r="CT145" s="214"/>
      <c r="CU145" s="214"/>
      <c r="CV145" s="214"/>
      <c r="CW145" s="214"/>
      <c r="CX145" s="214"/>
      <c r="CY145" s="214"/>
      <c r="CZ145" s="214"/>
      <c r="DA145" s="214"/>
      <c r="DB145" s="214"/>
      <c r="DC145" s="214"/>
      <c r="DD145" s="214"/>
      <c r="DE145" s="214"/>
      <c r="DF145" s="214"/>
      <c r="DG145" s="214"/>
      <c r="DH145" s="214"/>
      <c r="DI145" s="214"/>
      <c r="DJ145" s="214"/>
      <c r="DK145" s="214"/>
      <c r="DL145" s="214"/>
      <c r="DM145" s="214"/>
      <c r="DN145" s="214"/>
      <c r="DO145" s="214"/>
      <c r="DP145" s="214"/>
      <c r="DQ145" s="214"/>
      <c r="DR145" s="214"/>
      <c r="DS145" s="214"/>
      <c r="DT145" s="214"/>
      <c r="DU145" s="214"/>
      <c r="DV145" s="214"/>
      <c r="DW145" s="214"/>
      <c r="DX145" s="214"/>
      <c r="DY145" s="214"/>
      <c r="DZ145" s="214"/>
      <c r="EA145" s="214"/>
      <c r="EB145" s="214"/>
      <c r="EC145" s="214"/>
      <c r="ED145" s="214"/>
      <c r="EE145" s="214"/>
      <c r="EF145" s="214"/>
      <c r="EG145" s="214"/>
      <c r="EH145" s="214"/>
      <c r="EI145" s="214"/>
      <c r="EJ145" s="214"/>
      <c r="EK145" s="214"/>
      <c r="EL145" s="214"/>
      <c r="EM145" s="214"/>
      <c r="EN145" s="214"/>
      <c r="EO145" s="214"/>
      <c r="EP145" s="214"/>
      <c r="EQ145" s="214"/>
      <c r="ER145" s="214"/>
      <c r="ES145" s="214"/>
      <c r="ET145" s="214"/>
      <c r="EU145" s="214"/>
      <c r="EV145" s="214"/>
      <c r="EW145" s="214"/>
      <c r="EX145" s="214"/>
      <c r="EY145" s="214"/>
      <c r="EZ145" s="214"/>
      <c r="FA145" s="214"/>
      <c r="FB145" s="214"/>
      <c r="FC145" s="214"/>
      <c r="FD145" s="214"/>
      <c r="FE145" s="214"/>
      <c r="FF145" s="214"/>
      <c r="FG145" s="214"/>
      <c r="FH145" s="214"/>
      <c r="FI145" s="214"/>
      <c r="FJ145" s="214"/>
      <c r="FK145" s="214"/>
      <c r="FL145" s="214"/>
      <c r="FM145" s="214"/>
      <c r="FN145" s="214"/>
      <c r="FO145" s="214"/>
      <c r="FP145" s="214"/>
      <c r="FQ145" s="214"/>
      <c r="FR145" s="214"/>
      <c r="FS145" s="214"/>
      <c r="FT145" s="214"/>
      <c r="FU145" s="214"/>
      <c r="FV145" s="214"/>
      <c r="FW145" s="214"/>
      <c r="FX145" s="214"/>
      <c r="FY145" s="214"/>
      <c r="FZ145" s="214"/>
      <c r="GA145" s="214"/>
      <c r="GB145" s="214"/>
      <c r="GC145" s="214"/>
      <c r="GD145" s="214"/>
      <c r="GE145" s="214"/>
      <c r="GF145" s="214"/>
      <c r="GG145" s="214"/>
      <c r="GH145" s="214"/>
      <c r="GI145" s="214"/>
      <c r="GJ145" s="214"/>
      <c r="GK145" s="214"/>
      <c r="GL145" s="214"/>
      <c r="GM145" s="214"/>
      <c r="GN145" s="214"/>
      <c r="GO145" s="214"/>
      <c r="GP145" s="214"/>
      <c r="GQ145" s="214"/>
      <c r="GR145" s="214"/>
      <c r="GS145" s="214"/>
      <c r="GT145" s="214"/>
      <c r="GU145" s="214"/>
      <c r="GV145" s="214"/>
      <c r="GW145" s="214"/>
      <c r="GX145" s="214"/>
      <c r="GY145" s="214"/>
      <c r="GZ145" s="214"/>
      <c r="HA145" s="214"/>
      <c r="HB145" s="214"/>
      <c r="HC145" s="214"/>
      <c r="HD145" s="214"/>
      <c r="HE145" s="214"/>
      <c r="HF145" s="214"/>
      <c r="HG145" s="214"/>
      <c r="HH145" s="214"/>
      <c r="HI145" s="214"/>
      <c r="HJ145" s="214"/>
      <c r="HK145" s="214"/>
      <c r="HL145" s="214"/>
      <c r="HM145" s="214"/>
      <c r="HN145" s="214"/>
      <c r="HO145" s="214"/>
      <c r="HP145" s="214"/>
      <c r="HQ145" s="214"/>
      <c r="HR145" s="214"/>
      <c r="HS145" s="214"/>
      <c r="HT145" s="214"/>
      <c r="HU145" s="214"/>
      <c r="HV145" s="214"/>
      <c r="HW145" s="214"/>
      <c r="HX145" s="214"/>
      <c r="HY145" s="214"/>
      <c r="HZ145" s="214"/>
      <c r="IA145" s="214"/>
      <c r="IB145" s="214"/>
      <c r="IC145" s="214"/>
      <c r="ID145" s="214"/>
      <c r="IE145" s="214"/>
      <c r="IF145" s="214"/>
      <c r="IG145" s="214"/>
      <c r="IH145" s="214"/>
      <c r="II145" s="214"/>
      <c r="IJ145" s="214"/>
      <c r="IK145" s="214"/>
      <c r="IL145" s="214"/>
      <c r="IM145" s="214"/>
      <c r="IN145" s="214"/>
      <c r="IO145" s="214"/>
      <c r="IP145" s="214"/>
      <c r="IQ145" s="214"/>
      <c r="IR145" s="214"/>
      <c r="IS145" s="214"/>
    </row>
    <row r="146" spans="1:253" ht="255" x14ac:dyDescent="0.25">
      <c r="A146" s="376"/>
      <c r="B146" s="238">
        <v>100</v>
      </c>
      <c r="C146" s="377" t="s">
        <v>1793</v>
      </c>
      <c r="D146" s="378" t="s">
        <v>1794</v>
      </c>
      <c r="E146" s="316" t="s">
        <v>1795</v>
      </c>
      <c r="F146" s="260" t="s">
        <v>1279</v>
      </c>
      <c r="G146" s="242" t="s">
        <v>1280</v>
      </c>
      <c r="H146" s="261" t="s">
        <v>1796</v>
      </c>
      <c r="I146" s="266" t="s">
        <v>1797</v>
      </c>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c r="BI146" s="214"/>
      <c r="BJ146" s="214"/>
      <c r="BK146" s="214"/>
      <c r="BL146" s="214"/>
      <c r="BM146" s="214"/>
      <c r="BN146" s="214"/>
      <c r="BO146" s="214"/>
      <c r="BP146" s="214"/>
      <c r="BQ146" s="214"/>
      <c r="BR146" s="214"/>
      <c r="BS146" s="214"/>
      <c r="BT146" s="214"/>
      <c r="BU146" s="214"/>
      <c r="BV146" s="214"/>
      <c r="BW146" s="214"/>
      <c r="BX146" s="214"/>
      <c r="BY146" s="214"/>
      <c r="BZ146" s="214"/>
      <c r="CA146" s="214"/>
      <c r="CB146" s="214"/>
      <c r="CC146" s="214"/>
      <c r="CD146" s="214"/>
      <c r="CE146" s="214"/>
      <c r="CF146" s="214"/>
      <c r="CG146" s="214"/>
      <c r="CH146" s="214"/>
      <c r="CI146" s="214"/>
      <c r="CJ146" s="214"/>
      <c r="CK146" s="214"/>
      <c r="CL146" s="214"/>
      <c r="CM146" s="214"/>
      <c r="CN146" s="214"/>
      <c r="CO146" s="214"/>
      <c r="CP146" s="214"/>
      <c r="CQ146" s="214"/>
      <c r="CR146" s="214"/>
      <c r="CS146" s="214"/>
      <c r="CT146" s="214"/>
      <c r="CU146" s="214"/>
      <c r="CV146" s="214"/>
      <c r="CW146" s="214"/>
      <c r="CX146" s="214"/>
      <c r="CY146" s="214"/>
      <c r="CZ146" s="214"/>
      <c r="DA146" s="214"/>
      <c r="DB146" s="214"/>
      <c r="DC146" s="214"/>
      <c r="DD146" s="214"/>
      <c r="DE146" s="214"/>
      <c r="DF146" s="214"/>
      <c r="DG146" s="214"/>
      <c r="DH146" s="214"/>
      <c r="DI146" s="214"/>
      <c r="DJ146" s="214"/>
      <c r="DK146" s="214"/>
      <c r="DL146" s="214"/>
      <c r="DM146" s="214"/>
      <c r="DN146" s="214"/>
      <c r="DO146" s="214"/>
      <c r="DP146" s="214"/>
      <c r="DQ146" s="214"/>
      <c r="DR146" s="214"/>
      <c r="DS146" s="214"/>
      <c r="DT146" s="214"/>
      <c r="DU146" s="214"/>
      <c r="DV146" s="214"/>
      <c r="DW146" s="214"/>
      <c r="DX146" s="214"/>
      <c r="DY146" s="214"/>
      <c r="DZ146" s="214"/>
      <c r="EA146" s="214"/>
      <c r="EB146" s="214"/>
      <c r="EC146" s="214"/>
      <c r="ED146" s="214"/>
      <c r="EE146" s="214"/>
      <c r="EF146" s="214"/>
      <c r="EG146" s="214"/>
      <c r="EH146" s="214"/>
      <c r="EI146" s="214"/>
      <c r="EJ146" s="214"/>
      <c r="EK146" s="214"/>
      <c r="EL146" s="214"/>
      <c r="EM146" s="214"/>
      <c r="EN146" s="214"/>
      <c r="EO146" s="214"/>
      <c r="EP146" s="214"/>
      <c r="EQ146" s="214"/>
      <c r="ER146" s="214"/>
      <c r="ES146" s="214"/>
      <c r="ET146" s="214"/>
      <c r="EU146" s="214"/>
      <c r="EV146" s="214"/>
      <c r="EW146" s="214"/>
      <c r="EX146" s="214"/>
      <c r="EY146" s="214"/>
      <c r="EZ146" s="214"/>
      <c r="FA146" s="214"/>
      <c r="FB146" s="214"/>
      <c r="FC146" s="214"/>
      <c r="FD146" s="214"/>
      <c r="FE146" s="214"/>
      <c r="FF146" s="214"/>
      <c r="FG146" s="214"/>
      <c r="FH146" s="214"/>
      <c r="FI146" s="214"/>
      <c r="FJ146" s="214"/>
      <c r="FK146" s="214"/>
      <c r="FL146" s="214"/>
      <c r="FM146" s="214"/>
      <c r="FN146" s="214"/>
      <c r="FO146" s="214"/>
      <c r="FP146" s="214"/>
      <c r="FQ146" s="214"/>
      <c r="FR146" s="214"/>
      <c r="FS146" s="214"/>
      <c r="FT146" s="214"/>
      <c r="FU146" s="214"/>
      <c r="FV146" s="214"/>
      <c r="FW146" s="214"/>
      <c r="FX146" s="214"/>
      <c r="FY146" s="214"/>
      <c r="FZ146" s="214"/>
      <c r="GA146" s="214"/>
      <c r="GB146" s="214"/>
      <c r="GC146" s="214"/>
      <c r="GD146" s="214"/>
      <c r="GE146" s="214"/>
      <c r="GF146" s="214"/>
      <c r="GG146" s="214"/>
      <c r="GH146" s="214"/>
      <c r="GI146" s="214"/>
      <c r="GJ146" s="214"/>
      <c r="GK146" s="214"/>
      <c r="GL146" s="214"/>
      <c r="GM146" s="214"/>
      <c r="GN146" s="214"/>
      <c r="GO146" s="214"/>
      <c r="GP146" s="214"/>
      <c r="GQ146" s="214"/>
      <c r="GR146" s="214"/>
      <c r="GS146" s="214"/>
      <c r="GT146" s="214"/>
      <c r="GU146" s="214"/>
      <c r="GV146" s="214"/>
      <c r="GW146" s="214"/>
      <c r="GX146" s="214"/>
      <c r="GY146" s="214"/>
      <c r="GZ146" s="214"/>
      <c r="HA146" s="214"/>
      <c r="HB146" s="214"/>
      <c r="HC146" s="214"/>
      <c r="HD146" s="214"/>
      <c r="HE146" s="214"/>
      <c r="HF146" s="214"/>
      <c r="HG146" s="214"/>
      <c r="HH146" s="214"/>
      <c r="HI146" s="214"/>
      <c r="HJ146" s="214"/>
      <c r="HK146" s="214"/>
      <c r="HL146" s="214"/>
      <c r="HM146" s="214"/>
      <c r="HN146" s="214"/>
      <c r="HO146" s="214"/>
      <c r="HP146" s="214"/>
      <c r="HQ146" s="214"/>
      <c r="HR146" s="214"/>
      <c r="HS146" s="214"/>
      <c r="HT146" s="214"/>
      <c r="HU146" s="214"/>
      <c r="HV146" s="214"/>
      <c r="HW146" s="214"/>
      <c r="HX146" s="214"/>
      <c r="HY146" s="214"/>
      <c r="HZ146" s="214"/>
      <c r="IA146" s="214"/>
      <c r="IB146" s="214"/>
      <c r="IC146" s="214"/>
      <c r="ID146" s="214"/>
      <c r="IE146" s="214"/>
      <c r="IF146" s="214"/>
      <c r="IG146" s="214"/>
      <c r="IH146" s="214"/>
      <c r="II146" s="214"/>
      <c r="IJ146" s="214"/>
      <c r="IK146" s="214"/>
      <c r="IL146" s="214"/>
      <c r="IM146" s="214"/>
      <c r="IN146" s="214"/>
      <c r="IO146" s="214"/>
      <c r="IP146" s="214"/>
      <c r="IQ146" s="214"/>
      <c r="IR146" s="214"/>
      <c r="IS146" s="214"/>
    </row>
    <row r="147" spans="1:253" ht="345" x14ac:dyDescent="0.25">
      <c r="A147" s="376"/>
      <c r="B147" s="238">
        <v>101</v>
      </c>
      <c r="C147" s="377" t="s">
        <v>1798</v>
      </c>
      <c r="D147" s="378" t="s">
        <v>1799</v>
      </c>
      <c r="E147" s="328" t="s">
        <v>1800</v>
      </c>
      <c r="F147" s="260" t="s">
        <v>1279</v>
      </c>
      <c r="G147" s="242" t="s">
        <v>1280</v>
      </c>
      <c r="H147" s="261" t="s">
        <v>1801</v>
      </c>
      <c r="I147" s="266" t="s">
        <v>1510</v>
      </c>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c r="BI147" s="214"/>
      <c r="BJ147" s="214"/>
      <c r="BK147" s="214"/>
      <c r="BL147" s="214"/>
      <c r="BM147" s="214"/>
      <c r="BN147" s="214"/>
      <c r="BO147" s="214"/>
      <c r="BP147" s="214"/>
      <c r="BQ147" s="214"/>
      <c r="BR147" s="214"/>
      <c r="BS147" s="214"/>
      <c r="BT147" s="214"/>
      <c r="BU147" s="214"/>
      <c r="BV147" s="214"/>
      <c r="BW147" s="214"/>
      <c r="BX147" s="214"/>
      <c r="BY147" s="214"/>
      <c r="BZ147" s="214"/>
      <c r="CA147" s="214"/>
      <c r="CB147" s="214"/>
      <c r="CC147" s="214"/>
      <c r="CD147" s="214"/>
      <c r="CE147" s="214"/>
      <c r="CF147" s="214"/>
      <c r="CG147" s="214"/>
      <c r="CH147" s="214"/>
      <c r="CI147" s="214"/>
      <c r="CJ147" s="214"/>
      <c r="CK147" s="214"/>
      <c r="CL147" s="214"/>
      <c r="CM147" s="214"/>
      <c r="CN147" s="214"/>
      <c r="CO147" s="214"/>
      <c r="CP147" s="214"/>
      <c r="CQ147" s="214"/>
      <c r="CR147" s="214"/>
      <c r="CS147" s="214"/>
      <c r="CT147" s="214"/>
      <c r="CU147" s="214"/>
      <c r="CV147" s="214"/>
      <c r="CW147" s="214"/>
      <c r="CX147" s="214"/>
      <c r="CY147" s="214"/>
      <c r="CZ147" s="214"/>
      <c r="DA147" s="214"/>
      <c r="DB147" s="214"/>
      <c r="DC147" s="214"/>
      <c r="DD147" s="214"/>
      <c r="DE147" s="214"/>
      <c r="DF147" s="214"/>
      <c r="DG147" s="214"/>
      <c r="DH147" s="214"/>
      <c r="DI147" s="214"/>
      <c r="DJ147" s="214"/>
      <c r="DK147" s="214"/>
      <c r="DL147" s="214"/>
      <c r="DM147" s="214"/>
      <c r="DN147" s="214"/>
      <c r="DO147" s="214"/>
      <c r="DP147" s="214"/>
      <c r="DQ147" s="214"/>
      <c r="DR147" s="214"/>
      <c r="DS147" s="214"/>
      <c r="DT147" s="214"/>
      <c r="DU147" s="214"/>
      <c r="DV147" s="214"/>
      <c r="DW147" s="214"/>
      <c r="DX147" s="214"/>
      <c r="DY147" s="214"/>
      <c r="DZ147" s="214"/>
      <c r="EA147" s="214"/>
      <c r="EB147" s="214"/>
      <c r="EC147" s="214"/>
      <c r="ED147" s="214"/>
      <c r="EE147" s="214"/>
      <c r="EF147" s="214"/>
      <c r="EG147" s="214"/>
      <c r="EH147" s="214"/>
      <c r="EI147" s="214"/>
      <c r="EJ147" s="214"/>
      <c r="EK147" s="214"/>
      <c r="EL147" s="214"/>
      <c r="EM147" s="214"/>
      <c r="EN147" s="214"/>
      <c r="EO147" s="214"/>
      <c r="EP147" s="214"/>
      <c r="EQ147" s="214"/>
      <c r="ER147" s="214"/>
      <c r="ES147" s="214"/>
      <c r="ET147" s="214"/>
      <c r="EU147" s="214"/>
      <c r="EV147" s="214"/>
      <c r="EW147" s="214"/>
      <c r="EX147" s="214"/>
      <c r="EY147" s="214"/>
      <c r="EZ147" s="214"/>
      <c r="FA147" s="214"/>
      <c r="FB147" s="214"/>
      <c r="FC147" s="214"/>
      <c r="FD147" s="214"/>
      <c r="FE147" s="214"/>
      <c r="FF147" s="214"/>
      <c r="FG147" s="214"/>
      <c r="FH147" s="214"/>
      <c r="FI147" s="214"/>
      <c r="FJ147" s="214"/>
      <c r="FK147" s="214"/>
      <c r="FL147" s="214"/>
      <c r="FM147" s="214"/>
      <c r="FN147" s="214"/>
      <c r="FO147" s="214"/>
      <c r="FP147" s="214"/>
      <c r="FQ147" s="214"/>
      <c r="FR147" s="214"/>
      <c r="FS147" s="214"/>
      <c r="FT147" s="214"/>
      <c r="FU147" s="214"/>
      <c r="FV147" s="214"/>
      <c r="FW147" s="214"/>
      <c r="FX147" s="214"/>
      <c r="FY147" s="214"/>
      <c r="FZ147" s="214"/>
      <c r="GA147" s="214"/>
      <c r="GB147" s="214"/>
      <c r="GC147" s="214"/>
      <c r="GD147" s="214"/>
      <c r="GE147" s="214"/>
      <c r="GF147" s="214"/>
      <c r="GG147" s="214"/>
      <c r="GH147" s="214"/>
      <c r="GI147" s="214"/>
      <c r="GJ147" s="214"/>
      <c r="GK147" s="214"/>
      <c r="GL147" s="214"/>
      <c r="GM147" s="214"/>
      <c r="GN147" s="214"/>
      <c r="GO147" s="214"/>
      <c r="GP147" s="214"/>
      <c r="GQ147" s="214"/>
      <c r="GR147" s="214"/>
      <c r="GS147" s="214"/>
      <c r="GT147" s="214"/>
      <c r="GU147" s="214"/>
      <c r="GV147" s="214"/>
      <c r="GW147" s="214"/>
      <c r="GX147" s="214"/>
      <c r="GY147" s="214"/>
      <c r="GZ147" s="214"/>
      <c r="HA147" s="214"/>
      <c r="HB147" s="214"/>
      <c r="HC147" s="214"/>
      <c r="HD147" s="214"/>
      <c r="HE147" s="214"/>
      <c r="HF147" s="214"/>
      <c r="HG147" s="214"/>
      <c r="HH147" s="214"/>
      <c r="HI147" s="214"/>
      <c r="HJ147" s="214"/>
      <c r="HK147" s="214"/>
      <c r="HL147" s="214"/>
      <c r="HM147" s="214"/>
      <c r="HN147" s="214"/>
      <c r="HO147" s="214"/>
      <c r="HP147" s="214"/>
      <c r="HQ147" s="214"/>
      <c r="HR147" s="214"/>
      <c r="HS147" s="214"/>
      <c r="HT147" s="214"/>
      <c r="HU147" s="214"/>
      <c r="HV147" s="214"/>
      <c r="HW147" s="214"/>
      <c r="HX147" s="214"/>
      <c r="HY147" s="214"/>
      <c r="HZ147" s="214"/>
      <c r="IA147" s="214"/>
      <c r="IB147" s="214"/>
      <c r="IC147" s="214"/>
      <c r="ID147" s="214"/>
      <c r="IE147" s="214"/>
      <c r="IF147" s="214"/>
      <c r="IG147" s="214"/>
      <c r="IH147" s="214"/>
      <c r="II147" s="214"/>
      <c r="IJ147" s="214"/>
      <c r="IK147" s="214"/>
      <c r="IL147" s="214"/>
      <c r="IM147" s="214"/>
      <c r="IN147" s="214"/>
      <c r="IO147" s="214"/>
      <c r="IP147" s="214"/>
      <c r="IQ147" s="214"/>
      <c r="IR147" s="214"/>
      <c r="IS147" s="214"/>
    </row>
    <row r="148" spans="1:253" ht="210" x14ac:dyDescent="0.25">
      <c r="A148" s="376"/>
      <c r="B148" s="238">
        <v>102</v>
      </c>
      <c r="C148" s="377" t="s">
        <v>1802</v>
      </c>
      <c r="D148" s="378" t="s">
        <v>929</v>
      </c>
      <c r="E148" s="326" t="s">
        <v>1803</v>
      </c>
      <c r="F148" s="260" t="s">
        <v>1279</v>
      </c>
      <c r="G148" s="327" t="s">
        <v>1280</v>
      </c>
      <c r="H148" s="261" t="s">
        <v>1804</v>
      </c>
      <c r="I148" s="262" t="s">
        <v>1805</v>
      </c>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4"/>
      <c r="BD148" s="214"/>
      <c r="BE148" s="214"/>
      <c r="BF148" s="214"/>
      <c r="BG148" s="214"/>
      <c r="BH148" s="214"/>
      <c r="BI148" s="214"/>
      <c r="BJ148" s="214"/>
      <c r="BK148" s="214"/>
      <c r="BL148" s="214"/>
      <c r="BM148" s="214"/>
      <c r="BN148" s="214"/>
      <c r="BO148" s="214"/>
      <c r="BP148" s="214"/>
      <c r="BQ148" s="214"/>
      <c r="BR148" s="214"/>
      <c r="BS148" s="214"/>
      <c r="BT148" s="214"/>
      <c r="BU148" s="214"/>
      <c r="BV148" s="214"/>
      <c r="BW148" s="214"/>
      <c r="BX148" s="214"/>
      <c r="BY148" s="214"/>
      <c r="BZ148" s="214"/>
      <c r="CA148" s="214"/>
      <c r="CB148" s="214"/>
      <c r="CC148" s="214"/>
      <c r="CD148" s="214"/>
      <c r="CE148" s="214"/>
      <c r="CF148" s="214"/>
      <c r="CG148" s="214"/>
      <c r="CH148" s="214"/>
      <c r="CI148" s="214"/>
      <c r="CJ148" s="214"/>
      <c r="CK148" s="214"/>
      <c r="CL148" s="214"/>
      <c r="CM148" s="214"/>
      <c r="CN148" s="214"/>
      <c r="CO148" s="214"/>
      <c r="CP148" s="214"/>
      <c r="CQ148" s="214"/>
      <c r="CR148" s="214"/>
      <c r="CS148" s="214"/>
      <c r="CT148" s="214"/>
      <c r="CU148" s="214"/>
      <c r="CV148" s="214"/>
      <c r="CW148" s="214"/>
      <c r="CX148" s="214"/>
      <c r="CY148" s="214"/>
      <c r="CZ148" s="214"/>
      <c r="DA148" s="214"/>
      <c r="DB148" s="214"/>
      <c r="DC148" s="214"/>
      <c r="DD148" s="214"/>
      <c r="DE148" s="214"/>
      <c r="DF148" s="214"/>
      <c r="DG148" s="214"/>
      <c r="DH148" s="214"/>
      <c r="DI148" s="214"/>
      <c r="DJ148" s="214"/>
      <c r="DK148" s="214"/>
      <c r="DL148" s="214"/>
      <c r="DM148" s="214"/>
      <c r="DN148" s="214"/>
      <c r="DO148" s="214"/>
      <c r="DP148" s="214"/>
      <c r="DQ148" s="214"/>
      <c r="DR148" s="214"/>
      <c r="DS148" s="214"/>
      <c r="DT148" s="214"/>
      <c r="DU148" s="214"/>
      <c r="DV148" s="214"/>
      <c r="DW148" s="214"/>
      <c r="DX148" s="214"/>
      <c r="DY148" s="214"/>
      <c r="DZ148" s="214"/>
      <c r="EA148" s="214"/>
      <c r="EB148" s="214"/>
      <c r="EC148" s="214"/>
      <c r="ED148" s="214"/>
      <c r="EE148" s="214"/>
      <c r="EF148" s="214"/>
      <c r="EG148" s="214"/>
      <c r="EH148" s="214"/>
      <c r="EI148" s="214"/>
      <c r="EJ148" s="214"/>
      <c r="EK148" s="214"/>
      <c r="EL148" s="214"/>
      <c r="EM148" s="214"/>
      <c r="EN148" s="214"/>
      <c r="EO148" s="214"/>
      <c r="EP148" s="214"/>
      <c r="EQ148" s="214"/>
      <c r="ER148" s="214"/>
      <c r="ES148" s="214"/>
      <c r="ET148" s="214"/>
      <c r="EU148" s="214"/>
      <c r="EV148" s="214"/>
      <c r="EW148" s="214"/>
      <c r="EX148" s="214"/>
      <c r="EY148" s="214"/>
      <c r="EZ148" s="214"/>
      <c r="FA148" s="214"/>
      <c r="FB148" s="214"/>
      <c r="FC148" s="214"/>
      <c r="FD148" s="214"/>
      <c r="FE148" s="214"/>
      <c r="FF148" s="214"/>
      <c r="FG148" s="214"/>
      <c r="FH148" s="214"/>
      <c r="FI148" s="214"/>
      <c r="FJ148" s="214"/>
      <c r="FK148" s="214"/>
      <c r="FL148" s="214"/>
      <c r="FM148" s="214"/>
      <c r="FN148" s="214"/>
      <c r="FO148" s="214"/>
      <c r="FP148" s="214"/>
      <c r="FQ148" s="214"/>
      <c r="FR148" s="214"/>
      <c r="FS148" s="214"/>
      <c r="FT148" s="214"/>
      <c r="FU148" s="214"/>
      <c r="FV148" s="214"/>
      <c r="FW148" s="214"/>
      <c r="FX148" s="214"/>
      <c r="FY148" s="214"/>
      <c r="FZ148" s="214"/>
      <c r="GA148" s="214"/>
      <c r="GB148" s="214"/>
      <c r="GC148" s="214"/>
      <c r="GD148" s="214"/>
      <c r="GE148" s="214"/>
      <c r="GF148" s="214"/>
      <c r="GG148" s="214"/>
      <c r="GH148" s="214"/>
      <c r="GI148" s="214"/>
      <c r="GJ148" s="214"/>
      <c r="GK148" s="214"/>
      <c r="GL148" s="214"/>
      <c r="GM148" s="214"/>
      <c r="GN148" s="214"/>
      <c r="GO148" s="214"/>
      <c r="GP148" s="214"/>
      <c r="GQ148" s="214"/>
      <c r="GR148" s="214"/>
      <c r="GS148" s="214"/>
      <c r="GT148" s="214"/>
      <c r="GU148" s="214"/>
      <c r="GV148" s="214"/>
      <c r="GW148" s="214"/>
      <c r="GX148" s="214"/>
      <c r="GY148" s="214"/>
      <c r="GZ148" s="214"/>
      <c r="HA148" s="214"/>
      <c r="HB148" s="214"/>
      <c r="HC148" s="214"/>
      <c r="HD148" s="214"/>
      <c r="HE148" s="214"/>
      <c r="HF148" s="214"/>
      <c r="HG148" s="214"/>
      <c r="HH148" s="214"/>
      <c r="HI148" s="214"/>
      <c r="HJ148" s="214"/>
      <c r="HK148" s="214"/>
      <c r="HL148" s="214"/>
      <c r="HM148" s="214"/>
      <c r="HN148" s="214"/>
      <c r="HO148" s="214"/>
      <c r="HP148" s="214"/>
      <c r="HQ148" s="214"/>
      <c r="HR148" s="214"/>
      <c r="HS148" s="214"/>
      <c r="HT148" s="214"/>
      <c r="HU148" s="214"/>
      <c r="HV148" s="214"/>
      <c r="HW148" s="214"/>
      <c r="HX148" s="214"/>
      <c r="HY148" s="214"/>
      <c r="HZ148" s="214"/>
      <c r="IA148" s="214"/>
      <c r="IB148" s="214"/>
      <c r="IC148" s="214"/>
      <c r="ID148" s="214"/>
      <c r="IE148" s="214"/>
      <c r="IF148" s="214"/>
      <c r="IG148" s="214"/>
      <c r="IH148" s="214"/>
      <c r="II148" s="214"/>
      <c r="IJ148" s="214"/>
      <c r="IK148" s="214"/>
      <c r="IL148" s="214"/>
      <c r="IM148" s="214"/>
      <c r="IN148" s="214"/>
      <c r="IO148" s="214"/>
      <c r="IP148" s="214"/>
      <c r="IQ148" s="214"/>
      <c r="IR148" s="214"/>
      <c r="IS148" s="214"/>
    </row>
    <row r="149" spans="1:253" ht="45" x14ac:dyDescent="0.25">
      <c r="A149" s="215"/>
      <c r="B149" s="224"/>
      <c r="C149" s="248" t="s">
        <v>1806</v>
      </c>
      <c r="D149" s="313" t="s">
        <v>1807</v>
      </c>
      <c r="E149" s="227"/>
      <c r="F149" s="248"/>
      <c r="G149" s="279"/>
      <c r="H149" s="252"/>
      <c r="I149" s="253"/>
      <c r="J149" s="214"/>
      <c r="K149" s="214"/>
      <c r="L149" s="214"/>
      <c r="M149" s="214"/>
      <c r="N149" s="214"/>
      <c r="O149" s="214"/>
      <c r="P149" s="21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214"/>
      <c r="AR149" s="214"/>
      <c r="AS149" s="214"/>
      <c r="AT149" s="214"/>
      <c r="AU149" s="214"/>
      <c r="AV149" s="214"/>
      <c r="AW149" s="214"/>
      <c r="AX149" s="214"/>
      <c r="AY149" s="214"/>
      <c r="AZ149" s="214"/>
      <c r="BA149" s="214"/>
      <c r="BB149" s="214"/>
      <c r="BC149" s="214"/>
      <c r="BD149" s="214"/>
      <c r="BE149" s="214"/>
      <c r="BF149" s="214"/>
      <c r="BG149" s="214"/>
      <c r="BH149" s="214"/>
      <c r="BI149" s="214"/>
      <c r="BJ149" s="214"/>
      <c r="BK149" s="214"/>
      <c r="BL149" s="214"/>
      <c r="BM149" s="214"/>
      <c r="BN149" s="214"/>
      <c r="BO149" s="214"/>
      <c r="BP149" s="214"/>
      <c r="BQ149" s="214"/>
      <c r="BR149" s="214"/>
      <c r="BS149" s="214"/>
      <c r="BT149" s="214"/>
      <c r="BU149" s="214"/>
      <c r="BV149" s="214"/>
      <c r="BW149" s="214"/>
      <c r="BX149" s="214"/>
      <c r="BY149" s="214"/>
      <c r="BZ149" s="214"/>
      <c r="CA149" s="214"/>
      <c r="CB149" s="214"/>
      <c r="CC149" s="214"/>
      <c r="CD149" s="214"/>
      <c r="CE149" s="214"/>
      <c r="CF149" s="214"/>
      <c r="CG149" s="214"/>
      <c r="CH149" s="214"/>
      <c r="CI149" s="214"/>
      <c r="CJ149" s="214"/>
      <c r="CK149" s="214"/>
      <c r="CL149" s="214"/>
      <c r="CM149" s="214"/>
      <c r="CN149" s="214"/>
      <c r="CO149" s="214"/>
      <c r="CP149" s="214"/>
      <c r="CQ149" s="214"/>
      <c r="CR149" s="214"/>
      <c r="CS149" s="214"/>
      <c r="CT149" s="214"/>
      <c r="CU149" s="214"/>
      <c r="CV149" s="214"/>
      <c r="CW149" s="214"/>
      <c r="CX149" s="214"/>
      <c r="CY149" s="214"/>
      <c r="CZ149" s="214"/>
      <c r="DA149" s="214"/>
      <c r="DB149" s="214"/>
      <c r="DC149" s="214"/>
      <c r="DD149" s="214"/>
      <c r="DE149" s="214"/>
      <c r="DF149" s="214"/>
      <c r="DG149" s="214"/>
      <c r="DH149" s="214"/>
      <c r="DI149" s="214"/>
      <c r="DJ149" s="214"/>
      <c r="DK149" s="214"/>
      <c r="DL149" s="214"/>
      <c r="DM149" s="214"/>
      <c r="DN149" s="214"/>
      <c r="DO149" s="214"/>
      <c r="DP149" s="214"/>
      <c r="DQ149" s="214"/>
      <c r="DR149" s="214"/>
      <c r="DS149" s="214"/>
      <c r="DT149" s="214"/>
      <c r="DU149" s="214"/>
      <c r="DV149" s="214"/>
      <c r="DW149" s="214"/>
      <c r="DX149" s="214"/>
      <c r="DY149" s="214"/>
      <c r="DZ149" s="214"/>
      <c r="EA149" s="214"/>
      <c r="EB149" s="214"/>
      <c r="EC149" s="214"/>
      <c r="ED149" s="214"/>
      <c r="EE149" s="214"/>
      <c r="EF149" s="214"/>
      <c r="EG149" s="214"/>
      <c r="EH149" s="214"/>
      <c r="EI149" s="214"/>
      <c r="EJ149" s="214"/>
      <c r="EK149" s="214"/>
      <c r="EL149" s="214"/>
      <c r="EM149" s="214"/>
      <c r="EN149" s="214"/>
      <c r="EO149" s="214"/>
      <c r="EP149" s="214"/>
      <c r="EQ149" s="214"/>
      <c r="ER149" s="214"/>
      <c r="ES149" s="214"/>
      <c r="ET149" s="214"/>
      <c r="EU149" s="214"/>
      <c r="EV149" s="214"/>
      <c r="EW149" s="214"/>
      <c r="EX149" s="214"/>
      <c r="EY149" s="214"/>
      <c r="EZ149" s="214"/>
      <c r="FA149" s="214"/>
      <c r="FB149" s="214"/>
      <c r="FC149" s="214"/>
      <c r="FD149" s="214"/>
      <c r="FE149" s="214"/>
      <c r="FF149" s="214"/>
      <c r="FG149" s="214"/>
      <c r="FH149" s="214"/>
      <c r="FI149" s="214"/>
      <c r="FJ149" s="214"/>
      <c r="FK149" s="214"/>
      <c r="FL149" s="214"/>
      <c r="FM149" s="214"/>
      <c r="FN149" s="214"/>
      <c r="FO149" s="214"/>
      <c r="FP149" s="214"/>
      <c r="FQ149" s="214"/>
      <c r="FR149" s="214"/>
      <c r="FS149" s="214"/>
      <c r="FT149" s="214"/>
      <c r="FU149" s="214"/>
      <c r="FV149" s="214"/>
      <c r="FW149" s="214"/>
      <c r="FX149" s="214"/>
      <c r="FY149" s="214"/>
      <c r="FZ149" s="214"/>
      <c r="GA149" s="214"/>
      <c r="GB149" s="214"/>
      <c r="GC149" s="214"/>
      <c r="GD149" s="214"/>
      <c r="GE149" s="214"/>
      <c r="GF149" s="214"/>
      <c r="GG149" s="214"/>
      <c r="GH149" s="214"/>
      <c r="GI149" s="214"/>
      <c r="GJ149" s="214"/>
      <c r="GK149" s="214"/>
      <c r="GL149" s="214"/>
      <c r="GM149" s="214"/>
      <c r="GN149" s="214"/>
      <c r="GO149" s="214"/>
      <c r="GP149" s="214"/>
      <c r="GQ149" s="214"/>
      <c r="GR149" s="214"/>
      <c r="GS149" s="214"/>
      <c r="GT149" s="214"/>
      <c r="GU149" s="214"/>
      <c r="GV149" s="214"/>
      <c r="GW149" s="214"/>
      <c r="GX149" s="214"/>
      <c r="GY149" s="214"/>
      <c r="GZ149" s="214"/>
      <c r="HA149" s="214"/>
      <c r="HB149" s="214"/>
      <c r="HC149" s="214"/>
      <c r="HD149" s="214"/>
      <c r="HE149" s="214"/>
      <c r="HF149" s="214"/>
      <c r="HG149" s="214"/>
      <c r="HH149" s="214"/>
      <c r="HI149" s="214"/>
      <c r="HJ149" s="214"/>
      <c r="HK149" s="214"/>
      <c r="HL149" s="214"/>
      <c r="HM149" s="214"/>
      <c r="HN149" s="214"/>
      <c r="HO149" s="214"/>
      <c r="HP149" s="214"/>
      <c r="HQ149" s="214"/>
      <c r="HR149" s="214"/>
      <c r="HS149" s="214"/>
      <c r="HT149" s="214"/>
      <c r="HU149" s="214"/>
      <c r="HV149" s="214"/>
      <c r="HW149" s="214"/>
      <c r="HX149" s="214"/>
      <c r="HY149" s="214"/>
      <c r="HZ149" s="214"/>
      <c r="IA149" s="214"/>
      <c r="IB149" s="214"/>
      <c r="IC149" s="214"/>
      <c r="ID149" s="214"/>
      <c r="IE149" s="214"/>
      <c r="IF149" s="214"/>
      <c r="IG149" s="214"/>
      <c r="IH149" s="214"/>
      <c r="II149" s="214"/>
      <c r="IJ149" s="214"/>
      <c r="IK149" s="214"/>
      <c r="IL149" s="214"/>
      <c r="IM149" s="214"/>
      <c r="IN149" s="214"/>
      <c r="IO149" s="214"/>
      <c r="IP149" s="214"/>
      <c r="IQ149" s="214"/>
      <c r="IR149" s="214"/>
      <c r="IS149" s="214"/>
    </row>
    <row r="150" spans="1:253" ht="31.5" x14ac:dyDescent="0.25">
      <c r="A150" s="215"/>
      <c r="B150" s="231"/>
      <c r="C150" s="254" t="s">
        <v>1808</v>
      </c>
      <c r="D150" s="267" t="s">
        <v>1809</v>
      </c>
      <c r="E150" s="306"/>
      <c r="F150" s="254"/>
      <c r="G150" s="282"/>
      <c r="H150" s="257"/>
      <c r="I150" s="258"/>
      <c r="J150" s="214"/>
      <c r="K150" s="214"/>
      <c r="L150" s="214"/>
      <c r="M150" s="214"/>
      <c r="N150" s="214"/>
      <c r="O150" s="214"/>
      <c r="P150" s="214"/>
      <c r="Q150" s="214"/>
      <c r="R150" s="214"/>
      <c r="S150" s="214"/>
      <c r="T150" s="214"/>
      <c r="U150" s="214"/>
      <c r="V150" s="214"/>
      <c r="W150" s="214"/>
      <c r="X150" s="214"/>
      <c r="Y150" s="214"/>
      <c r="Z150" s="214"/>
      <c r="AA150" s="214"/>
      <c r="AB150" s="214"/>
      <c r="AC150" s="214"/>
      <c r="AD150" s="214"/>
      <c r="AE150" s="214"/>
      <c r="AF150" s="214"/>
      <c r="AG150" s="214"/>
      <c r="AH150" s="214"/>
      <c r="AI150" s="214"/>
      <c r="AJ150" s="214"/>
      <c r="AK150" s="214"/>
      <c r="AL150" s="214"/>
      <c r="AM150" s="214"/>
      <c r="AN150" s="214"/>
      <c r="AO150" s="214"/>
      <c r="AP150" s="214"/>
      <c r="AQ150" s="214"/>
      <c r="AR150" s="214"/>
      <c r="AS150" s="214"/>
      <c r="AT150" s="214"/>
      <c r="AU150" s="214"/>
      <c r="AV150" s="214"/>
      <c r="AW150" s="214"/>
      <c r="AX150" s="214"/>
      <c r="AY150" s="214"/>
      <c r="AZ150" s="214"/>
      <c r="BA150" s="214"/>
      <c r="BB150" s="214"/>
      <c r="BC150" s="214"/>
      <c r="BD150" s="214"/>
      <c r="BE150" s="214"/>
      <c r="BF150" s="214"/>
      <c r="BG150" s="214"/>
      <c r="BH150" s="214"/>
      <c r="BI150" s="214"/>
      <c r="BJ150" s="214"/>
      <c r="BK150" s="214"/>
      <c r="BL150" s="214"/>
      <c r="BM150" s="214"/>
      <c r="BN150" s="214"/>
      <c r="BO150" s="214"/>
      <c r="BP150" s="214"/>
      <c r="BQ150" s="214"/>
      <c r="BR150" s="214"/>
      <c r="BS150" s="214"/>
      <c r="BT150" s="214"/>
      <c r="BU150" s="214"/>
      <c r="BV150" s="214"/>
      <c r="BW150" s="214"/>
      <c r="BX150" s="214"/>
      <c r="BY150" s="214"/>
      <c r="BZ150" s="214"/>
      <c r="CA150" s="214"/>
      <c r="CB150" s="214"/>
      <c r="CC150" s="214"/>
      <c r="CD150" s="214"/>
      <c r="CE150" s="214"/>
      <c r="CF150" s="214"/>
      <c r="CG150" s="214"/>
      <c r="CH150" s="214"/>
      <c r="CI150" s="214"/>
      <c r="CJ150" s="214"/>
      <c r="CK150" s="214"/>
      <c r="CL150" s="214"/>
      <c r="CM150" s="214"/>
      <c r="CN150" s="214"/>
      <c r="CO150" s="214"/>
      <c r="CP150" s="214"/>
      <c r="CQ150" s="214"/>
      <c r="CR150" s="214"/>
      <c r="CS150" s="214"/>
      <c r="CT150" s="214"/>
      <c r="CU150" s="214"/>
      <c r="CV150" s="214"/>
      <c r="CW150" s="214"/>
      <c r="CX150" s="214"/>
      <c r="CY150" s="214"/>
      <c r="CZ150" s="214"/>
      <c r="DA150" s="214"/>
      <c r="DB150" s="214"/>
      <c r="DC150" s="214"/>
      <c r="DD150" s="214"/>
      <c r="DE150" s="214"/>
      <c r="DF150" s="214"/>
      <c r="DG150" s="214"/>
      <c r="DH150" s="214"/>
      <c r="DI150" s="214"/>
      <c r="DJ150" s="214"/>
      <c r="DK150" s="214"/>
      <c r="DL150" s="214"/>
      <c r="DM150" s="214"/>
      <c r="DN150" s="214"/>
      <c r="DO150" s="214"/>
      <c r="DP150" s="214"/>
      <c r="DQ150" s="214"/>
      <c r="DR150" s="214"/>
      <c r="DS150" s="214"/>
      <c r="DT150" s="214"/>
      <c r="DU150" s="214"/>
      <c r="DV150" s="214"/>
      <c r="DW150" s="214"/>
      <c r="DX150" s="214"/>
      <c r="DY150" s="214"/>
      <c r="DZ150" s="214"/>
      <c r="EA150" s="214"/>
      <c r="EB150" s="214"/>
      <c r="EC150" s="214"/>
      <c r="ED150" s="214"/>
      <c r="EE150" s="214"/>
      <c r="EF150" s="214"/>
      <c r="EG150" s="214"/>
      <c r="EH150" s="214"/>
      <c r="EI150" s="214"/>
      <c r="EJ150" s="214"/>
      <c r="EK150" s="214"/>
      <c r="EL150" s="214"/>
      <c r="EM150" s="214"/>
      <c r="EN150" s="214"/>
      <c r="EO150" s="214"/>
      <c r="EP150" s="214"/>
      <c r="EQ150" s="214"/>
      <c r="ER150" s="214"/>
      <c r="ES150" s="214"/>
      <c r="ET150" s="214"/>
      <c r="EU150" s="214"/>
      <c r="EV150" s="214"/>
      <c r="EW150" s="214"/>
      <c r="EX150" s="214"/>
      <c r="EY150" s="214"/>
      <c r="EZ150" s="214"/>
      <c r="FA150" s="214"/>
      <c r="FB150" s="214"/>
      <c r="FC150" s="214"/>
      <c r="FD150" s="214"/>
      <c r="FE150" s="214"/>
      <c r="FF150" s="214"/>
      <c r="FG150" s="214"/>
      <c r="FH150" s="214"/>
      <c r="FI150" s="214"/>
      <c r="FJ150" s="214"/>
      <c r="FK150" s="214"/>
      <c r="FL150" s="214"/>
      <c r="FM150" s="214"/>
      <c r="FN150" s="214"/>
      <c r="FO150" s="214"/>
      <c r="FP150" s="214"/>
      <c r="FQ150" s="214"/>
      <c r="FR150" s="214"/>
      <c r="FS150" s="214"/>
      <c r="FT150" s="214"/>
      <c r="FU150" s="214"/>
      <c r="FV150" s="214"/>
      <c r="FW150" s="214"/>
      <c r="FX150" s="214"/>
      <c r="FY150" s="214"/>
      <c r="FZ150" s="214"/>
      <c r="GA150" s="214"/>
      <c r="GB150" s="214"/>
      <c r="GC150" s="214"/>
      <c r="GD150" s="214"/>
      <c r="GE150" s="214"/>
      <c r="GF150" s="214"/>
      <c r="GG150" s="214"/>
      <c r="GH150" s="214"/>
      <c r="GI150" s="214"/>
      <c r="GJ150" s="214"/>
      <c r="GK150" s="214"/>
      <c r="GL150" s="214"/>
      <c r="GM150" s="214"/>
      <c r="GN150" s="214"/>
      <c r="GO150" s="214"/>
      <c r="GP150" s="214"/>
      <c r="GQ150" s="214"/>
      <c r="GR150" s="214"/>
      <c r="GS150" s="214"/>
      <c r="GT150" s="214"/>
      <c r="GU150" s="214"/>
      <c r="GV150" s="214"/>
      <c r="GW150" s="214"/>
      <c r="GX150" s="214"/>
      <c r="GY150" s="214"/>
      <c r="GZ150" s="214"/>
      <c r="HA150" s="214"/>
      <c r="HB150" s="214"/>
      <c r="HC150" s="214"/>
      <c r="HD150" s="214"/>
      <c r="HE150" s="214"/>
      <c r="HF150" s="214"/>
      <c r="HG150" s="214"/>
      <c r="HH150" s="214"/>
      <c r="HI150" s="214"/>
      <c r="HJ150" s="214"/>
      <c r="HK150" s="214"/>
      <c r="HL150" s="214"/>
      <c r="HM150" s="214"/>
      <c r="HN150" s="214"/>
      <c r="HO150" s="214"/>
      <c r="HP150" s="214"/>
      <c r="HQ150" s="214"/>
      <c r="HR150" s="214"/>
      <c r="HS150" s="214"/>
      <c r="HT150" s="214"/>
      <c r="HU150" s="214"/>
      <c r="HV150" s="214"/>
      <c r="HW150" s="214"/>
      <c r="HX150" s="214"/>
      <c r="HY150" s="214"/>
      <c r="HZ150" s="214"/>
      <c r="IA150" s="214"/>
      <c r="IB150" s="214"/>
      <c r="IC150" s="214"/>
      <c r="ID150" s="214"/>
      <c r="IE150" s="214"/>
      <c r="IF150" s="214"/>
      <c r="IG150" s="214"/>
      <c r="IH150" s="214"/>
      <c r="II150" s="214"/>
      <c r="IJ150" s="214"/>
      <c r="IK150" s="214"/>
      <c r="IL150" s="214"/>
      <c r="IM150" s="214"/>
      <c r="IN150" s="214"/>
      <c r="IO150" s="214"/>
      <c r="IP150" s="214"/>
      <c r="IQ150" s="214"/>
      <c r="IR150" s="214"/>
      <c r="IS150" s="214"/>
    </row>
    <row r="151" spans="1:253" ht="180" x14ac:dyDescent="0.25">
      <c r="A151" s="215"/>
      <c r="B151" s="297">
        <v>103</v>
      </c>
      <c r="C151" s="259" t="s">
        <v>1810</v>
      </c>
      <c r="D151" s="307" t="s">
        <v>175</v>
      </c>
      <c r="E151" s="322" t="s">
        <v>1811</v>
      </c>
      <c r="F151" s="241" t="s">
        <v>1279</v>
      </c>
      <c r="G151" s="242" t="s">
        <v>1280</v>
      </c>
      <c r="H151" s="243" t="s">
        <v>1812</v>
      </c>
      <c r="I151" s="244" t="s">
        <v>1813</v>
      </c>
      <c r="J151" s="214"/>
      <c r="K151" s="214"/>
      <c r="L151" s="214"/>
      <c r="M151" s="214"/>
      <c r="N151" s="214"/>
      <c r="O151" s="214"/>
      <c r="P151" s="214"/>
      <c r="Q151" s="214"/>
      <c r="R151" s="214"/>
      <c r="S151" s="214"/>
      <c r="T151" s="214"/>
      <c r="U151" s="214"/>
      <c r="V151" s="214"/>
      <c r="W151" s="214"/>
      <c r="X151" s="214"/>
      <c r="Y151" s="214"/>
      <c r="Z151" s="214"/>
      <c r="AA151" s="214"/>
      <c r="AB151" s="214"/>
      <c r="AC151" s="214"/>
      <c r="AD151" s="214"/>
      <c r="AE151" s="214"/>
      <c r="AF151" s="214"/>
      <c r="AG151" s="214"/>
      <c r="AH151" s="214"/>
      <c r="AI151" s="214"/>
      <c r="AJ151" s="214"/>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214"/>
      <c r="BG151" s="214"/>
      <c r="BH151" s="214"/>
      <c r="BI151" s="214"/>
      <c r="BJ151" s="214"/>
      <c r="BK151" s="214"/>
      <c r="BL151" s="214"/>
      <c r="BM151" s="214"/>
      <c r="BN151" s="214"/>
      <c r="BO151" s="214"/>
      <c r="BP151" s="214"/>
      <c r="BQ151" s="214"/>
      <c r="BR151" s="214"/>
      <c r="BS151" s="214"/>
      <c r="BT151" s="214"/>
      <c r="BU151" s="214"/>
      <c r="BV151" s="214"/>
      <c r="BW151" s="214"/>
      <c r="BX151" s="214"/>
      <c r="BY151" s="214"/>
      <c r="BZ151" s="214"/>
      <c r="CA151" s="214"/>
      <c r="CB151" s="214"/>
      <c r="CC151" s="214"/>
      <c r="CD151" s="214"/>
      <c r="CE151" s="214"/>
      <c r="CF151" s="214"/>
      <c r="CG151" s="214"/>
      <c r="CH151" s="214"/>
      <c r="CI151" s="214"/>
      <c r="CJ151" s="214"/>
      <c r="CK151" s="214"/>
      <c r="CL151" s="214"/>
      <c r="CM151" s="214"/>
      <c r="CN151" s="214"/>
      <c r="CO151" s="214"/>
      <c r="CP151" s="214"/>
      <c r="CQ151" s="214"/>
      <c r="CR151" s="214"/>
      <c r="CS151" s="214"/>
      <c r="CT151" s="214"/>
      <c r="CU151" s="214"/>
      <c r="CV151" s="214"/>
      <c r="CW151" s="214"/>
      <c r="CX151" s="214"/>
      <c r="CY151" s="214"/>
      <c r="CZ151" s="214"/>
      <c r="DA151" s="214"/>
      <c r="DB151" s="214"/>
      <c r="DC151" s="214"/>
      <c r="DD151" s="214"/>
      <c r="DE151" s="214"/>
      <c r="DF151" s="214"/>
      <c r="DG151" s="214"/>
      <c r="DH151" s="214"/>
      <c r="DI151" s="214"/>
      <c r="DJ151" s="214"/>
      <c r="DK151" s="214"/>
      <c r="DL151" s="214"/>
      <c r="DM151" s="214"/>
      <c r="DN151" s="214"/>
      <c r="DO151" s="214"/>
      <c r="DP151" s="214"/>
      <c r="DQ151" s="214"/>
      <c r="DR151" s="214"/>
      <c r="DS151" s="214"/>
      <c r="DT151" s="214"/>
      <c r="DU151" s="214"/>
      <c r="DV151" s="214"/>
      <c r="DW151" s="214"/>
      <c r="DX151" s="214"/>
      <c r="DY151" s="214"/>
      <c r="DZ151" s="214"/>
      <c r="EA151" s="214"/>
      <c r="EB151" s="214"/>
      <c r="EC151" s="214"/>
      <c r="ED151" s="214"/>
      <c r="EE151" s="214"/>
      <c r="EF151" s="214"/>
      <c r="EG151" s="214"/>
      <c r="EH151" s="214"/>
      <c r="EI151" s="214"/>
      <c r="EJ151" s="214"/>
      <c r="EK151" s="214"/>
      <c r="EL151" s="214"/>
      <c r="EM151" s="214"/>
      <c r="EN151" s="214"/>
      <c r="EO151" s="214"/>
      <c r="EP151" s="214"/>
      <c r="EQ151" s="214"/>
      <c r="ER151" s="214"/>
      <c r="ES151" s="214"/>
      <c r="ET151" s="214"/>
      <c r="EU151" s="214"/>
      <c r="EV151" s="214"/>
      <c r="EW151" s="214"/>
      <c r="EX151" s="214"/>
      <c r="EY151" s="214"/>
      <c r="EZ151" s="214"/>
      <c r="FA151" s="214"/>
      <c r="FB151" s="214"/>
      <c r="FC151" s="214"/>
      <c r="FD151" s="214"/>
      <c r="FE151" s="214"/>
      <c r="FF151" s="214"/>
      <c r="FG151" s="214"/>
      <c r="FH151" s="214"/>
      <c r="FI151" s="214"/>
      <c r="FJ151" s="214"/>
      <c r="FK151" s="214"/>
      <c r="FL151" s="214"/>
      <c r="FM151" s="214"/>
      <c r="FN151" s="214"/>
      <c r="FO151" s="214"/>
      <c r="FP151" s="214"/>
      <c r="FQ151" s="214"/>
      <c r="FR151" s="214"/>
      <c r="FS151" s="214"/>
      <c r="FT151" s="214"/>
      <c r="FU151" s="214"/>
      <c r="FV151" s="214"/>
      <c r="FW151" s="214"/>
      <c r="FX151" s="214"/>
      <c r="FY151" s="214"/>
      <c r="FZ151" s="214"/>
      <c r="GA151" s="214"/>
      <c r="GB151" s="214"/>
      <c r="GC151" s="214"/>
      <c r="GD151" s="214"/>
      <c r="GE151" s="214"/>
      <c r="GF151" s="214"/>
      <c r="GG151" s="214"/>
      <c r="GH151" s="214"/>
      <c r="GI151" s="214"/>
      <c r="GJ151" s="214"/>
      <c r="GK151" s="214"/>
      <c r="GL151" s="214"/>
      <c r="GM151" s="214"/>
      <c r="GN151" s="214"/>
      <c r="GO151" s="214"/>
      <c r="GP151" s="214"/>
      <c r="GQ151" s="214"/>
      <c r="GR151" s="214"/>
      <c r="GS151" s="214"/>
      <c r="GT151" s="214"/>
      <c r="GU151" s="214"/>
      <c r="GV151" s="214"/>
      <c r="GW151" s="214"/>
      <c r="GX151" s="214"/>
      <c r="GY151" s="214"/>
      <c r="GZ151" s="214"/>
      <c r="HA151" s="214"/>
      <c r="HB151" s="214"/>
      <c r="HC151" s="214"/>
      <c r="HD151" s="214"/>
      <c r="HE151" s="214"/>
      <c r="HF151" s="214"/>
      <c r="HG151" s="214"/>
      <c r="HH151" s="214"/>
      <c r="HI151" s="214"/>
      <c r="HJ151" s="214"/>
      <c r="HK151" s="214"/>
      <c r="HL151" s="214"/>
      <c r="HM151" s="214"/>
      <c r="HN151" s="214"/>
      <c r="HO151" s="214"/>
      <c r="HP151" s="214"/>
      <c r="HQ151" s="214"/>
      <c r="HR151" s="214"/>
      <c r="HS151" s="214"/>
      <c r="HT151" s="214"/>
      <c r="HU151" s="214"/>
      <c r="HV151" s="214"/>
      <c r="HW151" s="214"/>
      <c r="HX151" s="214"/>
      <c r="HY151" s="214"/>
      <c r="HZ151" s="214"/>
      <c r="IA151" s="214"/>
      <c r="IB151" s="214"/>
      <c r="IC151" s="214"/>
      <c r="ID151" s="214"/>
      <c r="IE151" s="214"/>
      <c r="IF151" s="214"/>
      <c r="IG151" s="214"/>
      <c r="IH151" s="214"/>
      <c r="II151" s="214"/>
      <c r="IJ151" s="214"/>
      <c r="IK151" s="214"/>
      <c r="IL151" s="214"/>
      <c r="IM151" s="214"/>
      <c r="IN151" s="214"/>
      <c r="IO151" s="214"/>
      <c r="IP151" s="214"/>
      <c r="IQ151" s="214"/>
      <c r="IR151" s="214"/>
      <c r="IS151" s="214"/>
    </row>
    <row r="152" spans="1:253" ht="150" x14ac:dyDescent="0.25">
      <c r="A152" s="215"/>
      <c r="B152" s="297">
        <v>104</v>
      </c>
      <c r="C152" s="259" t="s">
        <v>1814</v>
      </c>
      <c r="D152" s="307" t="s">
        <v>176</v>
      </c>
      <c r="E152" s="338" t="s">
        <v>1815</v>
      </c>
      <c r="F152" s="241" t="s">
        <v>1279</v>
      </c>
      <c r="G152" s="242" t="s">
        <v>1280</v>
      </c>
      <c r="H152" s="364" t="s">
        <v>1816</v>
      </c>
      <c r="I152" s="366" t="s">
        <v>1813</v>
      </c>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14"/>
      <c r="CA152" s="214"/>
      <c r="CB152" s="214"/>
      <c r="CC152" s="214"/>
      <c r="CD152" s="214"/>
      <c r="CE152" s="214"/>
      <c r="CF152" s="214"/>
      <c r="CG152" s="214"/>
      <c r="CH152" s="214"/>
      <c r="CI152" s="214"/>
      <c r="CJ152" s="214"/>
      <c r="CK152" s="214"/>
      <c r="CL152" s="214"/>
      <c r="CM152" s="214"/>
      <c r="CN152" s="214"/>
      <c r="CO152" s="214"/>
      <c r="CP152" s="214"/>
      <c r="CQ152" s="214"/>
      <c r="CR152" s="214"/>
      <c r="CS152" s="214"/>
      <c r="CT152" s="214"/>
      <c r="CU152" s="214"/>
      <c r="CV152" s="214"/>
      <c r="CW152" s="214"/>
      <c r="CX152" s="214"/>
      <c r="CY152" s="214"/>
      <c r="CZ152" s="214"/>
      <c r="DA152" s="214"/>
      <c r="DB152" s="214"/>
      <c r="DC152" s="214"/>
      <c r="DD152" s="214"/>
      <c r="DE152" s="214"/>
      <c r="DF152" s="214"/>
      <c r="DG152" s="214"/>
      <c r="DH152" s="214"/>
      <c r="DI152" s="214"/>
      <c r="DJ152" s="214"/>
      <c r="DK152" s="214"/>
      <c r="DL152" s="214"/>
      <c r="DM152" s="214"/>
      <c r="DN152" s="214"/>
      <c r="DO152" s="214"/>
      <c r="DP152" s="214"/>
      <c r="DQ152" s="214"/>
      <c r="DR152" s="214"/>
      <c r="DS152" s="214"/>
      <c r="DT152" s="214"/>
      <c r="DU152" s="214"/>
      <c r="DV152" s="214"/>
      <c r="DW152" s="214"/>
      <c r="DX152" s="214"/>
      <c r="DY152" s="214"/>
      <c r="DZ152" s="214"/>
      <c r="EA152" s="214"/>
      <c r="EB152" s="214"/>
      <c r="EC152" s="214"/>
      <c r="ED152" s="214"/>
      <c r="EE152" s="214"/>
      <c r="EF152" s="214"/>
      <c r="EG152" s="214"/>
      <c r="EH152" s="214"/>
      <c r="EI152" s="214"/>
      <c r="EJ152" s="214"/>
      <c r="EK152" s="214"/>
      <c r="EL152" s="214"/>
      <c r="EM152" s="214"/>
      <c r="EN152" s="214"/>
      <c r="EO152" s="214"/>
      <c r="EP152" s="214"/>
      <c r="EQ152" s="214"/>
      <c r="ER152" s="214"/>
      <c r="ES152" s="214"/>
      <c r="ET152" s="214"/>
      <c r="EU152" s="214"/>
      <c r="EV152" s="214"/>
      <c r="EW152" s="214"/>
      <c r="EX152" s="214"/>
      <c r="EY152" s="214"/>
      <c r="EZ152" s="214"/>
      <c r="FA152" s="214"/>
      <c r="FB152" s="214"/>
      <c r="FC152" s="214"/>
      <c r="FD152" s="214"/>
      <c r="FE152" s="214"/>
      <c r="FF152" s="214"/>
      <c r="FG152" s="214"/>
      <c r="FH152" s="214"/>
      <c r="FI152" s="214"/>
      <c r="FJ152" s="214"/>
      <c r="FK152" s="214"/>
      <c r="FL152" s="214"/>
      <c r="FM152" s="214"/>
      <c r="FN152" s="214"/>
      <c r="FO152" s="214"/>
      <c r="FP152" s="214"/>
      <c r="FQ152" s="214"/>
      <c r="FR152" s="214"/>
      <c r="FS152" s="214"/>
      <c r="FT152" s="214"/>
      <c r="FU152" s="214"/>
      <c r="FV152" s="214"/>
      <c r="FW152" s="214"/>
      <c r="FX152" s="214"/>
      <c r="FY152" s="214"/>
      <c r="FZ152" s="214"/>
      <c r="GA152" s="214"/>
      <c r="GB152" s="214"/>
      <c r="GC152" s="214"/>
      <c r="GD152" s="214"/>
      <c r="GE152" s="214"/>
      <c r="GF152" s="214"/>
      <c r="GG152" s="214"/>
      <c r="GH152" s="214"/>
      <c r="GI152" s="214"/>
      <c r="GJ152" s="214"/>
      <c r="GK152" s="214"/>
      <c r="GL152" s="214"/>
      <c r="GM152" s="214"/>
      <c r="GN152" s="214"/>
      <c r="GO152" s="214"/>
      <c r="GP152" s="214"/>
      <c r="GQ152" s="214"/>
      <c r="GR152" s="214"/>
      <c r="GS152" s="214"/>
      <c r="GT152" s="214"/>
      <c r="GU152" s="214"/>
      <c r="GV152" s="214"/>
      <c r="GW152" s="214"/>
      <c r="GX152" s="214"/>
      <c r="GY152" s="214"/>
      <c r="GZ152" s="214"/>
      <c r="HA152" s="214"/>
      <c r="HB152" s="214"/>
      <c r="HC152" s="214"/>
      <c r="HD152" s="214"/>
      <c r="HE152" s="214"/>
      <c r="HF152" s="214"/>
      <c r="HG152" s="214"/>
      <c r="HH152" s="214"/>
      <c r="HI152" s="214"/>
      <c r="HJ152" s="214"/>
      <c r="HK152" s="214"/>
      <c r="HL152" s="214"/>
      <c r="HM152" s="214"/>
      <c r="HN152" s="214"/>
      <c r="HO152" s="214"/>
      <c r="HP152" s="214"/>
      <c r="HQ152" s="214"/>
      <c r="HR152" s="214"/>
      <c r="HS152" s="214"/>
      <c r="HT152" s="214"/>
      <c r="HU152" s="214"/>
      <c r="HV152" s="214"/>
      <c r="HW152" s="214"/>
      <c r="HX152" s="214"/>
      <c r="HY152" s="214"/>
      <c r="HZ152" s="214"/>
      <c r="IA152" s="214"/>
      <c r="IB152" s="214"/>
      <c r="IC152" s="214"/>
      <c r="ID152" s="214"/>
      <c r="IE152" s="214"/>
      <c r="IF152" s="214"/>
      <c r="IG152" s="214"/>
      <c r="IH152" s="214"/>
      <c r="II152" s="214"/>
      <c r="IJ152" s="214"/>
      <c r="IK152" s="214"/>
      <c r="IL152" s="214"/>
      <c r="IM152" s="214"/>
      <c r="IN152" s="214"/>
      <c r="IO152" s="214"/>
      <c r="IP152" s="214"/>
      <c r="IQ152" s="214"/>
      <c r="IR152" s="214"/>
      <c r="IS152" s="214"/>
    </row>
    <row r="153" spans="1:253" ht="195" x14ac:dyDescent="0.25">
      <c r="A153" s="376"/>
      <c r="B153" s="238">
        <v>105</v>
      </c>
      <c r="C153" s="377" t="s">
        <v>1817</v>
      </c>
      <c r="D153" s="378" t="s">
        <v>177</v>
      </c>
      <c r="E153" s="338" t="s">
        <v>1818</v>
      </c>
      <c r="F153" s="260" t="s">
        <v>1279</v>
      </c>
      <c r="G153" s="242" t="s">
        <v>1280</v>
      </c>
      <c r="H153" s="364" t="s">
        <v>1819</v>
      </c>
      <c r="I153" s="379" t="s">
        <v>1820</v>
      </c>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14"/>
      <c r="CA153" s="214"/>
      <c r="CB153" s="214"/>
      <c r="CC153" s="214"/>
      <c r="CD153" s="214"/>
      <c r="CE153" s="214"/>
      <c r="CF153" s="214"/>
      <c r="CG153" s="214"/>
      <c r="CH153" s="214"/>
      <c r="CI153" s="214"/>
      <c r="CJ153" s="214"/>
      <c r="CK153" s="214"/>
      <c r="CL153" s="214"/>
      <c r="CM153" s="214"/>
      <c r="CN153" s="214"/>
      <c r="CO153" s="214"/>
      <c r="CP153" s="214"/>
      <c r="CQ153" s="214"/>
      <c r="CR153" s="214"/>
      <c r="CS153" s="214"/>
      <c r="CT153" s="214"/>
      <c r="CU153" s="214"/>
      <c r="CV153" s="214"/>
      <c r="CW153" s="214"/>
      <c r="CX153" s="214"/>
      <c r="CY153" s="214"/>
      <c r="CZ153" s="214"/>
      <c r="DA153" s="214"/>
      <c r="DB153" s="214"/>
      <c r="DC153" s="214"/>
      <c r="DD153" s="214"/>
      <c r="DE153" s="214"/>
      <c r="DF153" s="214"/>
      <c r="DG153" s="214"/>
      <c r="DH153" s="214"/>
      <c r="DI153" s="214"/>
      <c r="DJ153" s="214"/>
      <c r="DK153" s="214"/>
      <c r="DL153" s="214"/>
      <c r="DM153" s="214"/>
      <c r="DN153" s="214"/>
      <c r="DO153" s="214"/>
      <c r="DP153" s="214"/>
      <c r="DQ153" s="214"/>
      <c r="DR153" s="214"/>
      <c r="DS153" s="214"/>
      <c r="DT153" s="214"/>
      <c r="DU153" s="214"/>
      <c r="DV153" s="214"/>
      <c r="DW153" s="214"/>
      <c r="DX153" s="214"/>
      <c r="DY153" s="214"/>
      <c r="DZ153" s="214"/>
      <c r="EA153" s="214"/>
      <c r="EB153" s="214"/>
      <c r="EC153" s="214"/>
      <c r="ED153" s="214"/>
      <c r="EE153" s="214"/>
      <c r="EF153" s="214"/>
      <c r="EG153" s="214"/>
      <c r="EH153" s="214"/>
      <c r="EI153" s="214"/>
      <c r="EJ153" s="214"/>
      <c r="EK153" s="214"/>
      <c r="EL153" s="214"/>
      <c r="EM153" s="214"/>
      <c r="EN153" s="214"/>
      <c r="EO153" s="214"/>
      <c r="EP153" s="214"/>
      <c r="EQ153" s="214"/>
      <c r="ER153" s="214"/>
      <c r="ES153" s="214"/>
      <c r="ET153" s="214"/>
      <c r="EU153" s="214"/>
      <c r="EV153" s="214"/>
      <c r="EW153" s="214"/>
      <c r="EX153" s="214"/>
      <c r="EY153" s="214"/>
      <c r="EZ153" s="214"/>
      <c r="FA153" s="214"/>
      <c r="FB153" s="214"/>
      <c r="FC153" s="214"/>
      <c r="FD153" s="214"/>
      <c r="FE153" s="214"/>
      <c r="FF153" s="214"/>
      <c r="FG153" s="214"/>
      <c r="FH153" s="214"/>
      <c r="FI153" s="214"/>
      <c r="FJ153" s="214"/>
      <c r="FK153" s="214"/>
      <c r="FL153" s="214"/>
      <c r="FM153" s="214"/>
      <c r="FN153" s="214"/>
      <c r="FO153" s="214"/>
      <c r="FP153" s="214"/>
      <c r="FQ153" s="214"/>
      <c r="FR153" s="214"/>
      <c r="FS153" s="214"/>
      <c r="FT153" s="214"/>
      <c r="FU153" s="214"/>
      <c r="FV153" s="214"/>
      <c r="FW153" s="214"/>
      <c r="FX153" s="214"/>
      <c r="FY153" s="214"/>
      <c r="FZ153" s="214"/>
      <c r="GA153" s="214"/>
      <c r="GB153" s="214"/>
      <c r="GC153" s="214"/>
      <c r="GD153" s="214"/>
      <c r="GE153" s="214"/>
      <c r="GF153" s="214"/>
      <c r="GG153" s="214"/>
      <c r="GH153" s="214"/>
      <c r="GI153" s="214"/>
      <c r="GJ153" s="214"/>
      <c r="GK153" s="214"/>
      <c r="GL153" s="214"/>
      <c r="GM153" s="214"/>
      <c r="GN153" s="214"/>
      <c r="GO153" s="214"/>
      <c r="GP153" s="214"/>
      <c r="GQ153" s="214"/>
      <c r="GR153" s="214"/>
      <c r="GS153" s="214"/>
      <c r="GT153" s="214"/>
      <c r="GU153" s="214"/>
      <c r="GV153" s="214"/>
      <c r="GW153" s="214"/>
      <c r="GX153" s="214"/>
      <c r="GY153" s="214"/>
      <c r="GZ153" s="214"/>
      <c r="HA153" s="214"/>
      <c r="HB153" s="214"/>
      <c r="HC153" s="214"/>
      <c r="HD153" s="214"/>
      <c r="HE153" s="214"/>
      <c r="HF153" s="214"/>
      <c r="HG153" s="214"/>
      <c r="HH153" s="214"/>
      <c r="HI153" s="214"/>
      <c r="HJ153" s="214"/>
      <c r="HK153" s="214"/>
      <c r="HL153" s="214"/>
      <c r="HM153" s="214"/>
      <c r="HN153" s="214"/>
      <c r="HO153" s="214"/>
      <c r="HP153" s="214"/>
      <c r="HQ153" s="214"/>
      <c r="HR153" s="214"/>
      <c r="HS153" s="214"/>
      <c r="HT153" s="214"/>
      <c r="HU153" s="214"/>
      <c r="HV153" s="214"/>
      <c r="HW153" s="214"/>
      <c r="HX153" s="214"/>
      <c r="HY153" s="214"/>
      <c r="HZ153" s="214"/>
      <c r="IA153" s="214"/>
      <c r="IB153" s="214"/>
      <c r="IC153" s="214"/>
      <c r="ID153" s="214"/>
      <c r="IE153" s="214"/>
      <c r="IF153" s="214"/>
      <c r="IG153" s="214"/>
      <c r="IH153" s="214"/>
      <c r="II153" s="214"/>
      <c r="IJ153" s="214"/>
      <c r="IK153" s="214"/>
      <c r="IL153" s="214"/>
      <c r="IM153" s="214"/>
      <c r="IN153" s="214"/>
      <c r="IO153" s="214"/>
      <c r="IP153" s="214"/>
      <c r="IQ153" s="214"/>
      <c r="IR153" s="214"/>
      <c r="IS153" s="214"/>
    </row>
    <row r="154" spans="1:253" ht="15.75" x14ac:dyDescent="0.25">
      <c r="A154" s="215"/>
      <c r="B154" s="231"/>
      <c r="C154" s="254" t="s">
        <v>1821</v>
      </c>
      <c r="D154" s="375" t="s">
        <v>178</v>
      </c>
      <c r="E154" s="306"/>
      <c r="F154" s="254"/>
      <c r="G154" s="282"/>
      <c r="H154" s="257"/>
      <c r="I154" s="258"/>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14"/>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214"/>
      <c r="BG154" s="214"/>
      <c r="BH154" s="214"/>
      <c r="BI154" s="214"/>
      <c r="BJ154" s="214"/>
      <c r="BK154" s="214"/>
      <c r="BL154" s="214"/>
      <c r="BM154" s="214"/>
      <c r="BN154" s="214"/>
      <c r="BO154" s="214"/>
      <c r="BP154" s="214"/>
      <c r="BQ154" s="214"/>
      <c r="BR154" s="214"/>
      <c r="BS154" s="214"/>
      <c r="BT154" s="214"/>
      <c r="BU154" s="214"/>
      <c r="BV154" s="214"/>
      <c r="BW154" s="214"/>
      <c r="BX154" s="214"/>
      <c r="BY154" s="214"/>
      <c r="BZ154" s="214"/>
      <c r="CA154" s="214"/>
      <c r="CB154" s="214"/>
      <c r="CC154" s="214"/>
      <c r="CD154" s="214"/>
      <c r="CE154" s="214"/>
      <c r="CF154" s="214"/>
      <c r="CG154" s="214"/>
      <c r="CH154" s="214"/>
      <c r="CI154" s="214"/>
      <c r="CJ154" s="214"/>
      <c r="CK154" s="214"/>
      <c r="CL154" s="214"/>
      <c r="CM154" s="214"/>
      <c r="CN154" s="214"/>
      <c r="CO154" s="214"/>
      <c r="CP154" s="214"/>
      <c r="CQ154" s="214"/>
      <c r="CR154" s="214"/>
      <c r="CS154" s="214"/>
      <c r="CT154" s="214"/>
      <c r="CU154" s="214"/>
      <c r="CV154" s="214"/>
      <c r="CW154" s="214"/>
      <c r="CX154" s="214"/>
      <c r="CY154" s="214"/>
      <c r="CZ154" s="214"/>
      <c r="DA154" s="214"/>
      <c r="DB154" s="214"/>
      <c r="DC154" s="214"/>
      <c r="DD154" s="214"/>
      <c r="DE154" s="214"/>
      <c r="DF154" s="214"/>
      <c r="DG154" s="214"/>
      <c r="DH154" s="214"/>
      <c r="DI154" s="214"/>
      <c r="DJ154" s="214"/>
      <c r="DK154" s="214"/>
      <c r="DL154" s="214"/>
      <c r="DM154" s="214"/>
      <c r="DN154" s="214"/>
      <c r="DO154" s="214"/>
      <c r="DP154" s="214"/>
      <c r="DQ154" s="214"/>
      <c r="DR154" s="214"/>
      <c r="DS154" s="214"/>
      <c r="DT154" s="214"/>
      <c r="DU154" s="214"/>
      <c r="DV154" s="214"/>
      <c r="DW154" s="214"/>
      <c r="DX154" s="214"/>
      <c r="DY154" s="214"/>
      <c r="DZ154" s="214"/>
      <c r="EA154" s="214"/>
      <c r="EB154" s="214"/>
      <c r="EC154" s="214"/>
      <c r="ED154" s="214"/>
      <c r="EE154" s="214"/>
      <c r="EF154" s="214"/>
      <c r="EG154" s="214"/>
      <c r="EH154" s="214"/>
      <c r="EI154" s="214"/>
      <c r="EJ154" s="214"/>
      <c r="EK154" s="214"/>
      <c r="EL154" s="214"/>
      <c r="EM154" s="214"/>
      <c r="EN154" s="214"/>
      <c r="EO154" s="214"/>
      <c r="EP154" s="214"/>
      <c r="EQ154" s="214"/>
      <c r="ER154" s="214"/>
      <c r="ES154" s="214"/>
      <c r="ET154" s="214"/>
      <c r="EU154" s="214"/>
      <c r="EV154" s="214"/>
      <c r="EW154" s="214"/>
      <c r="EX154" s="214"/>
      <c r="EY154" s="214"/>
      <c r="EZ154" s="214"/>
      <c r="FA154" s="214"/>
      <c r="FB154" s="214"/>
      <c r="FC154" s="214"/>
      <c r="FD154" s="214"/>
      <c r="FE154" s="214"/>
      <c r="FF154" s="214"/>
      <c r="FG154" s="214"/>
      <c r="FH154" s="214"/>
      <c r="FI154" s="214"/>
      <c r="FJ154" s="214"/>
      <c r="FK154" s="214"/>
      <c r="FL154" s="214"/>
      <c r="FM154" s="214"/>
      <c r="FN154" s="214"/>
      <c r="FO154" s="214"/>
      <c r="FP154" s="214"/>
      <c r="FQ154" s="214"/>
      <c r="FR154" s="214"/>
      <c r="FS154" s="214"/>
      <c r="FT154" s="214"/>
      <c r="FU154" s="214"/>
      <c r="FV154" s="214"/>
      <c r="FW154" s="214"/>
      <c r="FX154" s="214"/>
      <c r="FY154" s="214"/>
      <c r="FZ154" s="214"/>
      <c r="GA154" s="214"/>
      <c r="GB154" s="214"/>
      <c r="GC154" s="214"/>
      <c r="GD154" s="214"/>
      <c r="GE154" s="214"/>
      <c r="GF154" s="214"/>
      <c r="GG154" s="214"/>
      <c r="GH154" s="214"/>
      <c r="GI154" s="214"/>
      <c r="GJ154" s="214"/>
      <c r="GK154" s="214"/>
      <c r="GL154" s="214"/>
      <c r="GM154" s="214"/>
      <c r="GN154" s="214"/>
      <c r="GO154" s="214"/>
      <c r="GP154" s="214"/>
      <c r="GQ154" s="214"/>
      <c r="GR154" s="214"/>
      <c r="GS154" s="214"/>
      <c r="GT154" s="214"/>
      <c r="GU154" s="214"/>
      <c r="GV154" s="214"/>
      <c r="GW154" s="214"/>
      <c r="GX154" s="214"/>
      <c r="GY154" s="214"/>
      <c r="GZ154" s="214"/>
      <c r="HA154" s="214"/>
      <c r="HB154" s="214"/>
      <c r="HC154" s="214"/>
      <c r="HD154" s="214"/>
      <c r="HE154" s="214"/>
      <c r="HF154" s="214"/>
      <c r="HG154" s="214"/>
      <c r="HH154" s="214"/>
      <c r="HI154" s="214"/>
      <c r="HJ154" s="214"/>
      <c r="HK154" s="214"/>
      <c r="HL154" s="214"/>
      <c r="HM154" s="214"/>
      <c r="HN154" s="214"/>
      <c r="HO154" s="214"/>
      <c r="HP154" s="214"/>
      <c r="HQ154" s="214"/>
      <c r="HR154" s="214"/>
      <c r="HS154" s="214"/>
      <c r="HT154" s="214"/>
      <c r="HU154" s="214"/>
      <c r="HV154" s="214"/>
      <c r="HW154" s="214"/>
      <c r="HX154" s="214"/>
      <c r="HY154" s="214"/>
      <c r="HZ154" s="214"/>
      <c r="IA154" s="214"/>
      <c r="IB154" s="214"/>
      <c r="IC154" s="214"/>
      <c r="ID154" s="214"/>
      <c r="IE154" s="214"/>
      <c r="IF154" s="214"/>
      <c r="IG154" s="214"/>
      <c r="IH154" s="214"/>
      <c r="II154" s="214"/>
      <c r="IJ154" s="214"/>
      <c r="IK154" s="214"/>
      <c r="IL154" s="214"/>
      <c r="IM154" s="214"/>
      <c r="IN154" s="214"/>
      <c r="IO154" s="214"/>
      <c r="IP154" s="214"/>
      <c r="IQ154" s="214"/>
      <c r="IR154" s="214"/>
      <c r="IS154" s="214"/>
    </row>
    <row r="155" spans="1:253" ht="409.5" x14ac:dyDescent="0.25">
      <c r="A155" s="376"/>
      <c r="B155" s="238">
        <v>106</v>
      </c>
      <c r="C155" s="380" t="s">
        <v>1822</v>
      </c>
      <c r="D155" s="381" t="s">
        <v>1823</v>
      </c>
      <c r="E155" s="382" t="s">
        <v>1824</v>
      </c>
      <c r="F155" s="260" t="s">
        <v>1279</v>
      </c>
      <c r="G155" s="270" t="s">
        <v>1280</v>
      </c>
      <c r="H155" s="261" t="s">
        <v>1825</v>
      </c>
      <c r="I155" s="262"/>
      <c r="J155" s="295" t="s">
        <v>1826</v>
      </c>
      <c r="K155" s="295" t="s">
        <v>1827</v>
      </c>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214"/>
      <c r="BG155" s="214"/>
      <c r="BH155" s="214"/>
      <c r="BI155" s="214"/>
      <c r="BJ155" s="214"/>
      <c r="BK155" s="214"/>
      <c r="BL155" s="214"/>
      <c r="BM155" s="214"/>
      <c r="BN155" s="214"/>
      <c r="BO155" s="214"/>
      <c r="BP155" s="214"/>
      <c r="BQ155" s="214"/>
      <c r="BR155" s="214"/>
      <c r="BS155" s="214"/>
      <c r="BT155" s="214"/>
      <c r="BU155" s="214"/>
      <c r="BV155" s="214"/>
      <c r="BW155" s="214"/>
      <c r="BX155" s="214"/>
      <c r="BY155" s="214"/>
      <c r="BZ155" s="214"/>
      <c r="CA155" s="214"/>
      <c r="CB155" s="214"/>
      <c r="CC155" s="214"/>
      <c r="CD155" s="214"/>
      <c r="CE155" s="214"/>
      <c r="CF155" s="214"/>
      <c r="CG155" s="214"/>
      <c r="CH155" s="214"/>
      <c r="CI155" s="214"/>
      <c r="CJ155" s="214"/>
      <c r="CK155" s="214"/>
      <c r="CL155" s="214"/>
      <c r="CM155" s="214"/>
      <c r="CN155" s="214"/>
      <c r="CO155" s="214"/>
      <c r="CP155" s="214"/>
      <c r="CQ155" s="214"/>
      <c r="CR155" s="214"/>
      <c r="CS155" s="214"/>
      <c r="CT155" s="214"/>
      <c r="CU155" s="214"/>
      <c r="CV155" s="214"/>
      <c r="CW155" s="214"/>
      <c r="CX155" s="214"/>
      <c r="CY155" s="214"/>
      <c r="CZ155" s="214"/>
      <c r="DA155" s="214"/>
      <c r="DB155" s="214"/>
      <c r="DC155" s="214"/>
      <c r="DD155" s="214"/>
      <c r="DE155" s="214"/>
      <c r="DF155" s="214"/>
      <c r="DG155" s="214"/>
      <c r="DH155" s="214"/>
      <c r="DI155" s="214"/>
      <c r="DJ155" s="214"/>
      <c r="DK155" s="214"/>
      <c r="DL155" s="214"/>
      <c r="DM155" s="214"/>
      <c r="DN155" s="214"/>
      <c r="DO155" s="214"/>
      <c r="DP155" s="214"/>
      <c r="DQ155" s="214"/>
      <c r="DR155" s="214"/>
      <c r="DS155" s="214"/>
      <c r="DT155" s="214"/>
      <c r="DU155" s="214"/>
      <c r="DV155" s="214"/>
      <c r="DW155" s="214"/>
      <c r="DX155" s="214"/>
      <c r="DY155" s="214"/>
      <c r="DZ155" s="214"/>
      <c r="EA155" s="214"/>
      <c r="EB155" s="214"/>
      <c r="EC155" s="214"/>
      <c r="ED155" s="214"/>
      <c r="EE155" s="214"/>
      <c r="EF155" s="214"/>
      <c r="EG155" s="214"/>
      <c r="EH155" s="214"/>
      <c r="EI155" s="214"/>
      <c r="EJ155" s="214"/>
      <c r="EK155" s="214"/>
      <c r="EL155" s="214"/>
      <c r="EM155" s="214"/>
      <c r="EN155" s="214"/>
      <c r="EO155" s="214"/>
      <c r="EP155" s="214"/>
      <c r="EQ155" s="214"/>
      <c r="ER155" s="214"/>
      <c r="ES155" s="214"/>
      <c r="ET155" s="214"/>
      <c r="EU155" s="214"/>
      <c r="EV155" s="214"/>
      <c r="EW155" s="214"/>
      <c r="EX155" s="214"/>
      <c r="EY155" s="214"/>
      <c r="EZ155" s="214"/>
      <c r="FA155" s="214"/>
      <c r="FB155" s="214"/>
      <c r="FC155" s="214"/>
      <c r="FD155" s="214"/>
      <c r="FE155" s="214"/>
      <c r="FF155" s="214"/>
      <c r="FG155" s="214"/>
      <c r="FH155" s="214"/>
      <c r="FI155" s="214"/>
      <c r="FJ155" s="214"/>
      <c r="FK155" s="214"/>
      <c r="FL155" s="214"/>
      <c r="FM155" s="214"/>
      <c r="FN155" s="214"/>
      <c r="FO155" s="214"/>
      <c r="FP155" s="214"/>
      <c r="FQ155" s="214"/>
      <c r="FR155" s="214"/>
      <c r="FS155" s="214"/>
      <c r="FT155" s="214"/>
      <c r="FU155" s="214"/>
      <c r="FV155" s="214"/>
      <c r="FW155" s="214"/>
      <c r="FX155" s="214"/>
      <c r="FY155" s="214"/>
      <c r="FZ155" s="214"/>
      <c r="GA155" s="214"/>
      <c r="GB155" s="214"/>
      <c r="GC155" s="214"/>
      <c r="GD155" s="214"/>
      <c r="GE155" s="214"/>
      <c r="GF155" s="214"/>
      <c r="GG155" s="214"/>
      <c r="GH155" s="214"/>
      <c r="GI155" s="214"/>
      <c r="GJ155" s="214"/>
      <c r="GK155" s="214"/>
      <c r="GL155" s="214"/>
      <c r="GM155" s="214"/>
      <c r="GN155" s="214"/>
      <c r="GO155" s="214"/>
      <c r="GP155" s="214"/>
      <c r="GQ155" s="214"/>
      <c r="GR155" s="214"/>
      <c r="GS155" s="214"/>
      <c r="GT155" s="214"/>
      <c r="GU155" s="214"/>
      <c r="GV155" s="214"/>
      <c r="GW155" s="214"/>
      <c r="GX155" s="214"/>
      <c r="GY155" s="214"/>
      <c r="GZ155" s="214"/>
      <c r="HA155" s="214"/>
      <c r="HB155" s="214"/>
      <c r="HC155" s="214"/>
      <c r="HD155" s="214"/>
      <c r="HE155" s="214"/>
      <c r="HF155" s="214"/>
      <c r="HG155" s="214"/>
      <c r="HH155" s="214"/>
      <c r="HI155" s="214"/>
      <c r="HJ155" s="214"/>
      <c r="HK155" s="214"/>
      <c r="HL155" s="214"/>
      <c r="HM155" s="214"/>
      <c r="HN155" s="214"/>
      <c r="HO155" s="214"/>
      <c r="HP155" s="214"/>
      <c r="HQ155" s="214"/>
      <c r="HR155" s="214"/>
      <c r="HS155" s="214"/>
      <c r="HT155" s="214"/>
      <c r="HU155" s="214"/>
      <c r="HV155" s="214"/>
      <c r="HW155" s="214"/>
      <c r="HX155" s="214"/>
      <c r="HY155" s="214"/>
      <c r="HZ155" s="214"/>
      <c r="IA155" s="214"/>
      <c r="IB155" s="214"/>
      <c r="IC155" s="214"/>
      <c r="ID155" s="214"/>
      <c r="IE155" s="214"/>
      <c r="IF155" s="214"/>
      <c r="IG155" s="214"/>
      <c r="IH155" s="214"/>
      <c r="II155" s="214"/>
      <c r="IJ155" s="214"/>
      <c r="IK155" s="214"/>
      <c r="IL155" s="214"/>
      <c r="IM155" s="214"/>
      <c r="IN155" s="214"/>
      <c r="IO155" s="214"/>
      <c r="IP155" s="214"/>
      <c r="IQ155" s="214"/>
      <c r="IR155" s="214"/>
      <c r="IS155" s="214"/>
    </row>
    <row r="156" spans="1:253" x14ac:dyDescent="0.25">
      <c r="A156" s="215"/>
      <c r="B156" s="224"/>
      <c r="C156" s="383" t="s">
        <v>1828</v>
      </c>
      <c r="D156" s="313" t="s">
        <v>160</v>
      </c>
      <c r="E156" s="227"/>
      <c r="F156" s="248"/>
      <c r="G156" s="279"/>
      <c r="H156" s="252"/>
      <c r="I156" s="253"/>
      <c r="J156" s="214"/>
      <c r="K156" s="214"/>
      <c r="L156" s="214"/>
      <c r="M156" s="214"/>
      <c r="N156" s="214"/>
      <c r="O156" s="214"/>
      <c r="P156" s="214"/>
      <c r="Q156" s="214"/>
      <c r="R156" s="214"/>
      <c r="S156" s="214"/>
      <c r="T156" s="214"/>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4"/>
      <c r="AS156" s="214"/>
      <c r="AT156" s="214"/>
      <c r="AU156" s="214"/>
      <c r="AV156" s="214"/>
      <c r="AW156" s="214"/>
      <c r="AX156" s="214"/>
      <c r="AY156" s="214"/>
      <c r="AZ156" s="214"/>
      <c r="BA156" s="214"/>
      <c r="BB156" s="214"/>
      <c r="BC156" s="214"/>
      <c r="BD156" s="214"/>
      <c r="BE156" s="214"/>
      <c r="BF156" s="214"/>
      <c r="BG156" s="214"/>
      <c r="BH156" s="214"/>
      <c r="BI156" s="214"/>
      <c r="BJ156" s="214"/>
      <c r="BK156" s="214"/>
      <c r="BL156" s="214"/>
      <c r="BM156" s="214"/>
      <c r="BN156" s="214"/>
      <c r="BO156" s="214"/>
      <c r="BP156" s="214"/>
      <c r="BQ156" s="214"/>
      <c r="BR156" s="214"/>
      <c r="BS156" s="214"/>
      <c r="BT156" s="214"/>
      <c r="BU156" s="214"/>
      <c r="BV156" s="214"/>
      <c r="BW156" s="214"/>
      <c r="BX156" s="214"/>
      <c r="BY156" s="214"/>
      <c r="BZ156" s="214"/>
      <c r="CA156" s="214"/>
      <c r="CB156" s="214"/>
      <c r="CC156" s="214"/>
      <c r="CD156" s="214"/>
      <c r="CE156" s="214"/>
      <c r="CF156" s="214"/>
      <c r="CG156" s="214"/>
      <c r="CH156" s="214"/>
      <c r="CI156" s="214"/>
      <c r="CJ156" s="214"/>
      <c r="CK156" s="214"/>
      <c r="CL156" s="214"/>
      <c r="CM156" s="214"/>
      <c r="CN156" s="214"/>
      <c r="CO156" s="214"/>
      <c r="CP156" s="214"/>
      <c r="CQ156" s="214"/>
      <c r="CR156" s="214"/>
      <c r="CS156" s="214"/>
      <c r="CT156" s="214"/>
      <c r="CU156" s="214"/>
      <c r="CV156" s="214"/>
      <c r="CW156" s="214"/>
      <c r="CX156" s="214"/>
      <c r="CY156" s="214"/>
      <c r="CZ156" s="214"/>
      <c r="DA156" s="214"/>
      <c r="DB156" s="214"/>
      <c r="DC156" s="214"/>
      <c r="DD156" s="214"/>
      <c r="DE156" s="214"/>
      <c r="DF156" s="214"/>
      <c r="DG156" s="214"/>
      <c r="DH156" s="214"/>
      <c r="DI156" s="214"/>
      <c r="DJ156" s="214"/>
      <c r="DK156" s="214"/>
      <c r="DL156" s="214"/>
      <c r="DM156" s="214"/>
      <c r="DN156" s="214"/>
      <c r="DO156" s="214"/>
      <c r="DP156" s="214"/>
      <c r="DQ156" s="214"/>
      <c r="DR156" s="214"/>
      <c r="DS156" s="214"/>
      <c r="DT156" s="214"/>
      <c r="DU156" s="214"/>
      <c r="DV156" s="214"/>
      <c r="DW156" s="214"/>
      <c r="DX156" s="214"/>
      <c r="DY156" s="214"/>
      <c r="DZ156" s="214"/>
      <c r="EA156" s="214"/>
      <c r="EB156" s="214"/>
      <c r="EC156" s="214"/>
      <c r="ED156" s="214"/>
      <c r="EE156" s="214"/>
      <c r="EF156" s="214"/>
      <c r="EG156" s="214"/>
      <c r="EH156" s="214"/>
      <c r="EI156" s="214"/>
      <c r="EJ156" s="214"/>
      <c r="EK156" s="214"/>
      <c r="EL156" s="214"/>
      <c r="EM156" s="214"/>
      <c r="EN156" s="214"/>
      <c r="EO156" s="214"/>
      <c r="EP156" s="214"/>
      <c r="EQ156" s="214"/>
      <c r="ER156" s="214"/>
      <c r="ES156" s="214"/>
      <c r="ET156" s="214"/>
      <c r="EU156" s="214"/>
      <c r="EV156" s="214"/>
      <c r="EW156" s="214"/>
      <c r="EX156" s="214"/>
      <c r="EY156" s="214"/>
      <c r="EZ156" s="214"/>
      <c r="FA156" s="214"/>
      <c r="FB156" s="214"/>
      <c r="FC156" s="214"/>
      <c r="FD156" s="214"/>
      <c r="FE156" s="214"/>
      <c r="FF156" s="214"/>
      <c r="FG156" s="214"/>
      <c r="FH156" s="214"/>
      <c r="FI156" s="214"/>
      <c r="FJ156" s="214"/>
      <c r="FK156" s="214"/>
      <c r="FL156" s="214"/>
      <c r="FM156" s="214"/>
      <c r="FN156" s="214"/>
      <c r="FO156" s="214"/>
      <c r="FP156" s="214"/>
      <c r="FQ156" s="214"/>
      <c r="FR156" s="214"/>
      <c r="FS156" s="214"/>
      <c r="FT156" s="214"/>
      <c r="FU156" s="214"/>
      <c r="FV156" s="214"/>
      <c r="FW156" s="214"/>
      <c r="FX156" s="214"/>
      <c r="FY156" s="214"/>
      <c r="FZ156" s="214"/>
      <c r="GA156" s="214"/>
      <c r="GB156" s="214"/>
      <c r="GC156" s="214"/>
      <c r="GD156" s="214"/>
      <c r="GE156" s="214"/>
      <c r="GF156" s="214"/>
      <c r="GG156" s="214"/>
      <c r="GH156" s="214"/>
      <c r="GI156" s="214"/>
      <c r="GJ156" s="214"/>
      <c r="GK156" s="214"/>
      <c r="GL156" s="214"/>
      <c r="GM156" s="214"/>
      <c r="GN156" s="214"/>
      <c r="GO156" s="214"/>
      <c r="GP156" s="214"/>
      <c r="GQ156" s="214"/>
      <c r="GR156" s="214"/>
      <c r="GS156" s="214"/>
      <c r="GT156" s="214"/>
      <c r="GU156" s="214"/>
      <c r="GV156" s="214"/>
      <c r="GW156" s="214"/>
      <c r="GX156" s="214"/>
      <c r="GY156" s="214"/>
      <c r="GZ156" s="214"/>
      <c r="HA156" s="214"/>
      <c r="HB156" s="214"/>
      <c r="HC156" s="214"/>
      <c r="HD156" s="214"/>
      <c r="HE156" s="214"/>
      <c r="HF156" s="214"/>
      <c r="HG156" s="214"/>
      <c r="HH156" s="214"/>
      <c r="HI156" s="214"/>
      <c r="HJ156" s="214"/>
      <c r="HK156" s="214"/>
      <c r="HL156" s="214"/>
      <c r="HM156" s="214"/>
      <c r="HN156" s="214"/>
      <c r="HO156" s="214"/>
      <c r="HP156" s="214"/>
      <c r="HQ156" s="214"/>
      <c r="HR156" s="214"/>
      <c r="HS156" s="214"/>
      <c r="HT156" s="214"/>
      <c r="HU156" s="214"/>
      <c r="HV156" s="214"/>
      <c r="HW156" s="214"/>
      <c r="HX156" s="214"/>
      <c r="HY156" s="214"/>
      <c r="HZ156" s="214"/>
      <c r="IA156" s="214"/>
      <c r="IB156" s="214"/>
      <c r="IC156" s="214"/>
      <c r="ID156" s="214"/>
      <c r="IE156" s="214"/>
      <c r="IF156" s="214"/>
      <c r="IG156" s="214"/>
      <c r="IH156" s="214"/>
      <c r="II156" s="214"/>
      <c r="IJ156" s="214"/>
      <c r="IK156" s="214"/>
      <c r="IL156" s="214"/>
      <c r="IM156" s="214"/>
      <c r="IN156" s="214"/>
      <c r="IO156" s="214"/>
      <c r="IP156" s="214"/>
      <c r="IQ156" s="214"/>
      <c r="IR156" s="214"/>
      <c r="IS156" s="214"/>
    </row>
    <row r="157" spans="1:253" ht="31.5" x14ac:dyDescent="0.25">
      <c r="A157" s="215"/>
      <c r="B157" s="231"/>
      <c r="C157" s="254" t="s">
        <v>1829</v>
      </c>
      <c r="D157" s="375" t="s">
        <v>193</v>
      </c>
      <c r="E157" s="306"/>
      <c r="F157" s="254"/>
      <c r="G157" s="282"/>
      <c r="H157" s="257"/>
      <c r="I157" s="258"/>
      <c r="J157" s="214"/>
      <c r="K157" s="214"/>
      <c r="L157" s="214"/>
      <c r="M157" s="214"/>
      <c r="N157" s="214"/>
      <c r="O157" s="214"/>
      <c r="P157" s="214"/>
      <c r="Q157" s="214"/>
      <c r="R157" s="214"/>
      <c r="S157" s="214"/>
      <c r="T157" s="214"/>
      <c r="U157" s="214"/>
      <c r="V157" s="214"/>
      <c r="W157" s="214"/>
      <c r="X157" s="214"/>
      <c r="Y157" s="214"/>
      <c r="Z157" s="214"/>
      <c r="AA157" s="214"/>
      <c r="AB157" s="214"/>
      <c r="AC157" s="214"/>
      <c r="AD157" s="214"/>
      <c r="AE157" s="214"/>
      <c r="AF157" s="214"/>
      <c r="AG157" s="214"/>
      <c r="AH157" s="214"/>
      <c r="AI157" s="214"/>
      <c r="AJ157" s="214"/>
      <c r="AK157" s="214"/>
      <c r="AL157" s="214"/>
      <c r="AM157" s="214"/>
      <c r="AN157" s="214"/>
      <c r="AO157" s="214"/>
      <c r="AP157" s="214"/>
      <c r="AQ157" s="214"/>
      <c r="AR157" s="214"/>
      <c r="AS157" s="214"/>
      <c r="AT157" s="214"/>
      <c r="AU157" s="214"/>
      <c r="AV157" s="214"/>
      <c r="AW157" s="214"/>
      <c r="AX157" s="214"/>
      <c r="AY157" s="214"/>
      <c r="AZ157" s="214"/>
      <c r="BA157" s="214"/>
      <c r="BB157" s="214"/>
      <c r="BC157" s="214"/>
      <c r="BD157" s="214"/>
      <c r="BE157" s="214"/>
      <c r="BF157" s="214"/>
      <c r="BG157" s="214"/>
      <c r="BH157" s="214"/>
      <c r="BI157" s="214"/>
      <c r="BJ157" s="214"/>
      <c r="BK157" s="214"/>
      <c r="BL157" s="214"/>
      <c r="BM157" s="214"/>
      <c r="BN157" s="214"/>
      <c r="BO157" s="214"/>
      <c r="BP157" s="214"/>
      <c r="BQ157" s="214"/>
      <c r="BR157" s="214"/>
      <c r="BS157" s="214"/>
      <c r="BT157" s="214"/>
      <c r="BU157" s="214"/>
      <c r="BV157" s="214"/>
      <c r="BW157" s="214"/>
      <c r="BX157" s="214"/>
      <c r="BY157" s="214"/>
      <c r="BZ157" s="214"/>
      <c r="CA157" s="214"/>
      <c r="CB157" s="214"/>
      <c r="CC157" s="214"/>
      <c r="CD157" s="214"/>
      <c r="CE157" s="214"/>
      <c r="CF157" s="214"/>
      <c r="CG157" s="214"/>
      <c r="CH157" s="214"/>
      <c r="CI157" s="214"/>
      <c r="CJ157" s="214"/>
      <c r="CK157" s="214"/>
      <c r="CL157" s="214"/>
      <c r="CM157" s="214"/>
      <c r="CN157" s="214"/>
      <c r="CO157" s="214"/>
      <c r="CP157" s="214"/>
      <c r="CQ157" s="214"/>
      <c r="CR157" s="214"/>
      <c r="CS157" s="214"/>
      <c r="CT157" s="214"/>
      <c r="CU157" s="214"/>
      <c r="CV157" s="214"/>
      <c r="CW157" s="214"/>
      <c r="CX157" s="214"/>
      <c r="CY157" s="214"/>
      <c r="CZ157" s="214"/>
      <c r="DA157" s="214"/>
      <c r="DB157" s="214"/>
      <c r="DC157" s="214"/>
      <c r="DD157" s="214"/>
      <c r="DE157" s="214"/>
      <c r="DF157" s="214"/>
      <c r="DG157" s="214"/>
      <c r="DH157" s="214"/>
      <c r="DI157" s="214"/>
      <c r="DJ157" s="214"/>
      <c r="DK157" s="214"/>
      <c r="DL157" s="214"/>
      <c r="DM157" s="214"/>
      <c r="DN157" s="214"/>
      <c r="DO157" s="214"/>
      <c r="DP157" s="214"/>
      <c r="DQ157" s="214"/>
      <c r="DR157" s="214"/>
      <c r="DS157" s="214"/>
      <c r="DT157" s="214"/>
      <c r="DU157" s="214"/>
      <c r="DV157" s="214"/>
      <c r="DW157" s="214"/>
      <c r="DX157" s="214"/>
      <c r="DY157" s="214"/>
      <c r="DZ157" s="214"/>
      <c r="EA157" s="214"/>
      <c r="EB157" s="214"/>
      <c r="EC157" s="214"/>
      <c r="ED157" s="214"/>
      <c r="EE157" s="214"/>
      <c r="EF157" s="214"/>
      <c r="EG157" s="214"/>
      <c r="EH157" s="214"/>
      <c r="EI157" s="214"/>
      <c r="EJ157" s="214"/>
      <c r="EK157" s="214"/>
      <c r="EL157" s="214"/>
      <c r="EM157" s="214"/>
      <c r="EN157" s="214"/>
      <c r="EO157" s="214"/>
      <c r="EP157" s="214"/>
      <c r="EQ157" s="214"/>
      <c r="ER157" s="214"/>
      <c r="ES157" s="214"/>
      <c r="ET157" s="214"/>
      <c r="EU157" s="214"/>
      <c r="EV157" s="214"/>
      <c r="EW157" s="214"/>
      <c r="EX157" s="214"/>
      <c r="EY157" s="214"/>
      <c r="EZ157" s="214"/>
      <c r="FA157" s="214"/>
      <c r="FB157" s="214"/>
      <c r="FC157" s="214"/>
      <c r="FD157" s="214"/>
      <c r="FE157" s="214"/>
      <c r="FF157" s="214"/>
      <c r="FG157" s="214"/>
      <c r="FH157" s="214"/>
      <c r="FI157" s="214"/>
      <c r="FJ157" s="214"/>
      <c r="FK157" s="214"/>
      <c r="FL157" s="214"/>
      <c r="FM157" s="214"/>
      <c r="FN157" s="214"/>
      <c r="FO157" s="214"/>
      <c r="FP157" s="214"/>
      <c r="FQ157" s="214"/>
      <c r="FR157" s="214"/>
      <c r="FS157" s="214"/>
      <c r="FT157" s="214"/>
      <c r="FU157" s="214"/>
      <c r="FV157" s="214"/>
      <c r="FW157" s="214"/>
      <c r="FX157" s="214"/>
      <c r="FY157" s="214"/>
      <c r="FZ157" s="214"/>
      <c r="GA157" s="214"/>
      <c r="GB157" s="214"/>
      <c r="GC157" s="214"/>
      <c r="GD157" s="214"/>
      <c r="GE157" s="214"/>
      <c r="GF157" s="214"/>
      <c r="GG157" s="214"/>
      <c r="GH157" s="214"/>
      <c r="GI157" s="214"/>
      <c r="GJ157" s="214"/>
      <c r="GK157" s="214"/>
      <c r="GL157" s="214"/>
      <c r="GM157" s="214"/>
      <c r="GN157" s="214"/>
      <c r="GO157" s="214"/>
      <c r="GP157" s="214"/>
      <c r="GQ157" s="214"/>
      <c r="GR157" s="214"/>
      <c r="GS157" s="214"/>
      <c r="GT157" s="214"/>
      <c r="GU157" s="214"/>
      <c r="GV157" s="214"/>
      <c r="GW157" s="214"/>
      <c r="GX157" s="214"/>
      <c r="GY157" s="214"/>
      <c r="GZ157" s="214"/>
      <c r="HA157" s="214"/>
      <c r="HB157" s="214"/>
      <c r="HC157" s="214"/>
      <c r="HD157" s="214"/>
      <c r="HE157" s="214"/>
      <c r="HF157" s="214"/>
      <c r="HG157" s="214"/>
      <c r="HH157" s="214"/>
      <c r="HI157" s="214"/>
      <c r="HJ157" s="214"/>
      <c r="HK157" s="214"/>
      <c r="HL157" s="214"/>
      <c r="HM157" s="214"/>
      <c r="HN157" s="214"/>
      <c r="HO157" s="214"/>
      <c r="HP157" s="214"/>
      <c r="HQ157" s="214"/>
      <c r="HR157" s="214"/>
      <c r="HS157" s="214"/>
      <c r="HT157" s="214"/>
      <c r="HU157" s="214"/>
      <c r="HV157" s="214"/>
      <c r="HW157" s="214"/>
      <c r="HX157" s="214"/>
      <c r="HY157" s="214"/>
      <c r="HZ157" s="214"/>
      <c r="IA157" s="214"/>
      <c r="IB157" s="214"/>
      <c r="IC157" s="214"/>
      <c r="ID157" s="214"/>
      <c r="IE157" s="214"/>
      <c r="IF157" s="214"/>
      <c r="IG157" s="214"/>
      <c r="IH157" s="214"/>
      <c r="II157" s="214"/>
      <c r="IJ157" s="214"/>
      <c r="IK157" s="214"/>
      <c r="IL157" s="214"/>
      <c r="IM157" s="214"/>
      <c r="IN157" s="214"/>
      <c r="IO157" s="214"/>
      <c r="IP157" s="214"/>
      <c r="IQ157" s="214"/>
      <c r="IR157" s="214"/>
      <c r="IS157" s="214"/>
    </row>
    <row r="158" spans="1:253" ht="210" x14ac:dyDescent="0.25">
      <c r="A158" s="376"/>
      <c r="B158" s="238">
        <v>107</v>
      </c>
      <c r="C158" s="380" t="s">
        <v>1830</v>
      </c>
      <c r="D158" s="381" t="s">
        <v>456</v>
      </c>
      <c r="E158" s="382" t="s">
        <v>1831</v>
      </c>
      <c r="F158" s="260" t="s">
        <v>1279</v>
      </c>
      <c r="G158" s="327" t="s">
        <v>1280</v>
      </c>
      <c r="H158" s="384" t="s">
        <v>1832</v>
      </c>
      <c r="I158" s="266" t="s">
        <v>1833</v>
      </c>
      <c r="J158" s="296"/>
      <c r="K158" s="296"/>
      <c r="L158" s="296"/>
      <c r="M158" s="296"/>
      <c r="N158" s="296"/>
      <c r="O158" s="296"/>
      <c r="P158" s="296"/>
      <c r="Q158" s="296"/>
      <c r="R158" s="296"/>
      <c r="S158" s="296"/>
      <c r="T158" s="296"/>
      <c r="U158" s="296"/>
      <c r="V158" s="296"/>
      <c r="W158" s="296"/>
      <c r="X158" s="296"/>
      <c r="Y158" s="296"/>
      <c r="Z158" s="296"/>
      <c r="AA158" s="296"/>
      <c r="AB158" s="296"/>
      <c r="AC158" s="296"/>
      <c r="AD158" s="296"/>
      <c r="AE158" s="296"/>
      <c r="AF158" s="296"/>
      <c r="AG158" s="296"/>
      <c r="AH158" s="296"/>
      <c r="AI158" s="296"/>
      <c r="AJ158" s="296"/>
      <c r="AK158" s="296"/>
      <c r="AL158" s="296"/>
      <c r="AM158" s="296"/>
      <c r="AN158" s="296"/>
      <c r="AO158" s="296"/>
      <c r="AP158" s="296"/>
      <c r="AQ158" s="296"/>
      <c r="AR158" s="296"/>
      <c r="AS158" s="296"/>
      <c r="AT158" s="296"/>
      <c r="AU158" s="296"/>
      <c r="AV158" s="296"/>
      <c r="AW158" s="296"/>
      <c r="AX158" s="296"/>
      <c r="AY158" s="296"/>
      <c r="AZ158" s="296"/>
      <c r="BA158" s="296"/>
      <c r="BB158" s="296"/>
      <c r="BC158" s="296"/>
      <c r="BD158" s="296"/>
      <c r="BE158" s="296"/>
      <c r="BF158" s="296"/>
      <c r="BG158" s="296"/>
      <c r="BH158" s="296"/>
      <c r="BI158" s="296"/>
      <c r="BJ158" s="296"/>
      <c r="BK158" s="296"/>
      <c r="BL158" s="296"/>
      <c r="BM158" s="296"/>
      <c r="BN158" s="296"/>
      <c r="BO158" s="296"/>
      <c r="BP158" s="296"/>
      <c r="BQ158" s="296"/>
      <c r="BR158" s="296"/>
      <c r="BS158" s="296"/>
      <c r="BT158" s="296"/>
      <c r="BU158" s="296"/>
      <c r="BV158" s="296"/>
      <c r="BW158" s="296"/>
      <c r="BX158" s="296"/>
      <c r="BY158" s="296"/>
      <c r="BZ158" s="296"/>
      <c r="CA158" s="296"/>
      <c r="CB158" s="296"/>
      <c r="CC158" s="296"/>
      <c r="CD158" s="296"/>
      <c r="CE158" s="296"/>
      <c r="CF158" s="296"/>
      <c r="CG158" s="296"/>
      <c r="CH158" s="296"/>
      <c r="CI158" s="296"/>
      <c r="CJ158" s="296"/>
      <c r="CK158" s="296"/>
      <c r="CL158" s="296"/>
      <c r="CM158" s="296"/>
      <c r="CN158" s="296"/>
      <c r="CO158" s="296"/>
      <c r="CP158" s="296"/>
      <c r="CQ158" s="296"/>
      <c r="CR158" s="296"/>
      <c r="CS158" s="296"/>
      <c r="CT158" s="296"/>
      <c r="CU158" s="296"/>
      <c r="CV158" s="296"/>
      <c r="CW158" s="296"/>
      <c r="CX158" s="296"/>
      <c r="CY158" s="296"/>
      <c r="CZ158" s="296"/>
      <c r="DA158" s="296"/>
      <c r="DB158" s="296"/>
      <c r="DC158" s="296"/>
      <c r="DD158" s="296"/>
      <c r="DE158" s="296"/>
      <c r="DF158" s="296"/>
      <c r="DG158" s="296"/>
      <c r="DH158" s="296"/>
      <c r="DI158" s="296"/>
      <c r="DJ158" s="296"/>
      <c r="DK158" s="296"/>
      <c r="DL158" s="296"/>
      <c r="DM158" s="296"/>
      <c r="DN158" s="296"/>
      <c r="DO158" s="296"/>
      <c r="DP158" s="296"/>
      <c r="DQ158" s="296"/>
      <c r="DR158" s="296"/>
      <c r="DS158" s="296"/>
      <c r="DT158" s="296"/>
      <c r="DU158" s="296"/>
      <c r="DV158" s="296"/>
      <c r="DW158" s="296"/>
      <c r="DX158" s="296"/>
      <c r="DY158" s="296"/>
      <c r="DZ158" s="296"/>
      <c r="EA158" s="296"/>
      <c r="EB158" s="296"/>
      <c r="EC158" s="296"/>
      <c r="ED158" s="296"/>
      <c r="EE158" s="296"/>
      <c r="EF158" s="296"/>
      <c r="EG158" s="296"/>
      <c r="EH158" s="296"/>
      <c r="EI158" s="296"/>
      <c r="EJ158" s="296"/>
      <c r="EK158" s="296"/>
      <c r="EL158" s="296"/>
      <c r="EM158" s="296"/>
      <c r="EN158" s="296"/>
      <c r="EO158" s="296"/>
      <c r="EP158" s="296"/>
      <c r="EQ158" s="296"/>
      <c r="ER158" s="296"/>
      <c r="ES158" s="296"/>
      <c r="ET158" s="296"/>
      <c r="EU158" s="296"/>
      <c r="EV158" s="296"/>
      <c r="EW158" s="296"/>
      <c r="EX158" s="296"/>
      <c r="EY158" s="296"/>
      <c r="EZ158" s="296"/>
      <c r="FA158" s="296"/>
      <c r="FB158" s="296"/>
      <c r="FC158" s="296"/>
      <c r="FD158" s="296"/>
      <c r="FE158" s="296"/>
      <c r="FF158" s="296"/>
      <c r="FG158" s="296"/>
      <c r="FH158" s="296"/>
      <c r="FI158" s="296"/>
      <c r="FJ158" s="296"/>
      <c r="FK158" s="296"/>
      <c r="FL158" s="296"/>
      <c r="FM158" s="296"/>
      <c r="FN158" s="296"/>
      <c r="FO158" s="296"/>
      <c r="FP158" s="296"/>
      <c r="FQ158" s="296"/>
      <c r="FR158" s="296"/>
      <c r="FS158" s="296"/>
      <c r="FT158" s="296"/>
      <c r="FU158" s="296"/>
      <c r="FV158" s="296"/>
      <c r="FW158" s="296"/>
      <c r="FX158" s="296"/>
      <c r="FY158" s="296"/>
      <c r="FZ158" s="296"/>
      <c r="GA158" s="296"/>
      <c r="GB158" s="296"/>
      <c r="GC158" s="296"/>
      <c r="GD158" s="296"/>
      <c r="GE158" s="296"/>
      <c r="GF158" s="296"/>
      <c r="GG158" s="296"/>
      <c r="GH158" s="296"/>
      <c r="GI158" s="296"/>
      <c r="GJ158" s="296"/>
      <c r="GK158" s="296"/>
      <c r="GL158" s="296"/>
      <c r="GM158" s="296"/>
      <c r="GN158" s="296"/>
      <c r="GO158" s="296"/>
      <c r="GP158" s="296"/>
      <c r="GQ158" s="296"/>
      <c r="GR158" s="296"/>
      <c r="GS158" s="296"/>
      <c r="GT158" s="296"/>
      <c r="GU158" s="296"/>
      <c r="GV158" s="296"/>
      <c r="GW158" s="296"/>
      <c r="GX158" s="296"/>
      <c r="GY158" s="296"/>
      <c r="GZ158" s="296"/>
      <c r="HA158" s="296"/>
      <c r="HB158" s="296"/>
      <c r="HC158" s="296"/>
      <c r="HD158" s="296"/>
      <c r="HE158" s="296"/>
      <c r="HF158" s="296"/>
      <c r="HG158" s="296"/>
      <c r="HH158" s="296"/>
      <c r="HI158" s="296"/>
      <c r="HJ158" s="296"/>
      <c r="HK158" s="296"/>
      <c r="HL158" s="296"/>
      <c r="HM158" s="296"/>
      <c r="HN158" s="296"/>
      <c r="HO158" s="296"/>
      <c r="HP158" s="296"/>
      <c r="HQ158" s="296"/>
      <c r="HR158" s="296"/>
      <c r="HS158" s="296"/>
      <c r="HT158" s="296"/>
      <c r="HU158" s="296"/>
      <c r="HV158" s="296"/>
      <c r="HW158" s="296"/>
      <c r="HX158" s="296"/>
      <c r="HY158" s="296"/>
      <c r="HZ158" s="296"/>
      <c r="IA158" s="296"/>
      <c r="IB158" s="296"/>
      <c r="IC158" s="296"/>
      <c r="ID158" s="296"/>
      <c r="IE158" s="296"/>
      <c r="IF158" s="296"/>
      <c r="IG158" s="296"/>
      <c r="IH158" s="296"/>
      <c r="II158" s="296"/>
      <c r="IJ158" s="296"/>
      <c r="IK158" s="296"/>
      <c r="IL158" s="296"/>
      <c r="IM158" s="296"/>
      <c r="IN158" s="296"/>
      <c r="IO158" s="296"/>
      <c r="IP158" s="296"/>
      <c r="IQ158" s="296"/>
      <c r="IR158" s="296"/>
      <c r="IS158" s="296"/>
    </row>
    <row r="159" spans="1:253" ht="195" x14ac:dyDescent="0.25">
      <c r="A159" s="376"/>
      <c r="B159" s="238">
        <v>108</v>
      </c>
      <c r="C159" s="377" t="s">
        <v>1834</v>
      </c>
      <c r="D159" s="378" t="s">
        <v>237</v>
      </c>
      <c r="E159" s="338" t="s">
        <v>1835</v>
      </c>
      <c r="F159" s="260" t="s">
        <v>1279</v>
      </c>
      <c r="G159" s="270" t="s">
        <v>1280</v>
      </c>
      <c r="H159" s="261" t="s">
        <v>1836</v>
      </c>
      <c r="I159" s="244" t="s">
        <v>1459</v>
      </c>
      <c r="J159" s="214"/>
      <c r="K159" s="214"/>
      <c r="L159" s="214"/>
      <c r="M159" s="214"/>
      <c r="N159" s="214"/>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214"/>
      <c r="BG159" s="214"/>
      <c r="BH159" s="214"/>
      <c r="BI159" s="214"/>
      <c r="BJ159" s="214"/>
      <c r="BK159" s="214"/>
      <c r="BL159" s="214"/>
      <c r="BM159" s="214"/>
      <c r="BN159" s="214"/>
      <c r="BO159" s="214"/>
      <c r="BP159" s="214"/>
      <c r="BQ159" s="214"/>
      <c r="BR159" s="214"/>
      <c r="BS159" s="214"/>
      <c r="BT159" s="214"/>
      <c r="BU159" s="214"/>
      <c r="BV159" s="214"/>
      <c r="BW159" s="214"/>
      <c r="BX159" s="214"/>
      <c r="BY159" s="214"/>
      <c r="BZ159" s="214"/>
      <c r="CA159" s="214"/>
      <c r="CB159" s="214"/>
      <c r="CC159" s="214"/>
      <c r="CD159" s="214"/>
      <c r="CE159" s="214"/>
      <c r="CF159" s="214"/>
      <c r="CG159" s="214"/>
      <c r="CH159" s="214"/>
      <c r="CI159" s="214"/>
      <c r="CJ159" s="214"/>
      <c r="CK159" s="214"/>
      <c r="CL159" s="214"/>
      <c r="CM159" s="214"/>
      <c r="CN159" s="214"/>
      <c r="CO159" s="214"/>
      <c r="CP159" s="214"/>
      <c r="CQ159" s="214"/>
      <c r="CR159" s="214"/>
      <c r="CS159" s="214"/>
      <c r="CT159" s="214"/>
      <c r="CU159" s="214"/>
      <c r="CV159" s="214"/>
      <c r="CW159" s="214"/>
      <c r="CX159" s="214"/>
      <c r="CY159" s="214"/>
      <c r="CZ159" s="214"/>
      <c r="DA159" s="214"/>
      <c r="DB159" s="214"/>
      <c r="DC159" s="214"/>
      <c r="DD159" s="214"/>
      <c r="DE159" s="214"/>
      <c r="DF159" s="214"/>
      <c r="DG159" s="214"/>
      <c r="DH159" s="214"/>
      <c r="DI159" s="214"/>
      <c r="DJ159" s="214"/>
      <c r="DK159" s="214"/>
      <c r="DL159" s="214"/>
      <c r="DM159" s="214"/>
      <c r="DN159" s="214"/>
      <c r="DO159" s="214"/>
      <c r="DP159" s="214"/>
      <c r="DQ159" s="214"/>
      <c r="DR159" s="214"/>
      <c r="DS159" s="214"/>
      <c r="DT159" s="214"/>
      <c r="DU159" s="214"/>
      <c r="DV159" s="214"/>
      <c r="DW159" s="214"/>
      <c r="DX159" s="214"/>
      <c r="DY159" s="214"/>
      <c r="DZ159" s="214"/>
      <c r="EA159" s="214"/>
      <c r="EB159" s="214"/>
      <c r="EC159" s="214"/>
      <c r="ED159" s="214"/>
      <c r="EE159" s="214"/>
      <c r="EF159" s="214"/>
      <c r="EG159" s="214"/>
      <c r="EH159" s="214"/>
      <c r="EI159" s="214"/>
      <c r="EJ159" s="214"/>
      <c r="EK159" s="214"/>
      <c r="EL159" s="214"/>
      <c r="EM159" s="214"/>
      <c r="EN159" s="214"/>
      <c r="EO159" s="214"/>
      <c r="EP159" s="214"/>
      <c r="EQ159" s="214"/>
      <c r="ER159" s="214"/>
      <c r="ES159" s="214"/>
      <c r="ET159" s="214"/>
      <c r="EU159" s="214"/>
      <c r="EV159" s="214"/>
      <c r="EW159" s="214"/>
      <c r="EX159" s="214"/>
      <c r="EY159" s="214"/>
      <c r="EZ159" s="214"/>
      <c r="FA159" s="214"/>
      <c r="FB159" s="214"/>
      <c r="FC159" s="214"/>
      <c r="FD159" s="214"/>
      <c r="FE159" s="214"/>
      <c r="FF159" s="214"/>
      <c r="FG159" s="214"/>
      <c r="FH159" s="214"/>
      <c r="FI159" s="214"/>
      <c r="FJ159" s="214"/>
      <c r="FK159" s="214"/>
      <c r="FL159" s="214"/>
      <c r="FM159" s="214"/>
      <c r="FN159" s="214"/>
      <c r="FO159" s="214"/>
      <c r="FP159" s="214"/>
      <c r="FQ159" s="214"/>
      <c r="FR159" s="214"/>
      <c r="FS159" s="214"/>
      <c r="FT159" s="214"/>
      <c r="FU159" s="214"/>
      <c r="FV159" s="214"/>
      <c r="FW159" s="214"/>
      <c r="FX159" s="214"/>
      <c r="FY159" s="214"/>
      <c r="FZ159" s="214"/>
      <c r="GA159" s="214"/>
      <c r="GB159" s="214"/>
      <c r="GC159" s="214"/>
      <c r="GD159" s="214"/>
      <c r="GE159" s="214"/>
      <c r="GF159" s="214"/>
      <c r="GG159" s="214"/>
      <c r="GH159" s="214"/>
      <c r="GI159" s="214"/>
      <c r="GJ159" s="214"/>
      <c r="GK159" s="214"/>
      <c r="GL159" s="214"/>
      <c r="GM159" s="214"/>
      <c r="GN159" s="214"/>
      <c r="GO159" s="214"/>
      <c r="GP159" s="214"/>
      <c r="GQ159" s="214"/>
      <c r="GR159" s="214"/>
      <c r="GS159" s="214"/>
      <c r="GT159" s="214"/>
      <c r="GU159" s="214"/>
      <c r="GV159" s="214"/>
      <c r="GW159" s="214"/>
      <c r="GX159" s="214"/>
      <c r="GY159" s="214"/>
      <c r="GZ159" s="214"/>
      <c r="HA159" s="214"/>
      <c r="HB159" s="214"/>
      <c r="HC159" s="214"/>
      <c r="HD159" s="214"/>
      <c r="HE159" s="214"/>
      <c r="HF159" s="214"/>
      <c r="HG159" s="214"/>
      <c r="HH159" s="214"/>
      <c r="HI159" s="214"/>
      <c r="HJ159" s="214"/>
      <c r="HK159" s="214"/>
      <c r="HL159" s="214"/>
      <c r="HM159" s="214"/>
      <c r="HN159" s="214"/>
      <c r="HO159" s="214"/>
      <c r="HP159" s="214"/>
      <c r="HQ159" s="214"/>
      <c r="HR159" s="214"/>
      <c r="HS159" s="214"/>
      <c r="HT159" s="214"/>
      <c r="HU159" s="214"/>
      <c r="HV159" s="214"/>
      <c r="HW159" s="214"/>
      <c r="HX159" s="214"/>
      <c r="HY159" s="214"/>
      <c r="HZ159" s="214"/>
      <c r="IA159" s="214"/>
      <c r="IB159" s="214"/>
      <c r="IC159" s="214"/>
      <c r="ID159" s="214"/>
      <c r="IE159" s="214"/>
      <c r="IF159" s="214"/>
      <c r="IG159" s="214"/>
      <c r="IH159" s="214"/>
      <c r="II159" s="214"/>
      <c r="IJ159" s="214"/>
      <c r="IK159" s="214"/>
      <c r="IL159" s="214"/>
      <c r="IM159" s="214"/>
      <c r="IN159" s="214"/>
      <c r="IO159" s="214"/>
      <c r="IP159" s="214"/>
      <c r="IQ159" s="214"/>
      <c r="IR159" s="214"/>
      <c r="IS159" s="214"/>
    </row>
    <row r="160" spans="1:253" ht="165" x14ac:dyDescent="0.25">
      <c r="A160" s="376"/>
      <c r="B160" s="238">
        <v>109</v>
      </c>
      <c r="C160" s="377" t="s">
        <v>1837</v>
      </c>
      <c r="D160" s="378" t="s">
        <v>463</v>
      </c>
      <c r="E160" s="338" t="s">
        <v>1838</v>
      </c>
      <c r="F160" s="260" t="s">
        <v>1279</v>
      </c>
      <c r="G160" s="327" t="s">
        <v>1280</v>
      </c>
      <c r="H160" s="261" t="s">
        <v>1839</v>
      </c>
      <c r="I160" s="262" t="s">
        <v>1840</v>
      </c>
      <c r="J160" s="214"/>
      <c r="K160" s="214"/>
      <c r="L160" s="214"/>
      <c r="M160" s="214"/>
      <c r="N160" s="214"/>
      <c r="O160" s="214"/>
      <c r="P160" s="214"/>
      <c r="Q160" s="214"/>
      <c r="R160" s="214"/>
      <c r="S160" s="214"/>
      <c r="T160" s="214"/>
      <c r="U160" s="214"/>
      <c r="V160" s="214"/>
      <c r="W160" s="214"/>
      <c r="X160" s="214"/>
      <c r="Y160" s="214"/>
      <c r="Z160" s="214"/>
      <c r="AA160" s="214"/>
      <c r="AB160" s="214"/>
      <c r="AC160" s="214"/>
      <c r="AD160" s="214"/>
      <c r="AE160" s="214"/>
      <c r="AF160" s="214"/>
      <c r="AG160" s="214"/>
      <c r="AH160" s="214"/>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214"/>
      <c r="BG160" s="214"/>
      <c r="BH160" s="214"/>
      <c r="BI160" s="214"/>
      <c r="BJ160" s="214"/>
      <c r="BK160" s="214"/>
      <c r="BL160" s="214"/>
      <c r="BM160" s="214"/>
      <c r="BN160" s="214"/>
      <c r="BO160" s="214"/>
      <c r="BP160" s="214"/>
      <c r="BQ160" s="214"/>
      <c r="BR160" s="214"/>
      <c r="BS160" s="214"/>
      <c r="BT160" s="214"/>
      <c r="BU160" s="214"/>
      <c r="BV160" s="214"/>
      <c r="BW160" s="214"/>
      <c r="BX160" s="214"/>
      <c r="BY160" s="214"/>
      <c r="BZ160" s="214"/>
      <c r="CA160" s="214"/>
      <c r="CB160" s="214"/>
      <c r="CC160" s="214"/>
      <c r="CD160" s="214"/>
      <c r="CE160" s="214"/>
      <c r="CF160" s="214"/>
      <c r="CG160" s="214"/>
      <c r="CH160" s="214"/>
      <c r="CI160" s="214"/>
      <c r="CJ160" s="214"/>
      <c r="CK160" s="214"/>
      <c r="CL160" s="214"/>
      <c r="CM160" s="214"/>
      <c r="CN160" s="214"/>
      <c r="CO160" s="214"/>
      <c r="CP160" s="214"/>
      <c r="CQ160" s="214"/>
      <c r="CR160" s="214"/>
      <c r="CS160" s="214"/>
      <c r="CT160" s="214"/>
      <c r="CU160" s="214"/>
      <c r="CV160" s="214"/>
      <c r="CW160" s="214"/>
      <c r="CX160" s="214"/>
      <c r="CY160" s="214"/>
      <c r="CZ160" s="214"/>
      <c r="DA160" s="214"/>
      <c r="DB160" s="214"/>
      <c r="DC160" s="214"/>
      <c r="DD160" s="214"/>
      <c r="DE160" s="214"/>
      <c r="DF160" s="214"/>
      <c r="DG160" s="214"/>
      <c r="DH160" s="214"/>
      <c r="DI160" s="214"/>
      <c r="DJ160" s="214"/>
      <c r="DK160" s="214"/>
      <c r="DL160" s="214"/>
      <c r="DM160" s="214"/>
      <c r="DN160" s="214"/>
      <c r="DO160" s="214"/>
      <c r="DP160" s="214"/>
      <c r="DQ160" s="214"/>
      <c r="DR160" s="214"/>
      <c r="DS160" s="214"/>
      <c r="DT160" s="214"/>
      <c r="DU160" s="214"/>
      <c r="DV160" s="214"/>
      <c r="DW160" s="214"/>
      <c r="DX160" s="214"/>
      <c r="DY160" s="214"/>
      <c r="DZ160" s="214"/>
      <c r="EA160" s="214"/>
      <c r="EB160" s="214"/>
      <c r="EC160" s="214"/>
      <c r="ED160" s="214"/>
      <c r="EE160" s="214"/>
      <c r="EF160" s="214"/>
      <c r="EG160" s="214"/>
      <c r="EH160" s="214"/>
      <c r="EI160" s="214"/>
      <c r="EJ160" s="214"/>
      <c r="EK160" s="214"/>
      <c r="EL160" s="214"/>
      <c r="EM160" s="214"/>
      <c r="EN160" s="214"/>
      <c r="EO160" s="214"/>
      <c r="EP160" s="214"/>
      <c r="EQ160" s="214"/>
      <c r="ER160" s="214"/>
      <c r="ES160" s="214"/>
      <c r="ET160" s="214"/>
      <c r="EU160" s="214"/>
      <c r="EV160" s="214"/>
      <c r="EW160" s="214"/>
      <c r="EX160" s="214"/>
      <c r="EY160" s="214"/>
      <c r="EZ160" s="214"/>
      <c r="FA160" s="214"/>
      <c r="FB160" s="214"/>
      <c r="FC160" s="214"/>
      <c r="FD160" s="214"/>
      <c r="FE160" s="214"/>
      <c r="FF160" s="214"/>
      <c r="FG160" s="214"/>
      <c r="FH160" s="214"/>
      <c r="FI160" s="214"/>
      <c r="FJ160" s="214"/>
      <c r="FK160" s="214"/>
      <c r="FL160" s="214"/>
      <c r="FM160" s="214"/>
      <c r="FN160" s="214"/>
      <c r="FO160" s="214"/>
      <c r="FP160" s="214"/>
      <c r="FQ160" s="214"/>
      <c r="FR160" s="214"/>
      <c r="FS160" s="214"/>
      <c r="FT160" s="214"/>
      <c r="FU160" s="214"/>
      <c r="FV160" s="214"/>
      <c r="FW160" s="214"/>
      <c r="FX160" s="214"/>
      <c r="FY160" s="214"/>
      <c r="FZ160" s="214"/>
      <c r="GA160" s="214"/>
      <c r="GB160" s="214"/>
      <c r="GC160" s="214"/>
      <c r="GD160" s="214"/>
      <c r="GE160" s="214"/>
      <c r="GF160" s="214"/>
      <c r="GG160" s="214"/>
      <c r="GH160" s="214"/>
      <c r="GI160" s="214"/>
      <c r="GJ160" s="214"/>
      <c r="GK160" s="214"/>
      <c r="GL160" s="214"/>
      <c r="GM160" s="214"/>
      <c r="GN160" s="214"/>
      <c r="GO160" s="214"/>
      <c r="GP160" s="214"/>
      <c r="GQ160" s="214"/>
      <c r="GR160" s="214"/>
      <c r="GS160" s="214"/>
      <c r="GT160" s="214"/>
      <c r="GU160" s="214"/>
      <c r="GV160" s="214"/>
      <c r="GW160" s="214"/>
      <c r="GX160" s="214"/>
      <c r="GY160" s="214"/>
      <c r="GZ160" s="214"/>
      <c r="HA160" s="214"/>
      <c r="HB160" s="214"/>
      <c r="HC160" s="214"/>
      <c r="HD160" s="214"/>
      <c r="HE160" s="214"/>
      <c r="HF160" s="214"/>
      <c r="HG160" s="214"/>
      <c r="HH160" s="214"/>
      <c r="HI160" s="214"/>
      <c r="HJ160" s="214"/>
      <c r="HK160" s="214"/>
      <c r="HL160" s="214"/>
      <c r="HM160" s="214"/>
      <c r="HN160" s="214"/>
      <c r="HO160" s="214"/>
      <c r="HP160" s="214"/>
      <c r="HQ160" s="214"/>
      <c r="HR160" s="214"/>
      <c r="HS160" s="214"/>
      <c r="HT160" s="214"/>
      <c r="HU160" s="214"/>
      <c r="HV160" s="214"/>
      <c r="HW160" s="214"/>
      <c r="HX160" s="214"/>
      <c r="HY160" s="214"/>
      <c r="HZ160" s="214"/>
      <c r="IA160" s="214"/>
      <c r="IB160" s="214"/>
      <c r="IC160" s="214"/>
      <c r="ID160" s="214"/>
      <c r="IE160" s="214"/>
      <c r="IF160" s="214"/>
      <c r="IG160" s="214"/>
      <c r="IH160" s="214"/>
      <c r="II160" s="214"/>
      <c r="IJ160" s="214"/>
      <c r="IK160" s="214"/>
      <c r="IL160" s="214"/>
      <c r="IM160" s="214"/>
      <c r="IN160" s="214"/>
      <c r="IO160" s="214"/>
      <c r="IP160" s="214"/>
      <c r="IQ160" s="214"/>
      <c r="IR160" s="214"/>
      <c r="IS160" s="214"/>
    </row>
    <row r="161" spans="1:253" ht="150" x14ac:dyDescent="0.25">
      <c r="A161" s="376"/>
      <c r="B161" s="238">
        <v>110</v>
      </c>
      <c r="C161" s="377" t="s">
        <v>1841</v>
      </c>
      <c r="D161" s="378" t="s">
        <v>1842</v>
      </c>
      <c r="E161" s="338" t="s">
        <v>1843</v>
      </c>
      <c r="F161" s="260" t="s">
        <v>1279</v>
      </c>
      <c r="G161" s="242" t="s">
        <v>1280</v>
      </c>
      <c r="H161" s="384" t="s">
        <v>1844</v>
      </c>
      <c r="I161" s="266" t="s">
        <v>1845</v>
      </c>
      <c r="J161" s="214"/>
      <c r="K161" s="214"/>
      <c r="L161" s="214"/>
      <c r="M161" s="214"/>
      <c r="N161" s="214"/>
      <c r="O161" s="214"/>
      <c r="P161" s="214"/>
      <c r="Q161" s="214"/>
      <c r="R161" s="214"/>
      <c r="S161" s="214"/>
      <c r="T161" s="214"/>
      <c r="U161" s="214"/>
      <c r="V161" s="214"/>
      <c r="W161" s="214"/>
      <c r="X161" s="214"/>
      <c r="Y161" s="214"/>
      <c r="Z161" s="214"/>
      <c r="AA161" s="214"/>
      <c r="AB161" s="214"/>
      <c r="AC161" s="214"/>
      <c r="AD161" s="214"/>
      <c r="AE161" s="214"/>
      <c r="AF161" s="214"/>
      <c r="AG161" s="214"/>
      <c r="AH161" s="214"/>
      <c r="AI161" s="214"/>
      <c r="AJ161" s="214"/>
      <c r="AK161" s="214"/>
      <c r="AL161" s="214"/>
      <c r="AM161" s="214"/>
      <c r="AN161" s="214"/>
      <c r="AO161" s="214"/>
      <c r="AP161" s="214"/>
      <c r="AQ161" s="214"/>
      <c r="AR161" s="214"/>
      <c r="AS161" s="214"/>
      <c r="AT161" s="214"/>
      <c r="AU161" s="214"/>
      <c r="AV161" s="214"/>
      <c r="AW161" s="214"/>
      <c r="AX161" s="214"/>
      <c r="AY161" s="214"/>
      <c r="AZ161" s="214"/>
      <c r="BA161" s="214"/>
      <c r="BB161" s="214"/>
      <c r="BC161" s="214"/>
      <c r="BD161" s="214"/>
      <c r="BE161" s="214"/>
      <c r="BF161" s="214"/>
      <c r="BG161" s="214"/>
      <c r="BH161" s="214"/>
      <c r="BI161" s="214"/>
      <c r="BJ161" s="214"/>
      <c r="BK161" s="214"/>
      <c r="BL161" s="214"/>
      <c r="BM161" s="214"/>
      <c r="BN161" s="214"/>
      <c r="BO161" s="214"/>
      <c r="BP161" s="214"/>
      <c r="BQ161" s="214"/>
      <c r="BR161" s="214"/>
      <c r="BS161" s="214"/>
      <c r="BT161" s="214"/>
      <c r="BU161" s="214"/>
      <c r="BV161" s="214"/>
      <c r="BW161" s="214"/>
      <c r="BX161" s="214"/>
      <c r="BY161" s="214"/>
      <c r="BZ161" s="214"/>
      <c r="CA161" s="214"/>
      <c r="CB161" s="214"/>
      <c r="CC161" s="214"/>
      <c r="CD161" s="214"/>
      <c r="CE161" s="214"/>
      <c r="CF161" s="214"/>
      <c r="CG161" s="214"/>
      <c r="CH161" s="214"/>
      <c r="CI161" s="214"/>
      <c r="CJ161" s="214"/>
      <c r="CK161" s="214"/>
      <c r="CL161" s="214"/>
      <c r="CM161" s="214"/>
      <c r="CN161" s="214"/>
      <c r="CO161" s="214"/>
      <c r="CP161" s="214"/>
      <c r="CQ161" s="214"/>
      <c r="CR161" s="214"/>
      <c r="CS161" s="214"/>
      <c r="CT161" s="214"/>
      <c r="CU161" s="214"/>
      <c r="CV161" s="214"/>
      <c r="CW161" s="214"/>
      <c r="CX161" s="214"/>
      <c r="CY161" s="214"/>
      <c r="CZ161" s="214"/>
      <c r="DA161" s="214"/>
      <c r="DB161" s="214"/>
      <c r="DC161" s="214"/>
      <c r="DD161" s="214"/>
      <c r="DE161" s="214"/>
      <c r="DF161" s="214"/>
      <c r="DG161" s="214"/>
      <c r="DH161" s="214"/>
      <c r="DI161" s="214"/>
      <c r="DJ161" s="214"/>
      <c r="DK161" s="214"/>
      <c r="DL161" s="214"/>
      <c r="DM161" s="214"/>
      <c r="DN161" s="214"/>
      <c r="DO161" s="214"/>
      <c r="DP161" s="214"/>
      <c r="DQ161" s="214"/>
      <c r="DR161" s="214"/>
      <c r="DS161" s="214"/>
      <c r="DT161" s="214"/>
      <c r="DU161" s="214"/>
      <c r="DV161" s="214"/>
      <c r="DW161" s="214"/>
      <c r="DX161" s="214"/>
      <c r="DY161" s="214"/>
      <c r="DZ161" s="214"/>
      <c r="EA161" s="214"/>
      <c r="EB161" s="214"/>
      <c r="EC161" s="214"/>
      <c r="ED161" s="214"/>
      <c r="EE161" s="214"/>
      <c r="EF161" s="214"/>
      <c r="EG161" s="214"/>
      <c r="EH161" s="214"/>
      <c r="EI161" s="214"/>
      <c r="EJ161" s="214"/>
      <c r="EK161" s="214"/>
      <c r="EL161" s="214"/>
      <c r="EM161" s="214"/>
      <c r="EN161" s="214"/>
      <c r="EO161" s="214"/>
      <c r="EP161" s="214"/>
      <c r="EQ161" s="214"/>
      <c r="ER161" s="214"/>
      <c r="ES161" s="214"/>
      <c r="ET161" s="214"/>
      <c r="EU161" s="214"/>
      <c r="EV161" s="214"/>
      <c r="EW161" s="214"/>
      <c r="EX161" s="214"/>
      <c r="EY161" s="214"/>
      <c r="EZ161" s="214"/>
      <c r="FA161" s="214"/>
      <c r="FB161" s="214"/>
      <c r="FC161" s="214"/>
      <c r="FD161" s="214"/>
      <c r="FE161" s="214"/>
      <c r="FF161" s="214"/>
      <c r="FG161" s="214"/>
      <c r="FH161" s="214"/>
      <c r="FI161" s="214"/>
      <c r="FJ161" s="214"/>
      <c r="FK161" s="214"/>
      <c r="FL161" s="214"/>
      <c r="FM161" s="214"/>
      <c r="FN161" s="214"/>
      <c r="FO161" s="214"/>
      <c r="FP161" s="214"/>
      <c r="FQ161" s="214"/>
      <c r="FR161" s="214"/>
      <c r="FS161" s="214"/>
      <c r="FT161" s="214"/>
      <c r="FU161" s="214"/>
      <c r="FV161" s="214"/>
      <c r="FW161" s="214"/>
      <c r="FX161" s="214"/>
      <c r="FY161" s="214"/>
      <c r="FZ161" s="214"/>
      <c r="GA161" s="214"/>
      <c r="GB161" s="214"/>
      <c r="GC161" s="214"/>
      <c r="GD161" s="214"/>
      <c r="GE161" s="214"/>
      <c r="GF161" s="214"/>
      <c r="GG161" s="214"/>
      <c r="GH161" s="214"/>
      <c r="GI161" s="214"/>
      <c r="GJ161" s="214"/>
      <c r="GK161" s="214"/>
      <c r="GL161" s="214"/>
      <c r="GM161" s="214"/>
      <c r="GN161" s="214"/>
      <c r="GO161" s="214"/>
      <c r="GP161" s="214"/>
      <c r="GQ161" s="214"/>
      <c r="GR161" s="214"/>
      <c r="GS161" s="214"/>
      <c r="GT161" s="214"/>
      <c r="GU161" s="214"/>
      <c r="GV161" s="214"/>
      <c r="GW161" s="214"/>
      <c r="GX161" s="214"/>
      <c r="GY161" s="214"/>
      <c r="GZ161" s="214"/>
      <c r="HA161" s="214"/>
      <c r="HB161" s="214"/>
      <c r="HC161" s="214"/>
      <c r="HD161" s="214"/>
      <c r="HE161" s="214"/>
      <c r="HF161" s="214"/>
      <c r="HG161" s="214"/>
      <c r="HH161" s="214"/>
      <c r="HI161" s="214"/>
      <c r="HJ161" s="214"/>
      <c r="HK161" s="214"/>
      <c r="HL161" s="214"/>
      <c r="HM161" s="214"/>
      <c r="HN161" s="214"/>
      <c r="HO161" s="214"/>
      <c r="HP161" s="214"/>
      <c r="HQ161" s="214"/>
      <c r="HR161" s="214"/>
      <c r="HS161" s="214"/>
      <c r="HT161" s="214"/>
      <c r="HU161" s="214"/>
      <c r="HV161" s="214"/>
      <c r="HW161" s="214"/>
      <c r="HX161" s="214"/>
      <c r="HY161" s="214"/>
      <c r="HZ161" s="214"/>
      <c r="IA161" s="214"/>
      <c r="IB161" s="214"/>
      <c r="IC161" s="214"/>
      <c r="ID161" s="214"/>
      <c r="IE161" s="214"/>
      <c r="IF161" s="214"/>
      <c r="IG161" s="214"/>
      <c r="IH161" s="214"/>
      <c r="II161" s="214"/>
      <c r="IJ161" s="214"/>
      <c r="IK161" s="214"/>
      <c r="IL161" s="214"/>
      <c r="IM161" s="214"/>
      <c r="IN161" s="214"/>
      <c r="IO161" s="214"/>
      <c r="IP161" s="214"/>
      <c r="IQ161" s="214"/>
      <c r="IR161" s="214"/>
      <c r="IS161" s="214"/>
    </row>
    <row r="162" spans="1:253" ht="210" x14ac:dyDescent="0.25">
      <c r="A162" s="376"/>
      <c r="B162" s="238">
        <v>111</v>
      </c>
      <c r="C162" s="377" t="s">
        <v>1846</v>
      </c>
      <c r="D162" s="378" t="s">
        <v>476</v>
      </c>
      <c r="E162" s="338" t="s">
        <v>1847</v>
      </c>
      <c r="F162" s="260" t="s">
        <v>1279</v>
      </c>
      <c r="G162" s="327" t="s">
        <v>1280</v>
      </c>
      <c r="H162" s="261" t="s">
        <v>1848</v>
      </c>
      <c r="I162" s="265" t="s">
        <v>1849</v>
      </c>
      <c r="J162" s="214"/>
      <c r="K162" s="214"/>
      <c r="L162" s="214"/>
      <c r="M162" s="214"/>
      <c r="N162" s="214"/>
      <c r="O162" s="214"/>
      <c r="P162" s="214"/>
      <c r="Q162" s="214"/>
      <c r="R162" s="214"/>
      <c r="S162" s="214"/>
      <c r="T162" s="214"/>
      <c r="U162" s="214"/>
      <c r="V162" s="214"/>
      <c r="W162" s="214"/>
      <c r="X162" s="214"/>
      <c r="Y162" s="214"/>
      <c r="Z162" s="214"/>
      <c r="AA162" s="214"/>
      <c r="AB162" s="214"/>
      <c r="AC162" s="214"/>
      <c r="AD162" s="214"/>
      <c r="AE162" s="214"/>
      <c r="AF162" s="214"/>
      <c r="AG162" s="214"/>
      <c r="AH162" s="214"/>
      <c r="AI162" s="214"/>
      <c r="AJ162" s="214"/>
      <c r="AK162" s="214"/>
      <c r="AL162" s="214"/>
      <c r="AM162" s="214"/>
      <c r="AN162" s="214"/>
      <c r="AO162" s="214"/>
      <c r="AP162" s="214"/>
      <c r="AQ162" s="214"/>
      <c r="AR162" s="214"/>
      <c r="AS162" s="214"/>
      <c r="AT162" s="214"/>
      <c r="AU162" s="214"/>
      <c r="AV162" s="214"/>
      <c r="AW162" s="214"/>
      <c r="AX162" s="214"/>
      <c r="AY162" s="214"/>
      <c r="AZ162" s="214"/>
      <c r="BA162" s="214"/>
      <c r="BB162" s="214"/>
      <c r="BC162" s="214"/>
      <c r="BD162" s="214"/>
      <c r="BE162" s="214"/>
      <c r="BF162" s="214"/>
      <c r="BG162" s="214"/>
      <c r="BH162" s="214"/>
      <c r="BI162" s="214"/>
      <c r="BJ162" s="214"/>
      <c r="BK162" s="214"/>
      <c r="BL162" s="214"/>
      <c r="BM162" s="214"/>
      <c r="BN162" s="214"/>
      <c r="BO162" s="214"/>
      <c r="BP162" s="214"/>
      <c r="BQ162" s="214"/>
      <c r="BR162" s="214"/>
      <c r="BS162" s="214"/>
      <c r="BT162" s="214"/>
      <c r="BU162" s="214"/>
      <c r="BV162" s="214"/>
      <c r="BW162" s="214"/>
      <c r="BX162" s="214"/>
      <c r="BY162" s="214"/>
      <c r="BZ162" s="214"/>
      <c r="CA162" s="214"/>
      <c r="CB162" s="214"/>
      <c r="CC162" s="214"/>
      <c r="CD162" s="214"/>
      <c r="CE162" s="214"/>
      <c r="CF162" s="214"/>
      <c r="CG162" s="214"/>
      <c r="CH162" s="214"/>
      <c r="CI162" s="214"/>
      <c r="CJ162" s="214"/>
      <c r="CK162" s="214"/>
      <c r="CL162" s="214"/>
      <c r="CM162" s="214"/>
      <c r="CN162" s="214"/>
      <c r="CO162" s="214"/>
      <c r="CP162" s="214"/>
      <c r="CQ162" s="214"/>
      <c r="CR162" s="214"/>
      <c r="CS162" s="214"/>
      <c r="CT162" s="214"/>
      <c r="CU162" s="214"/>
      <c r="CV162" s="214"/>
      <c r="CW162" s="214"/>
      <c r="CX162" s="214"/>
      <c r="CY162" s="214"/>
      <c r="CZ162" s="214"/>
      <c r="DA162" s="214"/>
      <c r="DB162" s="214"/>
      <c r="DC162" s="214"/>
      <c r="DD162" s="214"/>
      <c r="DE162" s="214"/>
      <c r="DF162" s="214"/>
      <c r="DG162" s="214"/>
      <c r="DH162" s="214"/>
      <c r="DI162" s="214"/>
      <c r="DJ162" s="214"/>
      <c r="DK162" s="214"/>
      <c r="DL162" s="214"/>
      <c r="DM162" s="214"/>
      <c r="DN162" s="214"/>
      <c r="DO162" s="214"/>
      <c r="DP162" s="214"/>
      <c r="DQ162" s="214"/>
      <c r="DR162" s="214"/>
      <c r="DS162" s="214"/>
      <c r="DT162" s="214"/>
      <c r="DU162" s="214"/>
      <c r="DV162" s="214"/>
      <c r="DW162" s="214"/>
      <c r="DX162" s="214"/>
      <c r="DY162" s="214"/>
      <c r="DZ162" s="214"/>
      <c r="EA162" s="214"/>
      <c r="EB162" s="214"/>
      <c r="EC162" s="214"/>
      <c r="ED162" s="214"/>
      <c r="EE162" s="214"/>
      <c r="EF162" s="214"/>
      <c r="EG162" s="214"/>
      <c r="EH162" s="214"/>
      <c r="EI162" s="214"/>
      <c r="EJ162" s="214"/>
      <c r="EK162" s="214"/>
      <c r="EL162" s="214"/>
      <c r="EM162" s="214"/>
      <c r="EN162" s="214"/>
      <c r="EO162" s="214"/>
      <c r="EP162" s="214"/>
      <c r="EQ162" s="214"/>
      <c r="ER162" s="214"/>
      <c r="ES162" s="214"/>
      <c r="ET162" s="214"/>
      <c r="EU162" s="214"/>
      <c r="EV162" s="214"/>
      <c r="EW162" s="214"/>
      <c r="EX162" s="214"/>
      <c r="EY162" s="214"/>
      <c r="EZ162" s="214"/>
      <c r="FA162" s="214"/>
      <c r="FB162" s="214"/>
      <c r="FC162" s="214"/>
      <c r="FD162" s="214"/>
      <c r="FE162" s="214"/>
      <c r="FF162" s="214"/>
      <c r="FG162" s="214"/>
      <c r="FH162" s="214"/>
      <c r="FI162" s="214"/>
      <c r="FJ162" s="214"/>
      <c r="FK162" s="214"/>
      <c r="FL162" s="214"/>
      <c r="FM162" s="214"/>
      <c r="FN162" s="214"/>
      <c r="FO162" s="214"/>
      <c r="FP162" s="214"/>
      <c r="FQ162" s="214"/>
      <c r="FR162" s="214"/>
      <c r="FS162" s="214"/>
      <c r="FT162" s="214"/>
      <c r="FU162" s="214"/>
      <c r="FV162" s="214"/>
      <c r="FW162" s="214"/>
      <c r="FX162" s="214"/>
      <c r="FY162" s="214"/>
      <c r="FZ162" s="214"/>
      <c r="GA162" s="214"/>
      <c r="GB162" s="214"/>
      <c r="GC162" s="214"/>
      <c r="GD162" s="214"/>
      <c r="GE162" s="214"/>
      <c r="GF162" s="214"/>
      <c r="GG162" s="214"/>
      <c r="GH162" s="214"/>
      <c r="GI162" s="214"/>
      <c r="GJ162" s="214"/>
      <c r="GK162" s="214"/>
      <c r="GL162" s="214"/>
      <c r="GM162" s="214"/>
      <c r="GN162" s="214"/>
      <c r="GO162" s="214"/>
      <c r="GP162" s="214"/>
      <c r="GQ162" s="214"/>
      <c r="GR162" s="214"/>
      <c r="GS162" s="214"/>
      <c r="GT162" s="214"/>
      <c r="GU162" s="214"/>
      <c r="GV162" s="214"/>
      <c r="GW162" s="214"/>
      <c r="GX162" s="214"/>
      <c r="GY162" s="214"/>
      <c r="GZ162" s="214"/>
      <c r="HA162" s="214"/>
      <c r="HB162" s="214"/>
      <c r="HC162" s="214"/>
      <c r="HD162" s="214"/>
      <c r="HE162" s="214"/>
      <c r="HF162" s="214"/>
      <c r="HG162" s="214"/>
      <c r="HH162" s="214"/>
      <c r="HI162" s="214"/>
      <c r="HJ162" s="214"/>
      <c r="HK162" s="214"/>
      <c r="HL162" s="214"/>
      <c r="HM162" s="214"/>
      <c r="HN162" s="214"/>
      <c r="HO162" s="214"/>
      <c r="HP162" s="214"/>
      <c r="HQ162" s="214"/>
      <c r="HR162" s="214"/>
      <c r="HS162" s="214"/>
      <c r="HT162" s="214"/>
      <c r="HU162" s="214"/>
      <c r="HV162" s="214"/>
      <c r="HW162" s="214"/>
      <c r="HX162" s="214"/>
      <c r="HY162" s="214"/>
      <c r="HZ162" s="214"/>
      <c r="IA162" s="214"/>
      <c r="IB162" s="214"/>
      <c r="IC162" s="214"/>
      <c r="ID162" s="214"/>
      <c r="IE162" s="214"/>
      <c r="IF162" s="214"/>
      <c r="IG162" s="214"/>
      <c r="IH162" s="214"/>
      <c r="II162" s="214"/>
      <c r="IJ162" s="214"/>
      <c r="IK162" s="214"/>
      <c r="IL162" s="214"/>
      <c r="IM162" s="214"/>
      <c r="IN162" s="214"/>
      <c r="IO162" s="214"/>
      <c r="IP162" s="214"/>
      <c r="IQ162" s="214"/>
      <c r="IR162" s="214"/>
      <c r="IS162" s="214"/>
    </row>
    <row r="163" spans="1:253" ht="31.5" x14ac:dyDescent="0.25">
      <c r="A163" s="215"/>
      <c r="B163" s="231"/>
      <c r="C163" s="254" t="s">
        <v>1850</v>
      </c>
      <c r="D163" s="267" t="s">
        <v>157</v>
      </c>
      <c r="E163" s="306"/>
      <c r="F163" s="254"/>
      <c r="G163" s="282"/>
      <c r="H163" s="257"/>
      <c r="I163" s="258"/>
      <c r="J163" s="214"/>
      <c r="K163" s="214"/>
      <c r="L163" s="214"/>
      <c r="M163" s="214"/>
      <c r="N163" s="214"/>
      <c r="O163" s="214"/>
      <c r="P163" s="214"/>
      <c r="Q163" s="214"/>
      <c r="R163" s="214"/>
      <c r="S163" s="214"/>
      <c r="T163" s="214"/>
      <c r="U163" s="214"/>
      <c r="V163" s="214"/>
      <c r="W163" s="214"/>
      <c r="X163" s="214"/>
      <c r="Y163" s="214"/>
      <c r="Z163" s="214"/>
      <c r="AA163" s="214"/>
      <c r="AB163" s="214"/>
      <c r="AC163" s="214"/>
      <c r="AD163" s="214"/>
      <c r="AE163" s="214"/>
      <c r="AF163" s="214"/>
      <c r="AG163" s="214"/>
      <c r="AH163" s="214"/>
      <c r="AI163" s="214"/>
      <c r="AJ163" s="214"/>
      <c r="AK163" s="214"/>
      <c r="AL163" s="214"/>
      <c r="AM163" s="214"/>
      <c r="AN163" s="214"/>
      <c r="AO163" s="214"/>
      <c r="AP163" s="214"/>
      <c r="AQ163" s="214"/>
      <c r="AR163" s="214"/>
      <c r="AS163" s="214"/>
      <c r="AT163" s="214"/>
      <c r="AU163" s="214"/>
      <c r="AV163" s="214"/>
      <c r="AW163" s="214"/>
      <c r="AX163" s="214"/>
      <c r="AY163" s="214"/>
      <c r="AZ163" s="214"/>
      <c r="BA163" s="214"/>
      <c r="BB163" s="214"/>
      <c r="BC163" s="214"/>
      <c r="BD163" s="214"/>
      <c r="BE163" s="214"/>
      <c r="BF163" s="214"/>
      <c r="BG163" s="214"/>
      <c r="BH163" s="214"/>
      <c r="BI163" s="214"/>
      <c r="BJ163" s="214"/>
      <c r="BK163" s="214"/>
      <c r="BL163" s="214"/>
      <c r="BM163" s="214"/>
      <c r="BN163" s="214"/>
      <c r="BO163" s="214"/>
      <c r="BP163" s="214"/>
      <c r="BQ163" s="214"/>
      <c r="BR163" s="214"/>
      <c r="BS163" s="214"/>
      <c r="BT163" s="214"/>
      <c r="BU163" s="214"/>
      <c r="BV163" s="214"/>
      <c r="BW163" s="214"/>
      <c r="BX163" s="214"/>
      <c r="BY163" s="214"/>
      <c r="BZ163" s="214"/>
      <c r="CA163" s="214"/>
      <c r="CB163" s="214"/>
      <c r="CC163" s="214"/>
      <c r="CD163" s="214"/>
      <c r="CE163" s="214"/>
      <c r="CF163" s="214"/>
      <c r="CG163" s="214"/>
      <c r="CH163" s="214"/>
      <c r="CI163" s="214"/>
      <c r="CJ163" s="214"/>
      <c r="CK163" s="214"/>
      <c r="CL163" s="214"/>
      <c r="CM163" s="214"/>
      <c r="CN163" s="214"/>
      <c r="CO163" s="214"/>
      <c r="CP163" s="214"/>
      <c r="CQ163" s="214"/>
      <c r="CR163" s="214"/>
      <c r="CS163" s="214"/>
      <c r="CT163" s="214"/>
      <c r="CU163" s="214"/>
      <c r="CV163" s="214"/>
      <c r="CW163" s="214"/>
      <c r="CX163" s="214"/>
      <c r="CY163" s="214"/>
      <c r="CZ163" s="214"/>
      <c r="DA163" s="214"/>
      <c r="DB163" s="214"/>
      <c r="DC163" s="214"/>
      <c r="DD163" s="214"/>
      <c r="DE163" s="214"/>
      <c r="DF163" s="214"/>
      <c r="DG163" s="214"/>
      <c r="DH163" s="214"/>
      <c r="DI163" s="214"/>
      <c r="DJ163" s="214"/>
      <c r="DK163" s="214"/>
      <c r="DL163" s="214"/>
      <c r="DM163" s="214"/>
      <c r="DN163" s="214"/>
      <c r="DO163" s="214"/>
      <c r="DP163" s="214"/>
      <c r="DQ163" s="214"/>
      <c r="DR163" s="214"/>
      <c r="DS163" s="214"/>
      <c r="DT163" s="214"/>
      <c r="DU163" s="214"/>
      <c r="DV163" s="214"/>
      <c r="DW163" s="214"/>
      <c r="DX163" s="214"/>
      <c r="DY163" s="214"/>
      <c r="DZ163" s="214"/>
      <c r="EA163" s="214"/>
      <c r="EB163" s="214"/>
      <c r="EC163" s="214"/>
      <c r="ED163" s="214"/>
      <c r="EE163" s="214"/>
      <c r="EF163" s="214"/>
      <c r="EG163" s="214"/>
      <c r="EH163" s="214"/>
      <c r="EI163" s="214"/>
      <c r="EJ163" s="214"/>
      <c r="EK163" s="214"/>
      <c r="EL163" s="214"/>
      <c r="EM163" s="214"/>
      <c r="EN163" s="214"/>
      <c r="EO163" s="214"/>
      <c r="EP163" s="214"/>
      <c r="EQ163" s="214"/>
      <c r="ER163" s="214"/>
      <c r="ES163" s="214"/>
      <c r="ET163" s="214"/>
      <c r="EU163" s="214"/>
      <c r="EV163" s="214"/>
      <c r="EW163" s="214"/>
      <c r="EX163" s="214"/>
      <c r="EY163" s="214"/>
      <c r="EZ163" s="214"/>
      <c r="FA163" s="214"/>
      <c r="FB163" s="214"/>
      <c r="FC163" s="214"/>
      <c r="FD163" s="214"/>
      <c r="FE163" s="214"/>
      <c r="FF163" s="214"/>
      <c r="FG163" s="214"/>
      <c r="FH163" s="214"/>
      <c r="FI163" s="214"/>
      <c r="FJ163" s="214"/>
      <c r="FK163" s="214"/>
      <c r="FL163" s="214"/>
      <c r="FM163" s="214"/>
      <c r="FN163" s="214"/>
      <c r="FO163" s="214"/>
      <c r="FP163" s="214"/>
      <c r="FQ163" s="214"/>
      <c r="FR163" s="214"/>
      <c r="FS163" s="214"/>
      <c r="FT163" s="214"/>
      <c r="FU163" s="214"/>
      <c r="FV163" s="214"/>
      <c r="FW163" s="214"/>
      <c r="FX163" s="214"/>
      <c r="FY163" s="214"/>
      <c r="FZ163" s="214"/>
      <c r="GA163" s="214"/>
      <c r="GB163" s="214"/>
      <c r="GC163" s="214"/>
      <c r="GD163" s="214"/>
      <c r="GE163" s="214"/>
      <c r="GF163" s="214"/>
      <c r="GG163" s="214"/>
      <c r="GH163" s="214"/>
      <c r="GI163" s="214"/>
      <c r="GJ163" s="214"/>
      <c r="GK163" s="214"/>
      <c r="GL163" s="214"/>
      <c r="GM163" s="214"/>
      <c r="GN163" s="214"/>
      <c r="GO163" s="214"/>
      <c r="GP163" s="214"/>
      <c r="GQ163" s="214"/>
      <c r="GR163" s="214"/>
      <c r="GS163" s="214"/>
      <c r="GT163" s="214"/>
      <c r="GU163" s="214"/>
      <c r="GV163" s="214"/>
      <c r="GW163" s="214"/>
      <c r="GX163" s="214"/>
      <c r="GY163" s="214"/>
      <c r="GZ163" s="214"/>
      <c r="HA163" s="214"/>
      <c r="HB163" s="214"/>
      <c r="HC163" s="214"/>
      <c r="HD163" s="214"/>
      <c r="HE163" s="214"/>
      <c r="HF163" s="214"/>
      <c r="HG163" s="214"/>
      <c r="HH163" s="214"/>
      <c r="HI163" s="214"/>
      <c r="HJ163" s="214"/>
      <c r="HK163" s="214"/>
      <c r="HL163" s="214"/>
      <c r="HM163" s="214"/>
      <c r="HN163" s="214"/>
      <c r="HO163" s="214"/>
      <c r="HP163" s="214"/>
      <c r="HQ163" s="214"/>
      <c r="HR163" s="214"/>
      <c r="HS163" s="214"/>
      <c r="HT163" s="214"/>
      <c r="HU163" s="214"/>
      <c r="HV163" s="214"/>
      <c r="HW163" s="214"/>
      <c r="HX163" s="214"/>
      <c r="HY163" s="214"/>
      <c r="HZ163" s="214"/>
      <c r="IA163" s="214"/>
      <c r="IB163" s="214"/>
      <c r="IC163" s="214"/>
      <c r="ID163" s="214"/>
      <c r="IE163" s="214"/>
      <c r="IF163" s="214"/>
      <c r="IG163" s="214"/>
      <c r="IH163" s="214"/>
      <c r="II163" s="214"/>
      <c r="IJ163" s="214"/>
      <c r="IK163" s="214"/>
      <c r="IL163" s="214"/>
      <c r="IM163" s="214"/>
      <c r="IN163" s="214"/>
      <c r="IO163" s="214"/>
      <c r="IP163" s="214"/>
      <c r="IQ163" s="214"/>
      <c r="IR163" s="214"/>
      <c r="IS163" s="214"/>
    </row>
    <row r="164" spans="1:253" ht="255" x14ac:dyDescent="0.25">
      <c r="A164" s="376"/>
      <c r="B164" s="238">
        <v>112</v>
      </c>
      <c r="C164" s="377" t="s">
        <v>1851</v>
      </c>
      <c r="D164" s="378" t="s">
        <v>1852</v>
      </c>
      <c r="E164" s="337" t="s">
        <v>1853</v>
      </c>
      <c r="F164" s="260" t="s">
        <v>1279</v>
      </c>
      <c r="G164" s="327" t="s">
        <v>1280</v>
      </c>
      <c r="H164" s="261" t="s">
        <v>1854</v>
      </c>
      <c r="I164" s="262" t="s">
        <v>1855</v>
      </c>
      <c r="J164" s="214"/>
      <c r="K164" s="214"/>
      <c r="L164" s="214"/>
      <c r="M164" s="214"/>
      <c r="N164" s="214"/>
      <c r="O164" s="214"/>
      <c r="P164" s="214"/>
      <c r="Q164" s="214"/>
      <c r="R164" s="214"/>
      <c r="S164" s="214"/>
      <c r="T164" s="214"/>
      <c r="U164" s="214"/>
      <c r="V164" s="214"/>
      <c r="W164" s="214"/>
      <c r="X164" s="214"/>
      <c r="Y164" s="214"/>
      <c r="Z164" s="214"/>
      <c r="AA164" s="214"/>
      <c r="AB164" s="214"/>
      <c r="AC164" s="214"/>
      <c r="AD164" s="214"/>
      <c r="AE164" s="214"/>
      <c r="AF164" s="214"/>
      <c r="AG164" s="214"/>
      <c r="AH164" s="214"/>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c r="BI164" s="214"/>
      <c r="BJ164" s="214"/>
      <c r="BK164" s="214"/>
      <c r="BL164" s="214"/>
      <c r="BM164" s="214"/>
      <c r="BN164" s="214"/>
      <c r="BO164" s="214"/>
      <c r="BP164" s="214"/>
      <c r="BQ164" s="214"/>
      <c r="BR164" s="214"/>
      <c r="BS164" s="214"/>
      <c r="BT164" s="214"/>
      <c r="BU164" s="214"/>
      <c r="BV164" s="214"/>
      <c r="BW164" s="214"/>
      <c r="BX164" s="214"/>
      <c r="BY164" s="214"/>
      <c r="BZ164" s="214"/>
      <c r="CA164" s="214"/>
      <c r="CB164" s="214"/>
      <c r="CC164" s="214"/>
      <c r="CD164" s="214"/>
      <c r="CE164" s="214"/>
      <c r="CF164" s="214"/>
      <c r="CG164" s="214"/>
      <c r="CH164" s="214"/>
      <c r="CI164" s="214"/>
      <c r="CJ164" s="214"/>
      <c r="CK164" s="214"/>
      <c r="CL164" s="214"/>
      <c r="CM164" s="214"/>
      <c r="CN164" s="214"/>
      <c r="CO164" s="214"/>
      <c r="CP164" s="214"/>
      <c r="CQ164" s="214"/>
      <c r="CR164" s="214"/>
      <c r="CS164" s="214"/>
      <c r="CT164" s="214"/>
      <c r="CU164" s="214"/>
      <c r="CV164" s="214"/>
      <c r="CW164" s="214"/>
      <c r="CX164" s="214"/>
      <c r="CY164" s="214"/>
      <c r="CZ164" s="214"/>
      <c r="DA164" s="214"/>
      <c r="DB164" s="214"/>
      <c r="DC164" s="214"/>
      <c r="DD164" s="214"/>
      <c r="DE164" s="214"/>
      <c r="DF164" s="214"/>
      <c r="DG164" s="214"/>
      <c r="DH164" s="214"/>
      <c r="DI164" s="214"/>
      <c r="DJ164" s="214"/>
      <c r="DK164" s="214"/>
      <c r="DL164" s="214"/>
      <c r="DM164" s="214"/>
      <c r="DN164" s="214"/>
      <c r="DO164" s="214"/>
      <c r="DP164" s="214"/>
      <c r="DQ164" s="214"/>
      <c r="DR164" s="214"/>
      <c r="DS164" s="214"/>
      <c r="DT164" s="214"/>
      <c r="DU164" s="214"/>
      <c r="DV164" s="214"/>
      <c r="DW164" s="214"/>
      <c r="DX164" s="214"/>
      <c r="DY164" s="214"/>
      <c r="DZ164" s="214"/>
      <c r="EA164" s="214"/>
      <c r="EB164" s="214"/>
      <c r="EC164" s="214"/>
      <c r="ED164" s="214"/>
      <c r="EE164" s="214"/>
      <c r="EF164" s="214"/>
      <c r="EG164" s="214"/>
      <c r="EH164" s="214"/>
      <c r="EI164" s="214"/>
      <c r="EJ164" s="214"/>
      <c r="EK164" s="214"/>
      <c r="EL164" s="214"/>
      <c r="EM164" s="214"/>
      <c r="EN164" s="214"/>
      <c r="EO164" s="214"/>
      <c r="EP164" s="214"/>
      <c r="EQ164" s="214"/>
      <c r="ER164" s="214"/>
      <c r="ES164" s="214"/>
      <c r="ET164" s="214"/>
      <c r="EU164" s="214"/>
      <c r="EV164" s="214"/>
      <c r="EW164" s="214"/>
      <c r="EX164" s="214"/>
      <c r="EY164" s="214"/>
      <c r="EZ164" s="214"/>
      <c r="FA164" s="214"/>
      <c r="FB164" s="214"/>
      <c r="FC164" s="214"/>
      <c r="FD164" s="214"/>
      <c r="FE164" s="214"/>
      <c r="FF164" s="214"/>
      <c r="FG164" s="214"/>
      <c r="FH164" s="214"/>
      <c r="FI164" s="214"/>
      <c r="FJ164" s="214"/>
      <c r="FK164" s="214"/>
      <c r="FL164" s="214"/>
      <c r="FM164" s="214"/>
      <c r="FN164" s="214"/>
      <c r="FO164" s="214"/>
      <c r="FP164" s="214"/>
      <c r="FQ164" s="214"/>
      <c r="FR164" s="214"/>
      <c r="FS164" s="214"/>
      <c r="FT164" s="214"/>
      <c r="FU164" s="214"/>
      <c r="FV164" s="214"/>
      <c r="FW164" s="214"/>
      <c r="FX164" s="214"/>
      <c r="FY164" s="214"/>
      <c r="FZ164" s="214"/>
      <c r="GA164" s="214"/>
      <c r="GB164" s="214"/>
      <c r="GC164" s="214"/>
      <c r="GD164" s="214"/>
      <c r="GE164" s="214"/>
      <c r="GF164" s="214"/>
      <c r="GG164" s="214"/>
      <c r="GH164" s="214"/>
      <c r="GI164" s="214"/>
      <c r="GJ164" s="214"/>
      <c r="GK164" s="214"/>
      <c r="GL164" s="214"/>
      <c r="GM164" s="214"/>
      <c r="GN164" s="214"/>
      <c r="GO164" s="214"/>
      <c r="GP164" s="214"/>
      <c r="GQ164" s="214"/>
      <c r="GR164" s="214"/>
      <c r="GS164" s="214"/>
      <c r="GT164" s="214"/>
      <c r="GU164" s="214"/>
      <c r="GV164" s="214"/>
      <c r="GW164" s="214"/>
      <c r="GX164" s="214"/>
      <c r="GY164" s="214"/>
      <c r="GZ164" s="214"/>
      <c r="HA164" s="214"/>
      <c r="HB164" s="214"/>
      <c r="HC164" s="214"/>
      <c r="HD164" s="214"/>
      <c r="HE164" s="214"/>
      <c r="HF164" s="214"/>
      <c r="HG164" s="214"/>
      <c r="HH164" s="214"/>
      <c r="HI164" s="214"/>
      <c r="HJ164" s="214"/>
      <c r="HK164" s="214"/>
      <c r="HL164" s="214"/>
      <c r="HM164" s="214"/>
      <c r="HN164" s="214"/>
      <c r="HO164" s="214"/>
      <c r="HP164" s="214"/>
      <c r="HQ164" s="214"/>
      <c r="HR164" s="214"/>
      <c r="HS164" s="214"/>
      <c r="HT164" s="214"/>
      <c r="HU164" s="214"/>
      <c r="HV164" s="214"/>
      <c r="HW164" s="214"/>
      <c r="HX164" s="214"/>
      <c r="HY164" s="214"/>
      <c r="HZ164" s="214"/>
      <c r="IA164" s="214"/>
      <c r="IB164" s="214"/>
      <c r="IC164" s="214"/>
      <c r="ID164" s="214"/>
      <c r="IE164" s="214"/>
      <c r="IF164" s="214"/>
      <c r="IG164" s="214"/>
      <c r="IH164" s="214"/>
      <c r="II164" s="214"/>
      <c r="IJ164" s="214"/>
      <c r="IK164" s="214"/>
      <c r="IL164" s="214"/>
      <c r="IM164" s="214"/>
      <c r="IN164" s="214"/>
      <c r="IO164" s="214"/>
      <c r="IP164" s="214"/>
      <c r="IQ164" s="214"/>
      <c r="IR164" s="214"/>
      <c r="IS164" s="214"/>
    </row>
    <row r="165" spans="1:253" ht="285" x14ac:dyDescent="0.25">
      <c r="A165" s="376"/>
      <c r="B165" s="238">
        <v>113</v>
      </c>
      <c r="C165" s="377" t="s">
        <v>1856</v>
      </c>
      <c r="D165" s="378" t="s">
        <v>159</v>
      </c>
      <c r="E165" s="385" t="s">
        <v>1857</v>
      </c>
      <c r="F165" s="260" t="s">
        <v>1279</v>
      </c>
      <c r="G165" s="327" t="s">
        <v>1280</v>
      </c>
      <c r="H165" s="261" t="s">
        <v>1858</v>
      </c>
      <c r="I165" s="302" t="s">
        <v>1459</v>
      </c>
      <c r="J165" s="214"/>
      <c r="K165" s="214"/>
      <c r="L165" s="214"/>
      <c r="M165" s="214"/>
      <c r="N165" s="214"/>
      <c r="O165" s="214"/>
      <c r="P165" s="214"/>
      <c r="Q165" s="214"/>
      <c r="R165" s="214"/>
      <c r="S165" s="214"/>
      <c r="T165" s="214"/>
      <c r="U165" s="214"/>
      <c r="V165" s="214"/>
      <c r="W165" s="214"/>
      <c r="X165" s="214"/>
      <c r="Y165" s="214"/>
      <c r="Z165" s="214"/>
      <c r="AA165" s="214"/>
      <c r="AB165" s="214"/>
      <c r="AC165" s="214"/>
      <c r="AD165" s="214"/>
      <c r="AE165" s="214"/>
      <c r="AF165" s="214"/>
      <c r="AG165" s="214"/>
      <c r="AH165" s="214"/>
      <c r="AI165" s="214"/>
      <c r="AJ165" s="214"/>
      <c r="AK165" s="214"/>
      <c r="AL165" s="214"/>
      <c r="AM165" s="214"/>
      <c r="AN165" s="214"/>
      <c r="AO165" s="214"/>
      <c r="AP165" s="214"/>
      <c r="AQ165" s="214"/>
      <c r="AR165" s="214"/>
      <c r="AS165" s="214"/>
      <c r="AT165" s="214"/>
      <c r="AU165" s="214"/>
      <c r="AV165" s="214"/>
      <c r="AW165" s="214"/>
      <c r="AX165" s="214"/>
      <c r="AY165" s="214"/>
      <c r="AZ165" s="214"/>
      <c r="BA165" s="214"/>
      <c r="BB165" s="214"/>
      <c r="BC165" s="214"/>
      <c r="BD165" s="214"/>
      <c r="BE165" s="214"/>
      <c r="BF165" s="214"/>
      <c r="BG165" s="214"/>
      <c r="BH165" s="214"/>
      <c r="BI165" s="214"/>
      <c r="BJ165" s="214"/>
      <c r="BK165" s="214"/>
      <c r="BL165" s="214"/>
      <c r="BM165" s="214"/>
      <c r="BN165" s="214"/>
      <c r="BO165" s="214"/>
      <c r="BP165" s="214"/>
      <c r="BQ165" s="214"/>
      <c r="BR165" s="214"/>
      <c r="BS165" s="214"/>
      <c r="BT165" s="214"/>
      <c r="BU165" s="214"/>
      <c r="BV165" s="214"/>
      <c r="BW165" s="214"/>
      <c r="BX165" s="214"/>
      <c r="BY165" s="214"/>
      <c r="BZ165" s="214"/>
      <c r="CA165" s="214"/>
      <c r="CB165" s="214"/>
      <c r="CC165" s="214"/>
      <c r="CD165" s="214"/>
      <c r="CE165" s="214"/>
      <c r="CF165" s="214"/>
      <c r="CG165" s="214"/>
      <c r="CH165" s="214"/>
      <c r="CI165" s="214"/>
      <c r="CJ165" s="214"/>
      <c r="CK165" s="214"/>
      <c r="CL165" s="214"/>
      <c r="CM165" s="214"/>
      <c r="CN165" s="214"/>
      <c r="CO165" s="214"/>
      <c r="CP165" s="214"/>
      <c r="CQ165" s="214"/>
      <c r="CR165" s="214"/>
      <c r="CS165" s="214"/>
      <c r="CT165" s="214"/>
      <c r="CU165" s="214"/>
      <c r="CV165" s="214"/>
      <c r="CW165" s="214"/>
      <c r="CX165" s="214"/>
      <c r="CY165" s="214"/>
      <c r="CZ165" s="214"/>
      <c r="DA165" s="214"/>
      <c r="DB165" s="214"/>
      <c r="DC165" s="214"/>
      <c r="DD165" s="214"/>
      <c r="DE165" s="214"/>
      <c r="DF165" s="214"/>
      <c r="DG165" s="214"/>
      <c r="DH165" s="214"/>
      <c r="DI165" s="214"/>
      <c r="DJ165" s="214"/>
      <c r="DK165" s="214"/>
      <c r="DL165" s="214"/>
      <c r="DM165" s="214"/>
      <c r="DN165" s="214"/>
      <c r="DO165" s="214"/>
      <c r="DP165" s="214"/>
      <c r="DQ165" s="214"/>
      <c r="DR165" s="214"/>
      <c r="DS165" s="214"/>
      <c r="DT165" s="214"/>
      <c r="DU165" s="214"/>
      <c r="DV165" s="214"/>
      <c r="DW165" s="214"/>
      <c r="DX165" s="214"/>
      <c r="DY165" s="214"/>
      <c r="DZ165" s="214"/>
      <c r="EA165" s="214"/>
      <c r="EB165" s="214"/>
      <c r="EC165" s="214"/>
      <c r="ED165" s="214"/>
      <c r="EE165" s="214"/>
      <c r="EF165" s="214"/>
      <c r="EG165" s="214"/>
      <c r="EH165" s="214"/>
      <c r="EI165" s="214"/>
      <c r="EJ165" s="214"/>
      <c r="EK165" s="214"/>
      <c r="EL165" s="214"/>
      <c r="EM165" s="214"/>
      <c r="EN165" s="214"/>
      <c r="EO165" s="214"/>
      <c r="EP165" s="214"/>
      <c r="EQ165" s="214"/>
      <c r="ER165" s="214"/>
      <c r="ES165" s="214"/>
      <c r="ET165" s="214"/>
      <c r="EU165" s="214"/>
      <c r="EV165" s="214"/>
      <c r="EW165" s="214"/>
      <c r="EX165" s="214"/>
      <c r="EY165" s="214"/>
      <c r="EZ165" s="214"/>
      <c r="FA165" s="214"/>
      <c r="FB165" s="214"/>
      <c r="FC165" s="214"/>
      <c r="FD165" s="214"/>
      <c r="FE165" s="214"/>
      <c r="FF165" s="214"/>
      <c r="FG165" s="214"/>
      <c r="FH165" s="214"/>
      <c r="FI165" s="214"/>
      <c r="FJ165" s="214"/>
      <c r="FK165" s="214"/>
      <c r="FL165" s="214"/>
      <c r="FM165" s="214"/>
      <c r="FN165" s="214"/>
      <c r="FO165" s="214"/>
      <c r="FP165" s="214"/>
      <c r="FQ165" s="214"/>
      <c r="FR165" s="214"/>
      <c r="FS165" s="214"/>
      <c r="FT165" s="214"/>
      <c r="FU165" s="214"/>
      <c r="FV165" s="214"/>
      <c r="FW165" s="214"/>
      <c r="FX165" s="214"/>
      <c r="FY165" s="214"/>
      <c r="FZ165" s="214"/>
      <c r="GA165" s="214"/>
      <c r="GB165" s="214"/>
      <c r="GC165" s="214"/>
      <c r="GD165" s="214"/>
      <c r="GE165" s="214"/>
      <c r="GF165" s="214"/>
      <c r="GG165" s="214"/>
      <c r="GH165" s="214"/>
      <c r="GI165" s="214"/>
      <c r="GJ165" s="214"/>
      <c r="GK165" s="214"/>
      <c r="GL165" s="214"/>
      <c r="GM165" s="214"/>
      <c r="GN165" s="214"/>
      <c r="GO165" s="214"/>
      <c r="GP165" s="214"/>
      <c r="GQ165" s="214"/>
      <c r="GR165" s="214"/>
      <c r="GS165" s="214"/>
      <c r="GT165" s="214"/>
      <c r="GU165" s="214"/>
      <c r="GV165" s="214"/>
      <c r="GW165" s="214"/>
      <c r="GX165" s="214"/>
      <c r="GY165" s="214"/>
      <c r="GZ165" s="214"/>
      <c r="HA165" s="214"/>
      <c r="HB165" s="214"/>
      <c r="HC165" s="214"/>
      <c r="HD165" s="214"/>
      <c r="HE165" s="214"/>
      <c r="HF165" s="214"/>
      <c r="HG165" s="214"/>
      <c r="HH165" s="214"/>
      <c r="HI165" s="214"/>
      <c r="HJ165" s="214"/>
      <c r="HK165" s="214"/>
      <c r="HL165" s="214"/>
      <c r="HM165" s="214"/>
      <c r="HN165" s="214"/>
      <c r="HO165" s="214"/>
      <c r="HP165" s="214"/>
      <c r="HQ165" s="214"/>
      <c r="HR165" s="214"/>
      <c r="HS165" s="214"/>
      <c r="HT165" s="214"/>
      <c r="HU165" s="214"/>
      <c r="HV165" s="214"/>
      <c r="HW165" s="214"/>
      <c r="HX165" s="214"/>
      <c r="HY165" s="214"/>
      <c r="HZ165" s="214"/>
      <c r="IA165" s="214"/>
      <c r="IB165" s="214"/>
      <c r="IC165" s="214"/>
      <c r="ID165" s="214"/>
      <c r="IE165" s="214"/>
      <c r="IF165" s="214"/>
      <c r="IG165" s="214"/>
      <c r="IH165" s="214"/>
      <c r="II165" s="214"/>
      <c r="IJ165" s="214"/>
      <c r="IK165" s="214"/>
      <c r="IL165" s="214"/>
      <c r="IM165" s="214"/>
      <c r="IN165" s="214"/>
      <c r="IO165" s="214"/>
      <c r="IP165" s="214"/>
      <c r="IQ165" s="214"/>
      <c r="IR165" s="214"/>
      <c r="IS165" s="214"/>
    </row>
    <row r="166" spans="1:253" ht="330" x14ac:dyDescent="0.25">
      <c r="A166" s="376"/>
      <c r="B166" s="386">
        <v>114</v>
      </c>
      <c r="C166" s="387" t="s">
        <v>1859</v>
      </c>
      <c r="D166" s="388" t="s">
        <v>1860</v>
      </c>
      <c r="E166" s="389" t="s">
        <v>1861</v>
      </c>
      <c r="F166" s="390" t="s">
        <v>1279</v>
      </c>
      <c r="G166" s="391" t="s">
        <v>1280</v>
      </c>
      <c r="H166" s="392" t="s">
        <v>1862</v>
      </c>
      <c r="I166" s="393" t="s">
        <v>1863</v>
      </c>
      <c r="J166" s="214"/>
      <c r="K166" s="214"/>
      <c r="L166" s="214"/>
      <c r="M166" s="214"/>
      <c r="N166" s="214"/>
      <c r="O166" s="214"/>
      <c r="P166" s="214"/>
      <c r="Q166" s="214"/>
      <c r="R166" s="214"/>
      <c r="S166" s="214"/>
      <c r="T166" s="214"/>
      <c r="U166" s="214"/>
      <c r="V166" s="214"/>
      <c r="W166" s="214"/>
      <c r="X166" s="214"/>
      <c r="Y166" s="214"/>
      <c r="Z166" s="214"/>
      <c r="AA166" s="214"/>
      <c r="AB166" s="214"/>
      <c r="AC166" s="214"/>
      <c r="AD166" s="214"/>
      <c r="AE166" s="214"/>
      <c r="AF166" s="214"/>
      <c r="AG166" s="214"/>
      <c r="AH166" s="214"/>
      <c r="AI166" s="214"/>
      <c r="AJ166" s="214"/>
      <c r="AK166" s="214"/>
      <c r="AL166" s="214"/>
      <c r="AM166" s="214"/>
      <c r="AN166" s="214"/>
      <c r="AO166" s="214"/>
      <c r="AP166" s="214"/>
      <c r="AQ166" s="214"/>
      <c r="AR166" s="214"/>
      <c r="AS166" s="214"/>
      <c r="AT166" s="214"/>
      <c r="AU166" s="214"/>
      <c r="AV166" s="214"/>
      <c r="AW166" s="214"/>
      <c r="AX166" s="214"/>
      <c r="AY166" s="214"/>
      <c r="AZ166" s="214"/>
      <c r="BA166" s="214"/>
      <c r="BB166" s="214"/>
      <c r="BC166" s="214"/>
      <c r="BD166" s="214"/>
      <c r="BE166" s="214"/>
      <c r="BF166" s="214"/>
      <c r="BG166" s="214"/>
      <c r="BH166" s="214"/>
      <c r="BI166" s="214"/>
      <c r="BJ166" s="214"/>
      <c r="BK166" s="214"/>
      <c r="BL166" s="214"/>
      <c r="BM166" s="214"/>
      <c r="BN166" s="214"/>
      <c r="BO166" s="214"/>
      <c r="BP166" s="214"/>
      <c r="BQ166" s="214"/>
      <c r="BR166" s="214"/>
      <c r="BS166" s="214"/>
      <c r="BT166" s="214"/>
      <c r="BU166" s="214"/>
      <c r="BV166" s="214"/>
      <c r="BW166" s="214"/>
      <c r="BX166" s="214"/>
      <c r="BY166" s="214"/>
      <c r="BZ166" s="214"/>
      <c r="CA166" s="214"/>
      <c r="CB166" s="214"/>
      <c r="CC166" s="214"/>
      <c r="CD166" s="214"/>
      <c r="CE166" s="214"/>
      <c r="CF166" s="214"/>
      <c r="CG166" s="214"/>
      <c r="CH166" s="214"/>
      <c r="CI166" s="214"/>
      <c r="CJ166" s="214"/>
      <c r="CK166" s="214"/>
      <c r="CL166" s="214"/>
      <c r="CM166" s="214"/>
      <c r="CN166" s="214"/>
      <c r="CO166" s="214"/>
      <c r="CP166" s="214"/>
      <c r="CQ166" s="214"/>
      <c r="CR166" s="214"/>
      <c r="CS166" s="214"/>
      <c r="CT166" s="214"/>
      <c r="CU166" s="214"/>
      <c r="CV166" s="214"/>
      <c r="CW166" s="214"/>
      <c r="CX166" s="214"/>
      <c r="CY166" s="214"/>
      <c r="CZ166" s="214"/>
      <c r="DA166" s="214"/>
      <c r="DB166" s="214"/>
      <c r="DC166" s="214"/>
      <c r="DD166" s="214"/>
      <c r="DE166" s="214"/>
      <c r="DF166" s="214"/>
      <c r="DG166" s="214"/>
      <c r="DH166" s="214"/>
      <c r="DI166" s="214"/>
      <c r="DJ166" s="214"/>
      <c r="DK166" s="214"/>
      <c r="DL166" s="214"/>
      <c r="DM166" s="214"/>
      <c r="DN166" s="214"/>
      <c r="DO166" s="214"/>
      <c r="DP166" s="214"/>
      <c r="DQ166" s="214"/>
      <c r="DR166" s="214"/>
      <c r="DS166" s="214"/>
      <c r="DT166" s="214"/>
      <c r="DU166" s="214"/>
      <c r="DV166" s="214"/>
      <c r="DW166" s="214"/>
      <c r="DX166" s="214"/>
      <c r="DY166" s="214"/>
      <c r="DZ166" s="214"/>
      <c r="EA166" s="214"/>
      <c r="EB166" s="214"/>
      <c r="EC166" s="214"/>
      <c r="ED166" s="214"/>
      <c r="EE166" s="214"/>
      <c r="EF166" s="214"/>
      <c r="EG166" s="214"/>
      <c r="EH166" s="214"/>
      <c r="EI166" s="214"/>
      <c r="EJ166" s="214"/>
      <c r="EK166" s="214"/>
      <c r="EL166" s="214"/>
      <c r="EM166" s="214"/>
      <c r="EN166" s="214"/>
      <c r="EO166" s="214"/>
      <c r="EP166" s="214"/>
      <c r="EQ166" s="214"/>
      <c r="ER166" s="214"/>
      <c r="ES166" s="214"/>
      <c r="ET166" s="214"/>
      <c r="EU166" s="214"/>
      <c r="EV166" s="214"/>
      <c r="EW166" s="214"/>
      <c r="EX166" s="214"/>
      <c r="EY166" s="214"/>
      <c r="EZ166" s="214"/>
      <c r="FA166" s="214"/>
      <c r="FB166" s="214"/>
      <c r="FC166" s="214"/>
      <c r="FD166" s="214"/>
      <c r="FE166" s="214"/>
      <c r="FF166" s="214"/>
      <c r="FG166" s="214"/>
      <c r="FH166" s="214"/>
      <c r="FI166" s="214"/>
      <c r="FJ166" s="214"/>
      <c r="FK166" s="214"/>
      <c r="FL166" s="214"/>
      <c r="FM166" s="214"/>
      <c r="FN166" s="214"/>
      <c r="FO166" s="214"/>
      <c r="FP166" s="214"/>
      <c r="FQ166" s="214"/>
      <c r="FR166" s="214"/>
      <c r="FS166" s="214"/>
      <c r="FT166" s="214"/>
      <c r="FU166" s="214"/>
      <c r="FV166" s="214"/>
      <c r="FW166" s="214"/>
      <c r="FX166" s="214"/>
      <c r="FY166" s="214"/>
      <c r="FZ166" s="214"/>
      <c r="GA166" s="214"/>
      <c r="GB166" s="214"/>
      <c r="GC166" s="214"/>
      <c r="GD166" s="214"/>
      <c r="GE166" s="214"/>
      <c r="GF166" s="214"/>
      <c r="GG166" s="214"/>
      <c r="GH166" s="214"/>
      <c r="GI166" s="214"/>
      <c r="GJ166" s="214"/>
      <c r="GK166" s="214"/>
      <c r="GL166" s="214"/>
      <c r="GM166" s="214"/>
      <c r="GN166" s="214"/>
      <c r="GO166" s="214"/>
      <c r="GP166" s="214"/>
      <c r="GQ166" s="214"/>
      <c r="GR166" s="214"/>
      <c r="GS166" s="214"/>
      <c r="GT166" s="214"/>
      <c r="GU166" s="214"/>
      <c r="GV166" s="214"/>
      <c r="GW166" s="214"/>
      <c r="GX166" s="214"/>
      <c r="GY166" s="214"/>
      <c r="GZ166" s="214"/>
      <c r="HA166" s="214"/>
      <c r="HB166" s="214"/>
      <c r="HC166" s="214"/>
      <c r="HD166" s="214"/>
      <c r="HE166" s="214"/>
      <c r="HF166" s="214"/>
      <c r="HG166" s="214"/>
      <c r="HH166" s="214"/>
      <c r="HI166" s="214"/>
      <c r="HJ166" s="214"/>
      <c r="HK166" s="214"/>
      <c r="HL166" s="214"/>
      <c r="HM166" s="214"/>
      <c r="HN166" s="214"/>
      <c r="HO166" s="214"/>
      <c r="HP166" s="214"/>
      <c r="HQ166" s="214"/>
      <c r="HR166" s="214"/>
      <c r="HS166" s="214"/>
      <c r="HT166" s="214"/>
      <c r="HU166" s="214"/>
      <c r="HV166" s="214"/>
      <c r="HW166" s="214"/>
      <c r="HX166" s="214"/>
      <c r="HY166" s="214"/>
      <c r="HZ166" s="214"/>
      <c r="IA166" s="214"/>
      <c r="IB166" s="214"/>
      <c r="IC166" s="214"/>
      <c r="ID166" s="214"/>
      <c r="IE166" s="214"/>
      <c r="IF166" s="214"/>
      <c r="IG166" s="214"/>
      <c r="IH166" s="214"/>
      <c r="II166" s="214"/>
      <c r="IJ166" s="214"/>
      <c r="IK166" s="214"/>
      <c r="IL166" s="214"/>
      <c r="IM166" s="214"/>
      <c r="IN166" s="214"/>
      <c r="IO166" s="214"/>
      <c r="IP166" s="214"/>
      <c r="IQ166" s="214"/>
      <c r="IR166" s="214"/>
      <c r="IS166" s="214"/>
    </row>
    <row r="167" spans="1:253" x14ac:dyDescent="0.25">
      <c r="A167" s="214"/>
      <c r="B167" s="925" t="s">
        <v>1864</v>
      </c>
      <c r="C167" s="926"/>
      <c r="D167" s="926"/>
      <c r="E167" s="926"/>
      <c r="F167" s="926"/>
      <c r="G167" s="926"/>
      <c r="H167" s="926"/>
      <c r="I167" s="927"/>
      <c r="J167" s="214"/>
      <c r="K167" s="214"/>
      <c r="L167" s="214"/>
      <c r="M167" s="214"/>
      <c r="N167" s="214"/>
      <c r="O167" s="214"/>
      <c r="P167" s="214"/>
      <c r="Q167" s="214"/>
      <c r="R167" s="214"/>
      <c r="S167" s="214"/>
      <c r="T167" s="214"/>
      <c r="U167" s="214"/>
      <c r="V167" s="214"/>
      <c r="W167" s="214"/>
      <c r="X167" s="214"/>
      <c r="Y167" s="214"/>
      <c r="Z167" s="214"/>
      <c r="AA167" s="214"/>
      <c r="AB167" s="214"/>
      <c r="AC167" s="214"/>
      <c r="AD167" s="214"/>
      <c r="AE167" s="214"/>
      <c r="AF167" s="214"/>
      <c r="AG167" s="214"/>
      <c r="AH167" s="214"/>
      <c r="AI167" s="214"/>
      <c r="AJ167" s="214"/>
      <c r="AK167" s="214"/>
      <c r="AL167" s="214"/>
      <c r="AM167" s="214"/>
      <c r="AN167" s="214"/>
      <c r="AO167" s="214"/>
      <c r="AP167" s="214"/>
      <c r="AQ167" s="214"/>
      <c r="AR167" s="214"/>
      <c r="AS167" s="214"/>
      <c r="AT167" s="214"/>
      <c r="AU167" s="214"/>
      <c r="AV167" s="214"/>
      <c r="AW167" s="214"/>
      <c r="AX167" s="214"/>
      <c r="AY167" s="214"/>
      <c r="AZ167" s="214"/>
      <c r="BA167" s="214"/>
      <c r="BB167" s="214"/>
      <c r="BC167" s="214"/>
      <c r="BD167" s="214"/>
      <c r="BE167" s="214"/>
      <c r="BF167" s="214"/>
      <c r="BG167" s="214"/>
      <c r="BH167" s="214"/>
      <c r="BI167" s="214"/>
      <c r="BJ167" s="214"/>
      <c r="BK167" s="214"/>
      <c r="BL167" s="214"/>
      <c r="BM167" s="214"/>
      <c r="BN167" s="214"/>
      <c r="BO167" s="214"/>
      <c r="BP167" s="214"/>
      <c r="BQ167" s="214"/>
      <c r="BR167" s="214"/>
      <c r="BS167" s="214"/>
      <c r="BT167" s="214"/>
      <c r="BU167" s="214"/>
      <c r="BV167" s="214"/>
      <c r="BW167" s="214"/>
      <c r="BX167" s="214"/>
      <c r="BY167" s="214"/>
      <c r="BZ167" s="214"/>
      <c r="CA167" s="214"/>
      <c r="CB167" s="214"/>
      <c r="CC167" s="214"/>
      <c r="CD167" s="214"/>
      <c r="CE167" s="214"/>
      <c r="CF167" s="214"/>
      <c r="CG167" s="214"/>
      <c r="CH167" s="214"/>
      <c r="CI167" s="214"/>
      <c r="CJ167" s="214"/>
      <c r="CK167" s="214"/>
      <c r="CL167" s="214"/>
      <c r="CM167" s="214"/>
      <c r="CN167" s="214"/>
      <c r="CO167" s="214"/>
      <c r="CP167" s="214"/>
      <c r="CQ167" s="214"/>
      <c r="CR167" s="214"/>
      <c r="CS167" s="214"/>
      <c r="CT167" s="214"/>
      <c r="CU167" s="214"/>
      <c r="CV167" s="214"/>
      <c r="CW167" s="214"/>
      <c r="CX167" s="214"/>
      <c r="CY167" s="214"/>
      <c r="CZ167" s="214"/>
      <c r="DA167" s="214"/>
      <c r="DB167" s="214"/>
      <c r="DC167" s="214"/>
      <c r="DD167" s="214"/>
      <c r="DE167" s="214"/>
      <c r="DF167" s="214"/>
      <c r="DG167" s="214"/>
      <c r="DH167" s="214"/>
      <c r="DI167" s="214"/>
      <c r="DJ167" s="214"/>
      <c r="DK167" s="214"/>
      <c r="DL167" s="214"/>
      <c r="DM167" s="214"/>
      <c r="DN167" s="214"/>
      <c r="DO167" s="214"/>
      <c r="DP167" s="214"/>
      <c r="DQ167" s="214"/>
      <c r="DR167" s="214"/>
      <c r="DS167" s="214"/>
      <c r="DT167" s="214"/>
      <c r="DU167" s="214"/>
      <c r="DV167" s="214"/>
      <c r="DW167" s="214"/>
      <c r="DX167" s="214"/>
      <c r="DY167" s="214"/>
      <c r="DZ167" s="214"/>
      <c r="EA167" s="214"/>
      <c r="EB167" s="214"/>
      <c r="EC167" s="214"/>
      <c r="ED167" s="214"/>
      <c r="EE167" s="214"/>
      <c r="EF167" s="214"/>
      <c r="EG167" s="214"/>
      <c r="EH167" s="214"/>
      <c r="EI167" s="214"/>
      <c r="EJ167" s="214"/>
      <c r="EK167" s="214"/>
      <c r="EL167" s="214"/>
      <c r="EM167" s="214"/>
      <c r="EN167" s="214"/>
      <c r="EO167" s="214"/>
      <c r="EP167" s="214"/>
      <c r="EQ167" s="214"/>
      <c r="ER167" s="214"/>
      <c r="ES167" s="214"/>
      <c r="ET167" s="214"/>
      <c r="EU167" s="214"/>
      <c r="EV167" s="214"/>
      <c r="EW167" s="214"/>
      <c r="EX167" s="214"/>
      <c r="EY167" s="214"/>
      <c r="EZ167" s="214"/>
      <c r="FA167" s="214"/>
      <c r="FB167" s="214"/>
      <c r="FC167" s="214"/>
      <c r="FD167" s="214"/>
      <c r="FE167" s="214"/>
      <c r="FF167" s="214"/>
      <c r="FG167" s="214"/>
      <c r="FH167" s="214"/>
      <c r="FI167" s="214"/>
      <c r="FJ167" s="214"/>
      <c r="FK167" s="214"/>
      <c r="FL167" s="214"/>
      <c r="FM167" s="214"/>
      <c r="FN167" s="214"/>
      <c r="FO167" s="214"/>
      <c r="FP167" s="214"/>
      <c r="FQ167" s="214"/>
      <c r="FR167" s="214"/>
      <c r="FS167" s="214"/>
      <c r="FT167" s="214"/>
      <c r="FU167" s="214"/>
      <c r="FV167" s="214"/>
      <c r="FW167" s="214"/>
      <c r="FX167" s="214"/>
      <c r="FY167" s="214"/>
      <c r="FZ167" s="214"/>
      <c r="GA167" s="214"/>
      <c r="GB167" s="214"/>
      <c r="GC167" s="214"/>
      <c r="GD167" s="214"/>
      <c r="GE167" s="214"/>
      <c r="GF167" s="214"/>
      <c r="GG167" s="214"/>
      <c r="GH167" s="214"/>
      <c r="GI167" s="214"/>
      <c r="GJ167" s="214"/>
      <c r="GK167" s="214"/>
      <c r="GL167" s="214"/>
      <c r="GM167" s="214"/>
      <c r="GN167" s="214"/>
      <c r="GO167" s="214"/>
      <c r="GP167" s="214"/>
      <c r="GQ167" s="214"/>
      <c r="GR167" s="214"/>
      <c r="GS167" s="214"/>
      <c r="GT167" s="214"/>
      <c r="GU167" s="214"/>
      <c r="GV167" s="214"/>
      <c r="GW167" s="214"/>
      <c r="GX167" s="214"/>
      <c r="GY167" s="214"/>
      <c r="GZ167" s="214"/>
      <c r="HA167" s="214"/>
      <c r="HB167" s="214"/>
      <c r="HC167" s="214"/>
      <c r="HD167" s="214"/>
      <c r="HE167" s="214"/>
      <c r="HF167" s="214"/>
      <c r="HG167" s="214"/>
      <c r="HH167" s="214"/>
      <c r="HI167" s="214"/>
      <c r="HJ167" s="214"/>
      <c r="HK167" s="214"/>
      <c r="HL167" s="214"/>
      <c r="HM167" s="214"/>
      <c r="HN167" s="214"/>
      <c r="HO167" s="214"/>
      <c r="HP167" s="214"/>
      <c r="HQ167" s="214"/>
      <c r="HR167" s="214"/>
      <c r="HS167" s="214"/>
      <c r="HT167" s="214"/>
      <c r="HU167" s="214"/>
      <c r="HV167" s="214"/>
      <c r="HW167" s="214"/>
      <c r="HX167" s="214"/>
      <c r="HY167" s="214"/>
      <c r="HZ167" s="214"/>
      <c r="IA167" s="214"/>
      <c r="IB167" s="214"/>
      <c r="IC167" s="214"/>
      <c r="ID167" s="214"/>
      <c r="IE167" s="214"/>
      <c r="IF167" s="214"/>
      <c r="IG167" s="214"/>
      <c r="IH167" s="214"/>
      <c r="II167" s="214"/>
      <c r="IJ167" s="214"/>
      <c r="IK167" s="214"/>
      <c r="IL167" s="214"/>
      <c r="IM167" s="214"/>
      <c r="IN167" s="214"/>
      <c r="IO167" s="214"/>
      <c r="IP167" s="214"/>
      <c r="IQ167" s="214"/>
      <c r="IR167" s="214"/>
      <c r="IS167" s="214"/>
    </row>
  </sheetData>
  <mergeCells count="3">
    <mergeCell ref="B1:I1"/>
    <mergeCell ref="B2:I2"/>
    <mergeCell ref="B167:I167"/>
  </mergeCells>
  <hyperlinks>
    <hyperlink ref="A1" r:id="rId1" xr:uid="{1E8FC514-997E-6743-88B7-918E1E172E5F}"/>
    <hyperlink ref="I6" r:id="rId2" xr:uid="{EA4B0806-FC75-9648-86DD-B161DA7AFEB7}"/>
    <hyperlink ref="I14" r:id="rId3" xr:uid="{D97A7947-95F4-3B4E-9D8C-B12B64202722}"/>
    <hyperlink ref="I16" r:id="rId4" display="http://galatea.contaduria.gov.co/svn/TIC_Gestion_TICs/trunk/SEG (Seguridad)/SGS (Sistema Gestion Seguridad)/MAN (Manuales)/2018/TIC-SEG-SGS-MAN-2018-MANUAL DE SEGURIDAD_V2.docx" xr:uid="{7B021F46-9C86-6F4D-B22A-CDB07BE75F3D}"/>
    <hyperlink ref="I24" r:id="rId5" xr:uid="{821AF6C1-AEE1-E24D-85E7-B064A56CF47C}"/>
    <hyperlink ref="I25" r:id="rId6" display="http://galatea.contaduria.gov.co/svn/TIC_Gestion_TICs/trunk/SEG (Seguridad)/SGS (Sistema Gestion Seguridad)/MAN (Manuales)/2018/TIC-SEG-SGS-MAN-2018-MANUAL DE SEGURIDAD_V2.docx" xr:uid="{846D1D10-F2FA-F044-B098-5DC779E354D4}"/>
    <hyperlink ref="I27" display="Información que se encuentra en intranet en el modulo del sistema de gestion de calidad - SGC: Inicio&gt;Documentos SGC&gt;Gestión TICs&gt;Manuales_x000a__x000a_Procedimiento  GAD-PRC05  CONTROL DE INVENTARIOS POR SERVIDOR PÚBLICO Y/O CONTRATISTA    _x000a__x000a_GAD05-FOR01 FORMATO DE P" xr:uid="{70379380-2318-474F-A1AE-25B91F3A7582}"/>
    <hyperlink ref="I31" r:id="rId7" location="gid=715653997" xr:uid="{082C1383-E49E-B64C-972C-B17C4F35EF4F}"/>
    <hyperlink ref="I32" r:id="rId8" display="http://galatea.contaduria.gov.co/svn/TIC_Gestion_TICs/trunk/SEG (Seguridad)/SGS (Sistema Gestion Seguridad)/MAN (Manuales)/2018/TIC-SEG-SGS-MAN-2018-MANUAL DE SEGURIDAD_V2.docx" xr:uid="{89BB06C4-8D82-F94E-ABE7-6B1FB6A14828}"/>
    <hyperlink ref="I35" r:id="rId9" display="http://galatea.contaduria.gov.co/svn/TIC_Gestion_TICs/trunk/SEG (Seguridad)/SGS (Sistema Gestion Seguridad)/MAN (Manuales)/2021/TIC-SEG-SGS-MAN-2021-ManualDeSeguridadFinal.doc_x000a__x000a__x000a_Información que se encuentra en intranet en el modulo del sistema de gestion de calidad - SGC: Inicio&gt;Documentos SGC&gt;Planeación Integral&gt;_x000a__x000a_" xr:uid="{61F7C118-61D1-FB49-8547-6A565D9BEA11}"/>
    <hyperlink ref="I36" r:id="rId10"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Planeación Integral&gt;" xr:uid="{FC59D94C-3986-1647-B72E-9ABF32AFE52B}"/>
    <hyperlink ref="I37" r:id="rId11"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Planeación Integral&gt;_x000a__x000a_" xr:uid="{4E02442F-80C8-254F-BADF-E4A173873104}"/>
    <hyperlink ref="I41" r:id="rId12" display="http://galatea.contaduria.gov.co/svn/TIC_Gestion_TICs/trunk/SEG (Seguridad)/SGS (Sistema Gestion Seguridad)/PRC (Procedimientos)/PSP ( Procedimiento de Seguridad Proveedores)" xr:uid="{4ECB339E-D376-4E44-B41D-77B5AF307893}"/>
    <hyperlink ref="I44" r:id="rId13" display="http://galatea.contaduria.gov.co/svn/TIC_Gestion_TICs/trunk/SEG (Seguridad)/SGS (Sistema Gestion Seguridad)/MAN (Manuales)/2021/TIC-SEG-SGS-MAN-2021-ManualDeSeguridadFinal.docInformación que se encuentra en intranet en el modulo del sistema de gestion de calidad - SGC: Inicio%3eDocumentos SGC%3eGestión TICs%3e" xr:uid="{D8CC2E18-DE44-1943-A31D-49E750B83431}"/>
    <hyperlink ref="I45" r:id="rId14"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_x000a_" xr:uid="{32791ED6-188C-AF4E-9897-0521C44C10B2}"/>
    <hyperlink ref="I47" r:id="rId15"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_x000a_" xr:uid="{10C5BA8C-D256-6142-B52E-1E50116CAA72}"/>
    <hyperlink ref="I51" r:id="rId16" xr:uid="{F6B4FB34-BDE4-0A4A-B9AA-9EB7355A24D4}"/>
    <hyperlink ref="I58" r:id="rId17" display="http://sigi.contaduria.gov.co/index.php?op=2.4&amp;sop=2.4.1&amp;opcion_regreso=2.7.1.2&amp;id_macroproceso=&amp;proceso=9&amp;estado_url=4" xr:uid="{9F3632F4-9257-CA4F-B130-524C27D3212B}"/>
    <hyperlink ref="I67" r:id="rId18" display="https://www.google.com/maps/place/Cl.+95+%2315-56,+Bogot%C3%A1/@4.6810966,-74.0524206,17z/data=!3m1!4b1!4m5!3m4!1s0x8e3f9a9478a9f451:0xdc7eb5ffca83f754!8m2!3d4.6810966!4d-74.0502319" xr:uid="{110244E7-B6B9-DC43-A3C6-E87E5810CF1A}"/>
    <hyperlink ref="I69" r:id="rId19" display="http://galatea.contaduria.gov.co/svn/TIC_Gestion_TICs/trunk/SEG (Seguridad)/SGS (Sistema Gestion Seguridad)/MAN (Manuales)/2020/TIC-SEG-SGS-MAN-2020-ManualDeSeguridadFinal.doc" xr:uid="{C808CC74-DEA3-6647-AF8C-C8DF4A1E1A33}"/>
    <hyperlink ref="I70" r:id="rId20" xr:uid="{A0615063-BA2F-2A49-88BD-3284E7D1EF6F}"/>
    <hyperlink ref="I72" r:id="rId21" xr:uid="{554A7A27-6FBB-8D46-A950-9221B98F5DAA}"/>
    <hyperlink ref="I74" r:id="rId22" xr:uid="{542D3978-2AF3-0F4B-8204-DAE2C91F0804}"/>
    <hyperlink ref="I75" display="_x000a__x000a_http://galatea.contaduria.gov.co/svn/TIC_Gestion_TICs/trunk/SEG (Seguridad)/SGS (Sistema Gestion Seguridad)/MAN (Manuales)/2021/TIC-SEG-SGS-MAN-2021-ManualDeSeguridadFinal.doc" xr:uid="{9DE8B074-FA6E-6248-816F-2A17F94BB308}"/>
    <hyperlink ref="I77" r:id="rId23" display="http://galatea.contaduria.gov.co/svn/TIC_Gestion_TICs/trunk/SEG (Seguridad)/SGS (Sistema Gestion Seguridad)/EVI (Evidencias Varias)/MAN (Manteniminto Equipos)" xr:uid="{6D6F8081-8BBD-2D47-AC2D-998E73424BA4}"/>
    <hyperlink ref="I80" r:id="rId24" display="http://sigi.contaduria.gov.co/index.php?op=2.4&amp;sop=2.4.1&amp;opcion_regreso=2.7.1.2&amp;id_macroproceso=&amp;proceso=9&amp;estado_url=4" xr:uid="{87749D5C-0E5A-DA48-98C8-A9CBD98B1713}"/>
    <hyperlink ref="I86" r:id="rId25" display="http://sigi.contaduria.gov.co/index.php?op=2.4&amp;sop=2.4.1&amp;opcion_regreso=2.7.1.2&amp;id_macroproceso=&amp;proceso=9&amp;estado_url=4" xr:uid="{AAB9610B-D419-2147-BFAB-D2932EBF2E00}"/>
    <hyperlink ref="I88" r:id="rId26" xr:uid="{A55C0AFF-C9BB-5140-8502-B4EDFD696D70}"/>
    <hyperlink ref="I102" r:id="rId27" display="http://galatea.contaduria.gov.co/svn/TIC_Gestion_TICs/trunk/SEG (Seguridad)/SGS (Sistema Gestion Seguridad)/MAN (Manuales)/2021/TIC-SEG-SGS-MAN-2021-ManualDeSeguridadFinal.doc" xr:uid="{F9A63778-6410-9942-B5A6-DA3603DDB58F}"/>
    <hyperlink ref="I112" r:id="rId28" display="http://galatea.contaduria.gov.co/svn/TIC_Gestion_TICs/trunk/PLG  (Planeacion Gestion Tecnologica)/CJU (Contratos Jurídicos)/2019/O10 (CustodiaMediosMag)/EJEC (Ejecucion)/TIC-PLG-CJU-2019-O10-EJEC-AcuerdodeConfidencialidad.pdfAcuerdos de confidencialidad" xr:uid="{70F7245A-AAEE-B347-9815-782F2AB1EBF9}"/>
    <hyperlink ref="I113" r:id="rId29" xr:uid="{2D9A5E88-4FE7-8044-9F11-DE16C3C549E7}"/>
    <hyperlink ref="I118" r:id="rId30" display="https://eris.contaduria.gov.co/BDME/" xr:uid="{9D72074F-36F0-AE42-9277-1E5A50C2CAA8}"/>
    <hyperlink ref="I119" r:id="rId31" display="https://eris.contaduria.gov.co/BDME/" xr:uid="{E45E8821-E6FC-9843-A617-34DAE43BE5A4}"/>
    <hyperlink ref="I121" r:id="rId32" display="http://sigi.contaduria.gov.co/index.php?op=2.4&amp;sop=2.4.1&amp;opcion_regreso=2.7.1.2&amp;id_macroproceso=&amp;proceso=9&amp;estado_url=4" xr:uid="{F7B3E542-3FD0-6E47-8197-897117A82072}"/>
    <hyperlink ref="I122" r:id="rId33" display="http://sigi.contaduria.gov.co/index.php?op=2.4&amp;sop=2.4.1&amp;opcion_regreso=2.7.1.2&amp;id_macroproceso=&amp;proceso=9&amp;estado_url=4" xr:uid="{79015C1C-9181-B540-89F2-300886598216}"/>
    <hyperlink ref="I135" r:id="rId34" xr:uid="{970A1853-C041-E94E-9254-7D685B199AEA}"/>
    <hyperlink ref="I142" r:id="rId35" display="http://sigi.contaduria.gov.co/index.php?op=2.4&amp;sop=2.4.1&amp;opcion_regreso=2.7.1.2&amp;id_macroproceso=&amp;proceso=9&amp;estado_url=4" xr:uid="{8CFCFCF3-CC3B-AF43-B1C2-D66C33315E15}"/>
    <hyperlink ref="I146" r:id="rId36" xr:uid="{E66E4F9F-5696-DD40-A6EF-5E7754849EB4}"/>
    <hyperlink ref="I151" r:id="rId37" xr:uid="{E460A0E1-749B-8847-83B4-1B95416523B4}"/>
    <hyperlink ref="I152" r:id="rId38" xr:uid="{A8770D2B-CC9D-A140-8314-09A67F17BDFF}"/>
    <hyperlink ref="I153" r:id="rId39" display="http://galatea.contaduria.gov.co/svn/TIC_Gestion_TICs/trunk/SEG (Seguridad)/SGS (Sistema Gestion Seguridad)/INF (Informes)/2018" xr:uid="{BD73931C-0228-2A44-AC1C-53B0DA293062}"/>
    <hyperlink ref="I158" r:id="rId40" xr:uid="{AC7852CE-934A-534D-B4F1-59C3C49E341E}"/>
    <hyperlink ref="I159" r:id="rId41"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16E84DB6-D817-364D-9931-FC68AF2E063A}"/>
    <hyperlink ref="I161" r:id="rId42" xr:uid="{E10B0C8B-FDE1-BD40-8233-F4E1948CD0CF}"/>
    <hyperlink ref="I165" r:id="rId43"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70ECF475-E605-3C4D-A9D4-BED1F1C242F4}"/>
    <hyperlink ref="I50" r:id="rId44"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_x000a_Acuerdos de confidencialidad en los contratos del SECOP2_x000a__x000a_" xr:uid="{DDB6A08E-731A-8F4E-92DF-A1B7D14490BB}"/>
    <hyperlink ref="I56" r:id="rId45"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130CBC1B-6667-BE4A-BB97-631255198383}"/>
    <hyperlink ref="I57" r:id="rId46"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CCAF65C0-3570-6B4E-8EA8-BBF82D90F3F6}"/>
    <hyperlink ref="I59" r:id="rId47"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FDF6D347-FC0F-2C4D-A3E6-E02B0A143274}"/>
    <hyperlink ref="I64" r:id="rId48"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 xr:uid="{39252C68-1F64-B948-B6FA-3BD0898FC358}"/>
    <hyperlink ref="I68" r:id="rId49"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 xr:uid="{9080B6C4-0357-4648-BC59-A556705550EB}"/>
    <hyperlink ref="I79" r:id="rId50"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9BC7C859-DF5A-454B-9425-DFFE11A5045F}"/>
    <hyperlink ref="I81" r:id="rId51"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4A158C41-05E2-8A4E-B3BE-73E046BE5395}"/>
    <hyperlink ref="I82" r:id="rId52"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0726FF5E-C630-3C40-A020-A952B5BAF44D}"/>
    <hyperlink ref="I90" r:id="rId53"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C86B32AA-DC4F-3449-A6A3-E92163AE00D3}"/>
    <hyperlink ref="I99" r:id="rId54"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F11B632A-4730-5140-B362-C32AD3980414}"/>
    <hyperlink ref="I107" r:id="rId55" xr:uid="{935A6E96-63D3-9449-96DF-96F2EB497CF1}"/>
    <hyperlink ref="I108" r:id="rId56" xr:uid="{ED6FBD2D-2D2F-F841-B000-1F14FD8380BA}"/>
    <hyperlink ref="I114" r:id="rId57" display="http://galatea.contaduria.gov.co/svn/TIC_Gestion_TICs/trunk/SEG (Seguridad)/SGS (Sistema Gestion Seguridad)/MAN (Manuales)/2021/TIC-SEG-SGS-MAN-2021-ManualDeSeguridadFinal.doc_x000a__x000a_Información que se encuentra en intranet en el modulo del sistema de gestion de calidad - SGC: Inicio&gt;Documentos SGC&gt;Gestión TICs&gt;_x000a_" xr:uid="{93C0B9FF-2C10-454C-89A8-F32E38F1CE0E}"/>
    <hyperlink ref="I129" r:id="rId58" xr:uid="{EAD67E86-178D-6A42-8C9A-0996F57FEEA1}"/>
    <hyperlink ref="I131" r:id="rId59" xr:uid="{1FD6DDBE-D3C9-8C43-A65B-F79C701F6C9B}"/>
    <hyperlink ref="I147" r:id="rId60" xr:uid="{864A37F7-FD6F-E24F-B937-52D501CB8B7C}"/>
  </hyperlinks>
  <pageMargins left="0.7" right="0.7" top="0.75" bottom="0.75" header="0.3" footer="0.3"/>
  <drawing r:id="rId6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A6" zoomScale="70" zoomScaleNormal="70" workbookViewId="0">
      <selection activeCell="Q15" sqref="Q15"/>
    </sheetView>
  </sheetViews>
  <sheetFormatPr baseColWidth="10" defaultRowHeight="15" x14ac:dyDescent="0.25"/>
  <cols>
    <col min="1" max="1" width="10.7109375" customWidth="1"/>
    <col min="2" max="2" width="11.42578125" style="48" customWidth="1"/>
    <col min="3" max="3" width="13.7109375" customWidth="1"/>
    <col min="4" max="4" width="31.5703125" customWidth="1"/>
    <col min="5" max="5" width="24.7109375" customWidth="1"/>
    <col min="6" max="6" width="57.42578125" customWidth="1"/>
    <col min="7" max="7" width="13.5703125" customWidth="1"/>
    <col min="8" max="8" width="22.5703125" customWidth="1"/>
    <col min="9" max="9" width="8.7109375" customWidth="1"/>
    <col min="10" max="10" width="10.7109375" customWidth="1"/>
    <col min="11" max="11" width="31.28515625" customWidth="1"/>
    <col min="12" max="12" width="29.28515625" customWidth="1"/>
    <col min="13" max="13" width="11.42578125" customWidth="1"/>
  </cols>
  <sheetData>
    <row r="1" spans="1:13" ht="15.75" hidden="1" customHeight="1" thickBot="1" x14ac:dyDescent="0.3">
      <c r="A1" s="41"/>
      <c r="B1" s="450" t="s">
        <v>1197</v>
      </c>
      <c r="D1" s="86"/>
      <c r="E1" s="55"/>
      <c r="F1" s="55"/>
      <c r="G1" s="49"/>
      <c r="H1" s="49"/>
      <c r="K1" s="935" t="s">
        <v>0</v>
      </c>
      <c r="L1" s="935"/>
    </row>
    <row r="2" spans="1:13" ht="15.75" hidden="1" customHeight="1" thickBot="1" x14ac:dyDescent="0.3">
      <c r="A2" s="44"/>
      <c r="B2" s="443"/>
      <c r="D2" s="86"/>
      <c r="E2" s="55"/>
      <c r="F2" s="55"/>
      <c r="G2" s="49"/>
      <c r="H2" s="49"/>
      <c r="K2" s="935"/>
      <c r="L2" s="935"/>
    </row>
    <row r="3" spans="1:13" ht="15.75" hidden="1" customHeight="1" thickBot="1" x14ac:dyDescent="0.3">
      <c r="A3" s="44"/>
      <c r="B3" s="443" t="s">
        <v>1198</v>
      </c>
      <c r="D3" s="86"/>
      <c r="E3" s="55"/>
      <c r="F3" s="55"/>
      <c r="G3" s="49"/>
      <c r="H3" s="49"/>
      <c r="K3" s="935"/>
      <c r="L3" s="935"/>
    </row>
    <row r="4" spans="1:13" ht="15.75" hidden="1" customHeight="1" thickBot="1" x14ac:dyDescent="0.3">
      <c r="A4" s="44"/>
      <c r="B4" s="451">
        <v>0.4</v>
      </c>
      <c r="C4" t="s">
        <v>1199</v>
      </c>
      <c r="D4" s="86"/>
      <c r="E4" s="55"/>
      <c r="F4" s="55"/>
      <c r="G4" s="49"/>
      <c r="H4" s="49"/>
      <c r="K4" s="935"/>
      <c r="L4" s="935"/>
    </row>
    <row r="5" spans="1:13" ht="15.75" hidden="1" customHeight="1" thickBot="1" x14ac:dyDescent="0.3">
      <c r="A5" s="44"/>
      <c r="B5" s="451">
        <v>0.35</v>
      </c>
      <c r="C5" t="s">
        <v>1200</v>
      </c>
      <c r="D5" s="86"/>
      <c r="E5" s="55"/>
      <c r="F5" s="55"/>
      <c r="G5" s="49"/>
      <c r="H5" s="49"/>
      <c r="K5" s="935"/>
      <c r="L5" s="935"/>
    </row>
    <row r="6" spans="1:13" x14ac:dyDescent="0.25">
      <c r="A6" s="807" t="s">
        <v>0</v>
      </c>
      <c r="B6" s="818"/>
      <c r="C6" s="939" t="s">
        <v>242</v>
      </c>
      <c r="D6" s="815"/>
      <c r="E6" s="815"/>
      <c r="F6" s="815"/>
      <c r="G6" s="815"/>
      <c r="H6" s="815"/>
      <c r="I6" s="815"/>
      <c r="J6" s="940"/>
      <c r="K6" s="935"/>
      <c r="L6" s="935"/>
    </row>
    <row r="7" spans="1:13" x14ac:dyDescent="0.25">
      <c r="A7" s="809"/>
      <c r="B7" s="819"/>
      <c r="C7" s="941"/>
      <c r="D7" s="817"/>
      <c r="E7" s="817"/>
      <c r="F7" s="817"/>
      <c r="G7" s="817"/>
      <c r="H7" s="817"/>
      <c r="I7" s="817"/>
      <c r="J7" s="942"/>
      <c r="K7" s="935"/>
      <c r="L7" s="935"/>
      <c r="M7" s="49" t="s">
        <v>475</v>
      </c>
    </row>
    <row r="8" spans="1:13" x14ac:dyDescent="0.25">
      <c r="A8" s="809"/>
      <c r="B8" s="819"/>
      <c r="C8" s="941"/>
      <c r="D8" s="817"/>
      <c r="E8" s="817"/>
      <c r="F8" s="817"/>
      <c r="G8" s="817"/>
      <c r="H8" s="817"/>
      <c r="I8" s="817"/>
      <c r="J8" s="942"/>
      <c r="K8" s="935"/>
      <c r="L8" s="935"/>
      <c r="M8" s="49">
        <v>0</v>
      </c>
    </row>
    <row r="9" spans="1:13" ht="15.75" thickBot="1" x14ac:dyDescent="0.3">
      <c r="A9" s="809"/>
      <c r="B9" s="819"/>
      <c r="C9" s="943"/>
      <c r="D9" s="944"/>
      <c r="E9" s="944"/>
      <c r="F9" s="944"/>
      <c r="G9" s="944"/>
      <c r="H9" s="944"/>
      <c r="I9" s="944"/>
      <c r="J9" s="945"/>
      <c r="K9" s="935"/>
      <c r="L9" s="935"/>
      <c r="M9" s="49">
        <v>20</v>
      </c>
    </row>
    <row r="10" spans="1:13" x14ac:dyDescent="0.25">
      <c r="A10" s="809"/>
      <c r="B10" s="819"/>
      <c r="C10" s="946" t="str">
        <f>PORTADA!$D$10</f>
        <v>Contaduría General de la Nación</v>
      </c>
      <c r="D10" s="947"/>
      <c r="E10" s="947"/>
      <c r="F10" s="947"/>
      <c r="G10" s="947"/>
      <c r="H10" s="947"/>
      <c r="I10" s="947"/>
      <c r="J10" s="948"/>
      <c r="K10" s="935"/>
      <c r="L10" s="935"/>
      <c r="M10" s="49">
        <v>40</v>
      </c>
    </row>
    <row r="11" spans="1:13" x14ac:dyDescent="0.25">
      <c r="A11" s="809"/>
      <c r="B11" s="819"/>
      <c r="C11" s="949"/>
      <c r="D11" s="868"/>
      <c r="E11" s="868"/>
      <c r="F11" s="868"/>
      <c r="G11" s="868"/>
      <c r="H11" s="868"/>
      <c r="I11" s="868"/>
      <c r="J11" s="950"/>
      <c r="K11" s="935"/>
      <c r="L11" s="935"/>
      <c r="M11" s="49">
        <v>60</v>
      </c>
    </row>
    <row r="12" spans="1:13" x14ac:dyDescent="0.25">
      <c r="A12" s="809"/>
      <c r="B12" s="819"/>
      <c r="C12" s="949"/>
      <c r="D12" s="868"/>
      <c r="E12" s="868"/>
      <c r="F12" s="868"/>
      <c r="G12" s="868"/>
      <c r="H12" s="868"/>
      <c r="I12" s="868"/>
      <c r="J12" s="950"/>
      <c r="K12" s="935"/>
      <c r="L12" s="935"/>
      <c r="M12" s="49">
        <v>80</v>
      </c>
    </row>
    <row r="13" spans="1:13" x14ac:dyDescent="0.25">
      <c r="A13" s="809"/>
      <c r="B13" s="819"/>
      <c r="C13" s="949"/>
      <c r="D13" s="868"/>
      <c r="E13" s="868"/>
      <c r="F13" s="868"/>
      <c r="G13" s="868"/>
      <c r="H13" s="868"/>
      <c r="I13" s="868"/>
      <c r="J13" s="950"/>
      <c r="K13" s="935"/>
      <c r="L13" s="935"/>
      <c r="M13" s="49">
        <v>100</v>
      </c>
    </row>
    <row r="14" spans="1:13" ht="15.75" thickBot="1" x14ac:dyDescent="0.3">
      <c r="A14" s="812"/>
      <c r="B14" s="820"/>
      <c r="C14" s="951"/>
      <c r="D14" s="870"/>
      <c r="E14" s="870"/>
      <c r="F14" s="870"/>
      <c r="G14" s="870"/>
      <c r="H14" s="870"/>
      <c r="I14" s="870"/>
      <c r="J14" s="952"/>
      <c r="K14" s="936"/>
      <c r="L14" s="936"/>
    </row>
    <row r="15" spans="1:13" x14ac:dyDescent="0.25">
      <c r="D15" s="86"/>
      <c r="E15" s="55"/>
      <c r="F15" s="55"/>
      <c r="G15" s="49"/>
      <c r="H15" s="49"/>
      <c r="K15" s="49"/>
    </row>
    <row r="16" spans="1:13" ht="42" x14ac:dyDescent="0.25">
      <c r="A16" s="89" t="s">
        <v>37</v>
      </c>
      <c r="B16" s="89" t="s">
        <v>934</v>
      </c>
      <c r="C16" s="89" t="s">
        <v>244</v>
      </c>
      <c r="D16" s="90" t="s">
        <v>245</v>
      </c>
      <c r="E16" s="90" t="s">
        <v>246</v>
      </c>
      <c r="F16" s="90" t="s">
        <v>250</v>
      </c>
      <c r="G16" s="89" t="s">
        <v>249</v>
      </c>
      <c r="H16" s="89" t="s">
        <v>248</v>
      </c>
      <c r="I16" s="89" t="s">
        <v>251</v>
      </c>
      <c r="J16" s="89" t="s">
        <v>252</v>
      </c>
      <c r="K16" s="172" t="s">
        <v>935</v>
      </c>
      <c r="L16" s="89" t="s">
        <v>254</v>
      </c>
    </row>
    <row r="17" spans="1:13" ht="300" x14ac:dyDescent="0.25">
      <c r="A17" s="953" t="s">
        <v>936</v>
      </c>
      <c r="B17" s="91" t="s">
        <v>937</v>
      </c>
      <c r="C17" s="92" t="s">
        <v>938</v>
      </c>
      <c r="D17" s="93" t="s">
        <v>218</v>
      </c>
      <c r="E17" s="93" t="s">
        <v>939</v>
      </c>
      <c r="F17" s="93" t="s">
        <v>940</v>
      </c>
      <c r="G17" s="94"/>
      <c r="H17" s="94" t="s">
        <v>269</v>
      </c>
      <c r="I17" s="93"/>
      <c r="J17" s="93"/>
      <c r="K17" s="95">
        <v>100</v>
      </c>
      <c r="L17" s="93"/>
      <c r="M17" s="50"/>
    </row>
    <row r="18" spans="1:13" ht="105" customHeight="1" x14ac:dyDescent="0.25">
      <c r="A18" s="954"/>
      <c r="B18" s="937" t="s">
        <v>941</v>
      </c>
      <c r="C18" s="955"/>
      <c r="D18" s="930" t="s">
        <v>942</v>
      </c>
      <c r="E18" s="930" t="str">
        <f>ADMINISTRATIVAS!E14</f>
        <v>Se debe definir un conjunto de políticas para la seguridad de la información aprobada por la dirección, publicada y comunicada a los empleados y a la partes externas pertinentes</v>
      </c>
      <c r="F18" s="930"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930"/>
      <c r="H18" s="930" t="s">
        <v>269</v>
      </c>
      <c r="I18" s="930"/>
      <c r="J18" s="930"/>
      <c r="K18" s="192">
        <f>ADMINISTRATIVAS!L14</f>
        <v>100</v>
      </c>
      <c r="L18" s="93"/>
      <c r="M18" s="50"/>
    </row>
    <row r="19" spans="1:13" ht="105" customHeight="1" x14ac:dyDescent="0.25">
      <c r="A19" s="954"/>
      <c r="B19" s="938"/>
      <c r="C19" s="931"/>
      <c r="D19" s="931"/>
      <c r="E19" s="931"/>
      <c r="F19" s="931"/>
      <c r="G19" s="931"/>
      <c r="H19" s="931"/>
      <c r="I19" s="931"/>
      <c r="J19" s="931"/>
      <c r="K19" s="192">
        <f>ADMINISTRATIVAS!L15</f>
        <v>100</v>
      </c>
      <c r="L19" s="93"/>
      <c r="M19" s="50"/>
    </row>
    <row r="20" spans="1:13" ht="150" x14ac:dyDescent="0.25">
      <c r="A20" s="953"/>
      <c r="B20" s="444" t="s">
        <v>943</v>
      </c>
      <c r="C20" s="92" t="s">
        <v>240</v>
      </c>
      <c r="D20" s="93" t="s">
        <v>241</v>
      </c>
      <c r="E20" s="93" t="s">
        <v>944</v>
      </c>
      <c r="F20" s="209" t="s">
        <v>945</v>
      </c>
      <c r="G20" s="94"/>
      <c r="H20" s="94" t="s">
        <v>269</v>
      </c>
      <c r="I20" s="93"/>
      <c r="J20" s="93"/>
      <c r="K20" s="95">
        <v>100</v>
      </c>
      <c r="L20" s="93"/>
      <c r="M20" s="50"/>
    </row>
    <row r="21" spans="1:13" ht="105" customHeight="1" x14ac:dyDescent="0.25">
      <c r="A21" s="953"/>
      <c r="B21" s="95" t="s">
        <v>946</v>
      </c>
      <c r="C21" s="92" t="s">
        <v>938</v>
      </c>
      <c r="D21" s="93" t="str">
        <f>ADMINISTRATIVAS!D19</f>
        <v>Roles y responsabilidades para la seguridad de la información</v>
      </c>
      <c r="E21" s="93" t="str">
        <f>ADMINISTRATIVAS!E19</f>
        <v>Se deben definir y asignar todas las responsabilidades de la seguridad de la información</v>
      </c>
      <c r="F21" s="93" t="s">
        <v>947</v>
      </c>
      <c r="G21" s="94"/>
      <c r="H21" s="94" t="s">
        <v>269</v>
      </c>
      <c r="I21" s="93"/>
      <c r="J21" s="93"/>
      <c r="K21" s="192">
        <f>ADMINISTRATIVAS!L19</f>
        <v>100</v>
      </c>
      <c r="L21" s="93"/>
      <c r="M21" s="50"/>
    </row>
    <row r="22" spans="1:13" ht="105" customHeight="1" x14ac:dyDescent="0.25">
      <c r="A22" s="953"/>
      <c r="B22" s="94" t="s">
        <v>948</v>
      </c>
      <c r="C22" s="92" t="s">
        <v>938</v>
      </c>
      <c r="D22" s="93" t="str">
        <f>ADMINISTRATIVAS!D41</f>
        <v>Inventario de activos</v>
      </c>
      <c r="E22" s="93" t="str">
        <f>ADMINISTRATIVAS!E41</f>
        <v>Se deben identificar los activos asociados con la información y las instalaciones de procesamiento de información, y se debe elaborar y mantener un inventario de estos activos.</v>
      </c>
      <c r="F22" s="93"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94"/>
      <c r="H22" s="94" t="s">
        <v>269</v>
      </c>
      <c r="I22" s="93"/>
      <c r="J22" s="93"/>
      <c r="K22" s="192">
        <f>ADMINISTRATIVAS!L41</f>
        <v>100</v>
      </c>
      <c r="L22" s="93"/>
      <c r="M22" s="50"/>
    </row>
    <row r="23" spans="1:13" s="9" customFormat="1" ht="375" x14ac:dyDescent="0.25">
      <c r="A23" s="953"/>
      <c r="B23" s="94" t="s">
        <v>949</v>
      </c>
      <c r="C23" s="92" t="s">
        <v>938</v>
      </c>
      <c r="D23" s="93" t="s">
        <v>219</v>
      </c>
      <c r="E23" s="93" t="s">
        <v>950</v>
      </c>
      <c r="F23" s="93" t="s">
        <v>951</v>
      </c>
      <c r="G23" s="94" t="s">
        <v>952</v>
      </c>
      <c r="H23" s="94" t="s">
        <v>269</v>
      </c>
      <c r="I23" s="93"/>
      <c r="J23" s="92"/>
      <c r="K23" s="95">
        <v>100</v>
      </c>
      <c r="L23" s="93"/>
      <c r="M23" s="191"/>
    </row>
    <row r="24" spans="1:13" s="9" customFormat="1" ht="315" x14ac:dyDescent="0.25">
      <c r="A24" s="953"/>
      <c r="B24" s="95" t="s">
        <v>953</v>
      </c>
      <c r="C24" s="92" t="s">
        <v>938</v>
      </c>
      <c r="D24" s="93" t="s">
        <v>220</v>
      </c>
      <c r="E24" s="93" t="s">
        <v>954</v>
      </c>
      <c r="F24" s="93" t="s">
        <v>955</v>
      </c>
      <c r="G24" s="94" t="s">
        <v>956</v>
      </c>
      <c r="H24" s="94" t="s">
        <v>957</v>
      </c>
      <c r="I24" s="93"/>
      <c r="J24" s="92"/>
      <c r="K24" s="95">
        <v>80</v>
      </c>
      <c r="L24" s="92"/>
      <c r="M24" s="191"/>
    </row>
    <row r="25" spans="1:13" s="9" customFormat="1" ht="105" customHeight="1" x14ac:dyDescent="0.25">
      <c r="A25" s="953"/>
      <c r="B25" s="95" t="s">
        <v>958</v>
      </c>
      <c r="C25" s="92" t="s">
        <v>938</v>
      </c>
      <c r="D25" s="93" t="str">
        <f>ADMINISTRATIVAS!D34</f>
        <v>Toma de conciencia, educación y formación en la seguridad de la información</v>
      </c>
      <c r="E25" s="93"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93"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94"/>
      <c r="H25" s="94" t="s">
        <v>269</v>
      </c>
      <c r="I25" s="93"/>
      <c r="J25" s="93"/>
      <c r="K25" s="192">
        <f>ADMINISTRATIVAS!L34</f>
        <v>100</v>
      </c>
      <c r="L25" s="93"/>
      <c r="M25" s="191"/>
    </row>
    <row r="26" spans="1:13" ht="26.25" x14ac:dyDescent="0.25">
      <c r="A26" s="97" t="s">
        <v>959</v>
      </c>
      <c r="B26" s="100"/>
      <c r="C26" s="98"/>
      <c r="D26" s="99"/>
      <c r="E26" s="99"/>
      <c r="F26" s="99"/>
      <c r="G26" s="100"/>
      <c r="H26" s="100"/>
      <c r="I26" s="98"/>
      <c r="J26" s="98"/>
      <c r="K26" s="504">
        <f>AVERAGE(K17:K25)</f>
        <v>97.777777777777771</v>
      </c>
      <c r="L26" s="101">
        <f>((K26*40)/100)</f>
        <v>39.111111111111107</v>
      </c>
      <c r="M26" s="50"/>
    </row>
    <row r="27" spans="1:13" ht="105" customHeight="1" x14ac:dyDescent="0.25">
      <c r="A27" s="928" t="s">
        <v>960</v>
      </c>
      <c r="B27" s="95" t="s">
        <v>961</v>
      </c>
      <c r="C27" s="92" t="s">
        <v>938</v>
      </c>
      <c r="D27" s="93" t="s">
        <v>222</v>
      </c>
      <c r="E27" s="93" t="s">
        <v>962</v>
      </c>
      <c r="F27" s="93" t="s">
        <v>963</v>
      </c>
      <c r="G27" s="94"/>
      <c r="H27" s="94" t="s">
        <v>964</v>
      </c>
      <c r="I27" s="92"/>
      <c r="J27" s="92"/>
      <c r="K27" s="95">
        <v>100</v>
      </c>
      <c r="L27" s="84" t="s">
        <v>1865</v>
      </c>
      <c r="M27" s="50"/>
    </row>
    <row r="28" spans="1:13" ht="105" customHeight="1" x14ac:dyDescent="0.25">
      <c r="A28" s="929"/>
      <c r="B28" s="24" t="s">
        <v>965</v>
      </c>
      <c r="C28" s="96" t="s">
        <v>475</v>
      </c>
      <c r="D28" s="82" t="s">
        <v>966</v>
      </c>
      <c r="E28" s="82" t="s">
        <v>967</v>
      </c>
      <c r="F28" s="82"/>
      <c r="G28" s="52"/>
      <c r="H28" s="52" t="s">
        <v>964</v>
      </c>
      <c r="I28" s="82"/>
      <c r="J28" s="82"/>
      <c r="K28" s="176">
        <f>PORTADA!F33</f>
        <v>97.785714285714292</v>
      </c>
      <c r="L28" s="82"/>
      <c r="M28" s="50"/>
    </row>
    <row r="29" spans="1:13" s="9" customFormat="1" ht="105" customHeight="1" x14ac:dyDescent="0.25">
      <c r="A29" s="929"/>
      <c r="B29" s="190" t="s">
        <v>968</v>
      </c>
      <c r="C29" s="103" t="s">
        <v>938</v>
      </c>
      <c r="D29" s="84" t="s">
        <v>223</v>
      </c>
      <c r="E29" s="84" t="s">
        <v>969</v>
      </c>
      <c r="F29" s="84" t="s">
        <v>970</v>
      </c>
      <c r="G29" s="83"/>
      <c r="H29" s="83" t="s">
        <v>964</v>
      </c>
      <c r="I29" s="103"/>
      <c r="J29" s="103"/>
      <c r="K29" s="190">
        <v>100</v>
      </c>
      <c r="L29" s="103"/>
      <c r="M29" s="191"/>
    </row>
    <row r="30" spans="1:13" s="9" customFormat="1" ht="105" customHeight="1" x14ac:dyDescent="0.25">
      <c r="A30" s="929"/>
      <c r="B30" s="190" t="s">
        <v>971</v>
      </c>
      <c r="C30" s="103" t="s">
        <v>938</v>
      </c>
      <c r="D30" s="84" t="s">
        <v>224</v>
      </c>
      <c r="E30" s="84" t="s">
        <v>973</v>
      </c>
      <c r="F30" s="84" t="s">
        <v>974</v>
      </c>
      <c r="G30" s="83"/>
      <c r="H30" s="83" t="s">
        <v>964</v>
      </c>
      <c r="I30" s="103"/>
      <c r="J30" s="103"/>
      <c r="K30" s="190">
        <v>100</v>
      </c>
      <c r="L30" s="103"/>
      <c r="M30" s="191"/>
    </row>
    <row r="31" spans="1:13" ht="26.25" x14ac:dyDescent="0.25">
      <c r="A31" s="97" t="s">
        <v>959</v>
      </c>
      <c r="B31" s="100"/>
      <c r="C31" s="98"/>
      <c r="D31" s="99"/>
      <c r="E31" s="99"/>
      <c r="F31" s="99"/>
      <c r="G31" s="100"/>
      <c r="H31" s="100"/>
      <c r="I31" s="98"/>
      <c r="J31" s="98"/>
      <c r="K31" s="102">
        <f>AVERAGE(K27:K30)</f>
        <v>99.446428571428569</v>
      </c>
      <c r="L31" s="101">
        <f>((K31*20)/100)</f>
        <v>19.889285714285712</v>
      </c>
      <c r="M31" s="50"/>
    </row>
    <row r="32" spans="1:13" ht="105" customHeight="1" x14ac:dyDescent="0.25">
      <c r="A32" s="932" t="s">
        <v>975</v>
      </c>
      <c r="B32" s="95" t="s">
        <v>976</v>
      </c>
      <c r="C32" s="92" t="s">
        <v>938</v>
      </c>
      <c r="D32" s="93" t="s">
        <v>225</v>
      </c>
      <c r="E32" s="93" t="s">
        <v>977</v>
      </c>
      <c r="F32" s="93" t="s">
        <v>141</v>
      </c>
      <c r="G32" s="94"/>
      <c r="H32" s="94" t="s">
        <v>978</v>
      </c>
      <c r="I32" s="92"/>
      <c r="J32" s="92"/>
      <c r="K32" s="95">
        <v>100</v>
      </c>
      <c r="L32" s="92"/>
      <c r="M32" s="50"/>
    </row>
    <row r="33" spans="1:13" ht="105" customHeight="1" x14ac:dyDescent="0.25">
      <c r="A33" s="932"/>
      <c r="B33" s="95" t="s">
        <v>979</v>
      </c>
      <c r="C33" s="92" t="s">
        <v>980</v>
      </c>
      <c r="D33" s="93" t="s">
        <v>981</v>
      </c>
      <c r="E33" s="93" t="s">
        <v>982</v>
      </c>
      <c r="F33" s="93" t="s">
        <v>142</v>
      </c>
      <c r="G33" s="94"/>
      <c r="H33" s="94" t="s">
        <v>978</v>
      </c>
      <c r="I33" s="93"/>
      <c r="J33" s="93"/>
      <c r="K33" s="95">
        <v>100</v>
      </c>
      <c r="L33" s="93"/>
      <c r="M33" s="50"/>
    </row>
    <row r="34" spans="1:13" ht="105" customHeight="1" x14ac:dyDescent="0.25">
      <c r="A34" s="932"/>
      <c r="B34" s="95" t="s">
        <v>983</v>
      </c>
      <c r="C34" s="92" t="s">
        <v>938</v>
      </c>
      <c r="D34" s="93" t="s">
        <v>226</v>
      </c>
      <c r="E34" s="93" t="s">
        <v>984</v>
      </c>
      <c r="F34" s="93" t="s">
        <v>143</v>
      </c>
      <c r="G34" s="94"/>
      <c r="H34" s="94" t="s">
        <v>978</v>
      </c>
      <c r="I34" s="92"/>
      <c r="J34" s="92"/>
      <c r="K34" s="95">
        <v>80</v>
      </c>
      <c r="L34" s="92"/>
      <c r="M34" s="50"/>
    </row>
    <row r="35" spans="1:13" ht="26.25" x14ac:dyDescent="0.25">
      <c r="A35" s="97" t="s">
        <v>959</v>
      </c>
      <c r="B35" s="100"/>
      <c r="C35" s="98"/>
      <c r="D35" s="99"/>
      <c r="E35" s="99"/>
      <c r="F35" s="99"/>
      <c r="G35" s="100"/>
      <c r="H35" s="100"/>
      <c r="I35" s="98"/>
      <c r="J35" s="98"/>
      <c r="K35" s="102">
        <f>AVERAGE(K32:K34)</f>
        <v>93.333333333333329</v>
      </c>
      <c r="L35" s="101">
        <f>((K35*20)/100)</f>
        <v>18.666666666666664</v>
      </c>
      <c r="M35" s="50"/>
    </row>
    <row r="36" spans="1:13" ht="105" customHeight="1" x14ac:dyDescent="0.25">
      <c r="A36" s="933" t="s">
        <v>985</v>
      </c>
      <c r="B36" s="190" t="s">
        <v>986</v>
      </c>
      <c r="C36" s="103" t="s">
        <v>938</v>
      </c>
      <c r="D36" s="84" t="s">
        <v>225</v>
      </c>
      <c r="E36" s="84" t="s">
        <v>987</v>
      </c>
      <c r="F36" s="84" t="s">
        <v>988</v>
      </c>
      <c r="G36" s="83"/>
      <c r="H36" s="83" t="s">
        <v>989</v>
      </c>
      <c r="I36" s="84"/>
      <c r="J36" s="84"/>
      <c r="K36" s="95">
        <v>100</v>
      </c>
      <c r="L36" s="84" t="s">
        <v>1865</v>
      </c>
      <c r="M36" s="50"/>
    </row>
    <row r="37" spans="1:13" ht="105" customHeight="1" x14ac:dyDescent="0.25">
      <c r="A37" s="934"/>
      <c r="B37" s="190" t="s">
        <v>990</v>
      </c>
      <c r="C37" s="103" t="s">
        <v>980</v>
      </c>
      <c r="D37" s="84" t="s">
        <v>981</v>
      </c>
      <c r="E37" s="84" t="s">
        <v>991</v>
      </c>
      <c r="F37" s="84" t="s">
        <v>992</v>
      </c>
      <c r="G37" s="83"/>
      <c r="H37" s="83" t="s">
        <v>989</v>
      </c>
      <c r="I37" s="84"/>
      <c r="J37" s="82"/>
      <c r="K37" s="95">
        <v>100</v>
      </c>
      <c r="L37" s="84">
        <f>ADMINISTRATIVAS!M70</f>
        <v>0</v>
      </c>
      <c r="M37" s="50"/>
    </row>
    <row r="38" spans="1:13" ht="26.25" x14ac:dyDescent="0.25">
      <c r="A38" s="97" t="s">
        <v>959</v>
      </c>
      <c r="B38" s="100"/>
      <c r="C38" s="98"/>
      <c r="D38" s="99"/>
      <c r="E38" s="99"/>
      <c r="F38" s="99"/>
      <c r="G38" s="100"/>
      <c r="H38" s="100"/>
      <c r="I38" s="98"/>
      <c r="J38" s="98"/>
      <c r="K38" s="102">
        <f>AVERAGE(K36:K37)</f>
        <v>100</v>
      </c>
      <c r="L38" s="101">
        <f>((K38*20)/100)</f>
        <v>20</v>
      </c>
    </row>
    <row r="39" spans="1:13" x14ac:dyDescent="0.25">
      <c r="D39" s="86"/>
      <c r="E39" s="55"/>
      <c r="F39" s="55"/>
      <c r="G39" s="49"/>
      <c r="H39" s="49"/>
      <c r="K39" s="49"/>
    </row>
  </sheetData>
  <mergeCells count="17">
    <mergeCell ref="K1:L14"/>
    <mergeCell ref="B18:B19"/>
    <mergeCell ref="D18:D19"/>
    <mergeCell ref="E18:E19"/>
    <mergeCell ref="F18:F19"/>
    <mergeCell ref="G18:G19"/>
    <mergeCell ref="H18:H19"/>
    <mergeCell ref="A6:B14"/>
    <mergeCell ref="C6:J9"/>
    <mergeCell ref="C10:J14"/>
    <mergeCell ref="A17:A25"/>
    <mergeCell ref="C18:C19"/>
    <mergeCell ref="A27:A30"/>
    <mergeCell ref="I18:I19"/>
    <mergeCell ref="J18:J19"/>
    <mergeCell ref="A32:A34"/>
    <mergeCell ref="A36:A37"/>
  </mergeCells>
  <dataValidations count="1">
    <dataValidation type="list" allowBlank="1" showInputMessage="1" showErrorMessage="1" sqref="K29:K30 K20 K23:K25 K27 K32:K34 K36:K37 K17" xr:uid="{00000000-0002-0000-0600-000000000000}">
      <formula1>$M$8:$M$13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C CAMBIO</vt:lpstr>
      <vt:lpstr>PORTADA</vt:lpstr>
      <vt:lpstr>ESCALA DE EVALUACION</vt:lpstr>
      <vt:lpstr>LEVANTAMIENTO DE INFO.</vt:lpstr>
      <vt:lpstr>AREAS INVOLUCRADAS</vt:lpstr>
      <vt:lpstr>ADMINISTRATIVAS</vt:lpstr>
      <vt:lpstr>TECNICAS</vt:lpstr>
      <vt:lpstr>SoA</vt:lpstr>
      <vt:lpstr>PHVA</vt:lpstr>
      <vt:lpstr>MADUREZ</vt:lpstr>
      <vt:lpstr>CIBER</vt:lpstr>
      <vt:lpstr>DECL APLICAB</vt:lpstr>
      <vt:lpstr>Graficas</vt:lpstr>
      <vt:lpstr>MANUAL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MINTIC</dc:creator>
  <cp:lastModifiedBy>Martha patricia  Zornosa Guerra</cp:lastModifiedBy>
  <dcterms:created xsi:type="dcterms:W3CDTF">2017-07-27T15:23:10Z</dcterms:created>
  <dcterms:modified xsi:type="dcterms:W3CDTF">2024-11-18T14:36:54Z</dcterms:modified>
</cp:coreProperties>
</file>