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uaecgn-my.sharepoint.com/personal/mzornosa_contaduria_gov_co/Documents/Seguridad/2025/Riesgos/Aprobada 21082025/"/>
    </mc:Choice>
  </mc:AlternateContent>
  <xr:revisionPtr revIDLastSave="52" documentId="8_{386277FD-3284-432E-83B6-6C72E3781890}" xr6:coauthVersionLast="47" xr6:coauthVersionMax="47" xr10:uidLastSave="{5BC301B6-C5E8-4941-ADD3-9D6DCC78D60C}"/>
  <bookViews>
    <workbookView xWindow="-108" yWindow="-108" windowWidth="23256" windowHeight="12456" tabRatio="871" firstSheet="3" activeTab="3" xr2:uid="{5314024A-3F7F-47F7-9231-1268ABB91780}"/>
  </bookViews>
  <sheets>
    <sheet name="Presentación" sheetId="31" state="hidden" r:id="rId1"/>
    <sheet name="Metodología" sheetId="32" state="hidden" r:id="rId2"/>
    <sheet name="Matriz explicativa" sheetId="27" state="hidden" r:id="rId3"/>
    <sheet name="Formato Matriz" sheetId="33" r:id="rId4"/>
    <sheet name="Probabilidad-Impacto" sheetId="10" state="hidden" r:id="rId5"/>
    <sheet name="Datos" sheetId="24" state="hidden" r:id="rId6"/>
  </sheets>
  <definedNames>
    <definedName name="Evento_Externo">Datos!$L$10:$L$13</definedName>
    <definedName name="Infraestructura">Datos!$K$10:$K$12</definedName>
    <definedName name="Procesos">Datos!$H$10:$H$13</definedName>
    <definedName name="Talento_Humano">Datos!$I$10:$I$12</definedName>
    <definedName name="Tecnología">Datos!$J$10:$J$12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33" l="1"/>
  <c r="AJ97" i="33" l="1"/>
  <c r="AK97" i="33" s="1"/>
  <c r="AL97" i="33"/>
  <c r="AJ96" i="33"/>
  <c r="AK96" i="33" s="1"/>
  <c r="AJ53" i="33"/>
  <c r="AL53" i="33" s="1"/>
  <c r="AL96" i="33" l="1"/>
  <c r="AK53" i="33"/>
  <c r="O27" i="33" l="1"/>
  <c r="AJ95" i="33" l="1"/>
  <c r="AL95" i="33" s="1"/>
  <c r="AJ45" i="33"/>
  <c r="AL45" i="33" s="1"/>
  <c r="AK45" i="33"/>
  <c r="AJ44" i="33"/>
  <c r="AK44" i="33"/>
  <c r="AL44" i="33"/>
  <c r="AK43" i="33"/>
  <c r="AJ43" i="33"/>
  <c r="AL43" i="33" s="1"/>
  <c r="O41" i="33"/>
  <c r="AK38" i="33"/>
  <c r="AJ38" i="33"/>
  <c r="AL38" i="33" s="1"/>
  <c r="AJ34" i="33"/>
  <c r="AK34" i="33"/>
  <c r="AL34" i="33"/>
  <c r="AJ32" i="33"/>
  <c r="AL32" i="33" s="1"/>
  <c r="AK32" i="33"/>
  <c r="U89" i="33"/>
  <c r="V89" i="33" s="1"/>
  <c r="AJ92" i="33"/>
  <c r="AL92" i="33" s="1"/>
  <c r="AK92" i="33"/>
  <c r="AJ89" i="33"/>
  <c r="AL89" i="33" s="1"/>
  <c r="AK89" i="33"/>
  <c r="W95" i="33"/>
  <c r="X95" i="33" s="1"/>
  <c r="W92" i="33"/>
  <c r="W89" i="33"/>
  <c r="W86" i="33"/>
  <c r="W83" i="33"/>
  <c r="W81" i="33"/>
  <c r="W78" i="33"/>
  <c r="W75" i="33"/>
  <c r="W72" i="33"/>
  <c r="W69" i="33"/>
  <c r="W65" i="33"/>
  <c r="W62" i="33"/>
  <c r="T95" i="33"/>
  <c r="T92" i="33"/>
  <c r="T89" i="33"/>
  <c r="T86" i="33"/>
  <c r="T83" i="33"/>
  <c r="T81" i="33"/>
  <c r="T78" i="33"/>
  <c r="T75" i="33"/>
  <c r="T72" i="33"/>
  <c r="T69" i="33"/>
  <c r="T65" i="33"/>
  <c r="T62" i="33"/>
  <c r="T59" i="33"/>
  <c r="T56" i="33"/>
  <c r="T51" i="33"/>
  <c r="T41" i="33"/>
  <c r="T37" i="33"/>
  <c r="T31" i="33"/>
  <c r="T27" i="33"/>
  <c r="T24" i="33"/>
  <c r="T21" i="33"/>
  <c r="T17" i="33"/>
  <c r="R95" i="33"/>
  <c r="R92" i="33"/>
  <c r="R89" i="33"/>
  <c r="R86" i="33"/>
  <c r="R83" i="33"/>
  <c r="R81" i="33"/>
  <c r="R78" i="33"/>
  <c r="R75" i="33"/>
  <c r="R72" i="33"/>
  <c r="R69" i="33"/>
  <c r="R65" i="33"/>
  <c r="R62" i="33"/>
  <c r="R59" i="33"/>
  <c r="R56" i="33"/>
  <c r="R51" i="33"/>
  <c r="R41" i="33"/>
  <c r="R37" i="33"/>
  <c r="R31" i="33"/>
  <c r="R27" i="33"/>
  <c r="R24" i="33"/>
  <c r="R21" i="33"/>
  <c r="R17" i="33"/>
  <c r="U92" i="33"/>
  <c r="V92" i="33" s="1"/>
  <c r="U95" i="33"/>
  <c r="V95" i="33" s="1"/>
  <c r="U86" i="33"/>
  <c r="U83" i="33"/>
  <c r="U81" i="33"/>
  <c r="U78" i="33"/>
  <c r="U75" i="33"/>
  <c r="U72" i="33"/>
  <c r="U69" i="33"/>
  <c r="U65" i="33"/>
  <c r="U62" i="33"/>
  <c r="U59" i="33"/>
  <c r="U56" i="33"/>
  <c r="U51" i="33"/>
  <c r="U41" i="33"/>
  <c r="U37" i="33"/>
  <c r="U31" i="33"/>
  <c r="U27" i="33"/>
  <c r="U24" i="33"/>
  <c r="U21" i="33"/>
  <c r="U17" i="33"/>
  <c r="O95" i="33"/>
  <c r="O92" i="33"/>
  <c r="O89" i="33"/>
  <c r="O56" i="33"/>
  <c r="W59" i="33"/>
  <c r="W56" i="33"/>
  <c r="W51" i="33"/>
  <c r="W41" i="33"/>
  <c r="W37" i="33"/>
  <c r="W31" i="33"/>
  <c r="W27" i="33"/>
  <c r="W24" i="33"/>
  <c r="W21" i="33"/>
  <c r="W17" i="33"/>
  <c r="O17" i="33"/>
  <c r="AJ24" i="33"/>
  <c r="AL24" i="33" s="1"/>
  <c r="AJ25" i="33"/>
  <c r="AL25" i="33" s="1"/>
  <c r="AK25" i="33"/>
  <c r="AJ26" i="33"/>
  <c r="AL26" i="33" s="1"/>
  <c r="AJ27" i="33"/>
  <c r="AL27" i="33" s="1"/>
  <c r="AK27" i="33"/>
  <c r="AJ28" i="33"/>
  <c r="AL28" i="33" s="1"/>
  <c r="AK28" i="33"/>
  <c r="AJ29" i="33"/>
  <c r="AL29" i="33" s="1"/>
  <c r="AK29" i="33"/>
  <c r="AJ30" i="33"/>
  <c r="AL30" i="33" s="1"/>
  <c r="AK30" i="33"/>
  <c r="AJ31" i="33"/>
  <c r="AL31" i="33" s="1"/>
  <c r="AK31" i="33"/>
  <c r="AJ33" i="33"/>
  <c r="AL33" i="33" s="1"/>
  <c r="AK33" i="33"/>
  <c r="AJ35" i="33"/>
  <c r="AL35" i="33" s="1"/>
  <c r="AK35" i="33"/>
  <c r="AJ36" i="33"/>
  <c r="AL36" i="33" s="1"/>
  <c r="AK36" i="33"/>
  <c r="AJ37" i="33"/>
  <c r="AL37" i="33" s="1"/>
  <c r="AK37" i="33"/>
  <c r="AJ39" i="33"/>
  <c r="AL39" i="33" s="1"/>
  <c r="AK39" i="33"/>
  <c r="AJ41" i="33"/>
  <c r="AK41" i="33" s="1"/>
  <c r="AL41" i="33"/>
  <c r="AJ42" i="33"/>
  <c r="AL42" i="33" s="1"/>
  <c r="AK42" i="33"/>
  <c r="AJ46" i="33"/>
  <c r="AL46" i="33" s="1"/>
  <c r="AK46" i="33"/>
  <c r="AJ47" i="33"/>
  <c r="AL47" i="33" s="1"/>
  <c r="AK47" i="33"/>
  <c r="AJ48" i="33"/>
  <c r="AL48" i="33" s="1"/>
  <c r="AK48" i="33"/>
  <c r="AJ49" i="33"/>
  <c r="AL49" i="33" s="1"/>
  <c r="AK49" i="33"/>
  <c r="AJ51" i="33"/>
  <c r="AL51" i="33" s="1"/>
  <c r="AJ52" i="33"/>
  <c r="AL52" i="33" s="1"/>
  <c r="AJ54" i="33"/>
  <c r="AL54" i="33" s="1"/>
  <c r="AK54" i="33"/>
  <c r="AJ55" i="33"/>
  <c r="AL55" i="33" s="1"/>
  <c r="AK55" i="33"/>
  <c r="AJ56" i="33"/>
  <c r="AL56" i="33" s="1"/>
  <c r="AK56" i="33"/>
  <c r="AJ59" i="33"/>
  <c r="AL59" i="33" s="1"/>
  <c r="AK59" i="33"/>
  <c r="AJ62" i="33"/>
  <c r="AL62" i="33" s="1"/>
  <c r="AJ65" i="33"/>
  <c r="AL65" i="33" s="1"/>
  <c r="AK65" i="33"/>
  <c r="AJ68" i="33"/>
  <c r="AL68" i="33" s="1"/>
  <c r="AK68" i="33"/>
  <c r="AJ69" i="33"/>
  <c r="AL69" i="33" s="1"/>
  <c r="AK69" i="33"/>
  <c r="AJ72" i="33"/>
  <c r="AL72" i="33" s="1"/>
  <c r="AK72" i="33"/>
  <c r="AJ75" i="33"/>
  <c r="AL75" i="33" s="1"/>
  <c r="AK75" i="33"/>
  <c r="AJ78" i="33"/>
  <c r="AL78" i="33" s="1"/>
  <c r="AK78" i="33"/>
  <c r="AJ81" i="33"/>
  <c r="AL81" i="33" s="1"/>
  <c r="AK81" i="33"/>
  <c r="AJ83" i="33"/>
  <c r="AL83" i="33" s="1"/>
  <c r="AK83" i="33"/>
  <c r="AJ86" i="33"/>
  <c r="AL86" i="33" s="1"/>
  <c r="AK86" i="33"/>
  <c r="AJ18" i="33"/>
  <c r="AL18" i="33" s="1"/>
  <c r="AK18" i="33"/>
  <c r="AJ19" i="33"/>
  <c r="AL19" i="33" s="1"/>
  <c r="AK19" i="33"/>
  <c r="AJ20" i="33"/>
  <c r="AL20" i="33" s="1"/>
  <c r="AK20" i="33"/>
  <c r="AJ21" i="33"/>
  <c r="AL21" i="33" s="1"/>
  <c r="AK21" i="33"/>
  <c r="AJ22" i="33"/>
  <c r="AL22" i="33" s="1"/>
  <c r="AK22" i="33"/>
  <c r="AJ23" i="33"/>
  <c r="AL23" i="33" s="1"/>
  <c r="AK23" i="33"/>
  <c r="AJ17" i="33"/>
  <c r="AL17" i="33" s="1"/>
  <c r="AO89" i="33" l="1"/>
  <c r="AP89" i="33" s="1"/>
  <c r="AO92" i="33"/>
  <c r="AP92" i="33" s="1"/>
  <c r="AK95" i="33"/>
  <c r="AO95" i="33" s="1"/>
  <c r="AK62" i="33"/>
  <c r="AK52" i="33"/>
  <c r="AK51" i="33"/>
  <c r="AO51" i="33" s="1"/>
  <c r="AK26" i="33"/>
  <c r="AK24" i="33"/>
  <c r="AK17" i="33"/>
  <c r="Y89" i="33"/>
  <c r="Z89" i="33" s="1"/>
  <c r="Y92" i="33"/>
  <c r="Z92" i="33" s="1"/>
  <c r="AM92" i="33"/>
  <c r="AN92" i="33" s="1"/>
  <c r="AM95" i="33"/>
  <c r="AN95" i="33" s="1"/>
  <c r="AM89" i="33"/>
  <c r="Y95" i="33"/>
  <c r="Z95" i="33" s="1"/>
  <c r="X92" i="33"/>
  <c r="X89" i="33"/>
  <c r="O99" i="33"/>
  <c r="X86" i="33"/>
  <c r="AM86" i="33"/>
  <c r="O86" i="33"/>
  <c r="O21" i="33"/>
  <c r="I9" i="33"/>
  <c r="F9" i="33"/>
  <c r="B9" i="33"/>
  <c r="D9" i="33"/>
  <c r="D7" i="33"/>
  <c r="O83" i="33"/>
  <c r="AN89" i="33" l="1"/>
  <c r="AQ89" i="33"/>
  <c r="AR89" i="33" s="1"/>
  <c r="AQ92" i="33"/>
  <c r="AR92" i="33" s="1"/>
  <c r="AQ95" i="33"/>
  <c r="AR95" i="33" s="1"/>
  <c r="AP95" i="33"/>
  <c r="AO86" i="33"/>
  <c r="AP86" i="33" s="1"/>
  <c r="AN86" i="33"/>
  <c r="V86" i="33"/>
  <c r="Y86" i="33"/>
  <c r="Z86" i="33" s="1"/>
  <c r="X83" i="33"/>
  <c r="V83" i="33"/>
  <c r="AO81" i="33"/>
  <c r="AP81" i="33" s="1"/>
  <c r="V81" i="33"/>
  <c r="O81" i="33"/>
  <c r="X78" i="33"/>
  <c r="V78" i="33"/>
  <c r="O78" i="33"/>
  <c r="AO75" i="33"/>
  <c r="AM75" i="33"/>
  <c r="AN75" i="33" s="1"/>
  <c r="O75" i="33"/>
  <c r="X72" i="33"/>
  <c r="O72" i="33"/>
  <c r="X69" i="33"/>
  <c r="AM69" i="33"/>
  <c r="O69" i="33"/>
  <c r="X65" i="33"/>
  <c r="AM65" i="33"/>
  <c r="O65" i="33"/>
  <c r="X62" i="33"/>
  <c r="AM62" i="33"/>
  <c r="AN62" i="33" s="1"/>
  <c r="O62" i="33"/>
  <c r="X59" i="33"/>
  <c r="V59" i="33"/>
  <c r="O59" i="33"/>
  <c r="AO56" i="33"/>
  <c r="AP56" i="33" s="1"/>
  <c r="V56" i="33"/>
  <c r="V51" i="33"/>
  <c r="O51" i="33"/>
  <c r="AO41" i="33"/>
  <c r="AM41" i="33"/>
  <c r="AN41" i="33" s="1"/>
  <c r="X37" i="33"/>
  <c r="O37" i="33"/>
  <c r="X31" i="33"/>
  <c r="AM31" i="33"/>
  <c r="AN31" i="33" s="1"/>
  <c r="O31" i="33"/>
  <c r="X27" i="33"/>
  <c r="V27" i="33"/>
  <c r="X24" i="33"/>
  <c r="C7" i="31"/>
  <c r="B5" i="27"/>
  <c r="G9" i="27"/>
  <c r="E9" i="27"/>
  <c r="C9" i="27"/>
  <c r="B9" i="27"/>
  <c r="C7" i="27"/>
  <c r="D9" i="32"/>
  <c r="AQ86" i="33" l="1"/>
  <c r="AR86" i="33" s="1"/>
  <c r="V41" i="33"/>
  <c r="Y24" i="33"/>
  <c r="Z24" i="33" s="1"/>
  <c r="AO21" i="33"/>
  <c r="AP21" i="33" s="1"/>
  <c r="AO17" i="33"/>
  <c r="AP17" i="33" s="1"/>
  <c r="V75" i="33"/>
  <c r="AM78" i="33"/>
  <c r="AN78" i="33" s="1"/>
  <c r="AM59" i="33"/>
  <c r="AN59" i="33" s="1"/>
  <c r="AQ41" i="33"/>
  <c r="AR41" i="33" s="1"/>
  <c r="AM51" i="33"/>
  <c r="AN51" i="33" s="1"/>
  <c r="AM27" i="33"/>
  <c r="AN27" i="33" s="1"/>
  <c r="AM83" i="33"/>
  <c r="AN83" i="33" s="1"/>
  <c r="AM81" i="33"/>
  <c r="AQ81" i="33" s="1"/>
  <c r="AR81" i="33" s="1"/>
  <c r="AM56" i="33"/>
  <c r="AQ56" i="33" s="1"/>
  <c r="AR56" i="33" s="1"/>
  <c r="AM24" i="33"/>
  <c r="AN24" i="33" s="1"/>
  <c r="X81" i="33"/>
  <c r="Y81" i="33"/>
  <c r="Z81" i="33" s="1"/>
  <c r="Y83" i="33"/>
  <c r="Z83" i="33" s="1"/>
  <c r="AO83" i="33"/>
  <c r="AP83" i="33" s="1"/>
  <c r="AO72" i="33"/>
  <c r="AP72" i="33" s="1"/>
  <c r="Y72" i="33"/>
  <c r="Z72" i="33" s="1"/>
  <c r="AO69" i="33"/>
  <c r="AP69" i="33" s="1"/>
  <c r="Y65" i="33"/>
  <c r="Z65" i="33" s="1"/>
  <c r="AO65" i="33"/>
  <c r="AP65" i="33" s="1"/>
  <c r="Y62" i="33"/>
  <c r="Z62" i="33" s="1"/>
  <c r="AO62" i="33"/>
  <c r="AP62" i="33" s="1"/>
  <c r="Y59" i="33"/>
  <c r="Z59" i="33" s="1"/>
  <c r="AO59" i="33"/>
  <c r="AP59" i="33" s="1"/>
  <c r="Y56" i="33"/>
  <c r="Z56" i="33" s="1"/>
  <c r="X56" i="33"/>
  <c r="AO37" i="33"/>
  <c r="AP37" i="33" s="1"/>
  <c r="AO31" i="33"/>
  <c r="AP31" i="33" s="1"/>
  <c r="AO27" i="33"/>
  <c r="AP27" i="33" s="1"/>
  <c r="AO24" i="33"/>
  <c r="AP24" i="33" s="1"/>
  <c r="Y21" i="33"/>
  <c r="Z21" i="33" s="1"/>
  <c r="Y17" i="33"/>
  <c r="Z17" i="33" s="1"/>
  <c r="AP41" i="33"/>
  <c r="AN69" i="33"/>
  <c r="Y51" i="33"/>
  <c r="Z51" i="33" s="1"/>
  <c r="X51" i="33"/>
  <c r="AM37" i="33"/>
  <c r="Y37" i="33"/>
  <c r="Z37" i="33" s="1"/>
  <c r="V37" i="33"/>
  <c r="AQ75" i="33"/>
  <c r="AR75" i="33" s="1"/>
  <c r="AP75" i="33"/>
  <c r="AN65" i="33"/>
  <c r="V72" i="33"/>
  <c r="V31" i="33"/>
  <c r="X75" i="33"/>
  <c r="Y78" i="33"/>
  <c r="Z78" i="33" s="1"/>
  <c r="Y41" i="33"/>
  <c r="Z41" i="33" s="1"/>
  <c r="V65" i="33"/>
  <c r="V62" i="33"/>
  <c r="Y31" i="33"/>
  <c r="Z31" i="33" s="1"/>
  <c r="Y69" i="33"/>
  <c r="Z69" i="33" s="1"/>
  <c r="X17" i="33"/>
  <c r="X21" i="33"/>
  <c r="Y27" i="33"/>
  <c r="Z27" i="33" s="1"/>
  <c r="AM72" i="33"/>
  <c r="AO78" i="33"/>
  <c r="X41" i="33"/>
  <c r="V69" i="33"/>
  <c r="Y75" i="33"/>
  <c r="Z75" i="33" s="1"/>
  <c r="V17" i="33"/>
  <c r="AM17" i="33"/>
  <c r="V21" i="33"/>
  <c r="AM21" i="33"/>
  <c r="V24" i="33"/>
  <c r="C11" i="32"/>
  <c r="D11" i="32"/>
  <c r="F11" i="32"/>
  <c r="H11" i="32"/>
  <c r="U21" i="27"/>
  <c r="V21" i="27" s="1"/>
  <c r="S21" i="27"/>
  <c r="T21" i="27" s="1"/>
  <c r="R21" i="27"/>
  <c r="P21" i="27"/>
  <c r="AQ69" i="33" l="1"/>
  <c r="AR69" i="33" s="1"/>
  <c r="AN81" i="33"/>
  <c r="AQ83" i="33"/>
  <c r="AR83" i="33" s="1"/>
  <c r="AN56" i="33"/>
  <c r="AQ62" i="33"/>
  <c r="AR62" i="33" s="1"/>
  <c r="AQ65" i="33"/>
  <c r="AR65" i="33" s="1"/>
  <c r="AQ59" i="33"/>
  <c r="AR59" i="33" s="1"/>
  <c r="AQ31" i="33"/>
  <c r="AR31" i="33" s="1"/>
  <c r="AQ27" i="33"/>
  <c r="AR27" i="33" s="1"/>
  <c r="AQ24" i="33"/>
  <c r="AR24" i="33" s="1"/>
  <c r="AN37" i="33"/>
  <c r="AQ37" i="33"/>
  <c r="AR37" i="33" s="1"/>
  <c r="AP78" i="33"/>
  <c r="AQ78" i="33"/>
  <c r="AR78" i="33" s="1"/>
  <c r="AP51" i="33"/>
  <c r="AQ51" i="33"/>
  <c r="AR51" i="33" s="1"/>
  <c r="AN21" i="33"/>
  <c r="AQ21" i="33"/>
  <c r="AR21" i="33" s="1"/>
  <c r="AN72" i="33"/>
  <c r="AQ72" i="33"/>
  <c r="AR72" i="33" s="1"/>
  <c r="AN17" i="33"/>
  <c r="AQ17" i="33"/>
  <c r="AR17" i="33" s="1"/>
  <c r="AM21" i="27"/>
  <c r="AK21" i="27" s="1"/>
  <c r="W21" i="27"/>
  <c r="X21" i="27" s="1"/>
  <c r="AN21" i="27" l="1"/>
  <c r="AO21" i="27" l="1"/>
  <c r="AP21" i="27" s="1"/>
  <c r="AL21" i="27"/>
  <c r="G41" i="24" l="1"/>
  <c r="F41" i="24"/>
  <c r="E41" i="24"/>
  <c r="D41" i="24"/>
  <c r="C41" i="24"/>
  <c r="C40" i="24"/>
  <c r="D40" i="24"/>
  <c r="E40" i="24"/>
  <c r="F40" i="24"/>
  <c r="G40" i="24"/>
  <c r="G39" i="24"/>
  <c r="F39" i="24"/>
  <c r="E39" i="24"/>
  <c r="D39" i="24"/>
  <c r="C39" i="24"/>
  <c r="G38" i="24"/>
  <c r="F38" i="24"/>
  <c r="E38" i="24"/>
  <c r="D38" i="24"/>
  <c r="C38" i="24"/>
  <c r="D37" i="24"/>
  <c r="G37" i="24"/>
  <c r="F37" i="24"/>
  <c r="E37" i="24"/>
  <c r="C37" i="24"/>
  <c r="B120" i="24"/>
  <c r="C120" i="24"/>
  <c r="D120" i="24"/>
  <c r="A120" i="24" l="1"/>
  <c r="A121" i="24" s="1"/>
  <c r="D122" i="24" s="1"/>
  <c r="D121" i="24"/>
  <c r="C121" i="24"/>
  <c r="B121" i="24"/>
</calcChain>
</file>

<file path=xl/sharedStrings.xml><?xml version="1.0" encoding="utf-8"?>
<sst xmlns="http://schemas.openxmlformats.org/spreadsheetml/2006/main" count="1530" uniqueCount="747">
  <si>
    <t>PROCESO:</t>
  </si>
  <si>
    <t>PLANEACIÓN INSTITUCIONAL</t>
  </si>
  <si>
    <t>PROCEDIMIENTO:</t>
  </si>
  <si>
    <t>POLÍTICA DE ADMINISTRACIÓN DEL RIESGO</t>
  </si>
  <si>
    <t>FECHA DE APROBACIÓN:</t>
  </si>
  <si>
    <t>CÓDIGO:</t>
  </si>
  <si>
    <t>VERSIÓN:</t>
  </si>
  <si>
    <t>PÁGINA:</t>
  </si>
  <si>
    <t>PI02-FOR02</t>
  </si>
  <si>
    <t>1 de 1</t>
  </si>
  <si>
    <t>CONTENIDO</t>
  </si>
  <si>
    <t xml:space="preserve">1. Metodología: </t>
  </si>
  <si>
    <t>En esta hoja encontrará los pasos de la gestión de riesgos correspondientes a la identificación, análisis y valoración, y tratamiento de riesgos. En cada uno de los pasos se detallan aspectos metodológicos claves para el desarrollo de la matriz de riesgos</t>
  </si>
  <si>
    <t>2. Matriz explicativa</t>
  </si>
  <si>
    <t>En esta hoja encontrará una explicación respecto a cada una de las celdas que deben ser diligenciadas en la matriz de riesgos.</t>
  </si>
  <si>
    <t>3. Formato Matriz</t>
  </si>
  <si>
    <t>En esta hoja encontrará el formato de la matriz para desarrollar las etapas de identificación, análisis y valoración, y tratamiento de riesgos.</t>
  </si>
  <si>
    <t>MATRIZ DE RIESGOS DE SEGURIDAD DE LA INFORMACIÓN Y SEGURIDAD DIGITAL</t>
  </si>
  <si>
    <t>¿Cómo se realiza el diligencimiento de esta matriz?</t>
  </si>
  <si>
    <t>PASO 1
IDENTIFICACIÓN DE RIESGOS</t>
  </si>
  <si>
    <t>Para llevar a cabo la identificación de riesgos, debe tenerse presente este ciclo:</t>
  </si>
  <si>
    <t>Análisis de objetivos estratégicos y de los procesos</t>
  </si>
  <si>
    <t>Identificar posibles riesgos que puedan afectar el cumplimiento de los objetivos estratégicos o de proceso.</t>
  </si>
  <si>
    <t>Puntos de riesgo</t>
  </si>
  <si>
    <t>Actividades dentro del proceso donde puede ocurrir el riesgo y que se deben mantener bajo control.</t>
  </si>
  <si>
    <t>Áreas de impacto</t>
  </si>
  <si>
    <t>Consecuencia a la cual se ve expuesta la organización en caso de materializarse un riesgo. Para la CGN se categoriza el impacto para los riesgos de seguridad en: Afectación económica 40%, Afectación Operacional 30%, Afectación reputacional 30%.</t>
  </si>
  <si>
    <t>Áreas de factores de riesgo</t>
  </si>
  <si>
    <t>Seleccionar la principal fuente generado de riesgo. Se cuentan con estas categorías</t>
  </si>
  <si>
    <t>Identificación de Activos de Información</t>
  </si>
  <si>
    <t>Para llevar a cabo la identificación de riesgos de seguridad de la información como primer paso es necesario identificar los activos de información del proceso:</t>
  </si>
  <si>
    <t xml:space="preserve">¿Qué son los activos? </t>
  </si>
  <si>
    <t>¿Por qué identificar los activos?</t>
  </si>
  <si>
    <t>Un activo es cualquier elemento que tenga valor para la organización, en el contexto de seguridad digital, tales como:
-Información, Aplicaciones de la organización
-Servicios web -Bases de Datos, Redes entre otros</t>
  </si>
  <si>
    <t>Permite determinar qué es lo más importante que debe proteger, para  garantizar su funcionamiento interno y externo brindando confianza en el uso del entorno digital .</t>
  </si>
  <si>
    <t>¿Cómo identificar los activos?</t>
  </si>
  <si>
    <t>Fuente: Guía para la Administración del Riesgo y el diseño de controles en entidades públicas Versión 6</t>
  </si>
  <si>
    <t>Gestión de activos de información</t>
  </si>
  <si>
    <r>
      <rPr>
        <b/>
        <sz val="10"/>
        <rFont val="Verdana"/>
        <family val="2"/>
      </rPr>
      <t xml:space="preserve">Objetivo: </t>
    </r>
    <r>
      <rPr>
        <sz val="10"/>
        <rFont val="Verdana"/>
        <family val="2"/>
      </rPr>
      <t>Establecer las acciones necesarias para garantizar la administración del inventario de activos de información, mediante la custodia, seguimiento y control en su ciclo de vida.</t>
    </r>
  </si>
  <si>
    <t>Procedimiento y formatos:</t>
  </si>
  <si>
    <t>GTI-PRC12 Gestión de Activos de Información  
GTI12-FOR01 Formato Inventario de Activos de Información
GTI12-INS01 Instructivo para la gestión de activos de la información</t>
  </si>
  <si>
    <t xml:space="preserve">                                                                          Fuente: Propia Formato Inventario de Activos de Información</t>
  </si>
  <si>
    <t>Identificación del riesgo</t>
  </si>
  <si>
    <t>Para llevar a cabo el proceso de identificación, valoración y establecimiento de controles de seguridad de la información, deben tenerse presentes los tres (3) riesgos inherentes de seguridad de la informaciónes y el ciclo:</t>
  </si>
  <si>
    <t xml:space="preserve">                                            Fuente: Guía para la Administración del Riesgo y el diseño de controles en entidades públicas Versión 6</t>
  </si>
  <si>
    <t>Descripción del riesgo</t>
  </si>
  <si>
    <t>Señalar el detalle del riesgo, de manera que se logren resolver las preguntas ¿qué?, ¿cómo? y ¿por qué?. Así mismo la clasificación dentro de los sistemas de gestión del riesgo, causas e impactos.</t>
  </si>
  <si>
    <t>Clasificación de riesgo</t>
  </si>
  <si>
    <r>
      <t>Señalar a qué categoría pertenece el riesgo identificado teniendo en cuenta los</t>
    </r>
    <r>
      <rPr>
        <b/>
        <sz val="10"/>
        <rFont val="Verdana"/>
        <family val="2"/>
      </rPr>
      <t xml:space="preserve"> factores de riesgo.</t>
    </r>
    <r>
      <rPr>
        <sz val="10"/>
        <rFont val="Verdana"/>
        <family val="2"/>
      </rPr>
      <t xml:space="preserve"> 
La clasificación puede ser: Ejecución y administración de procesos, Fraude Externo, Fraude Interno, Fallas Tecnológicas, Relaciones Laborales, Usuarios, productos y prácticas, Daños a activos fijos / Eventos Externos</t>
    </r>
  </si>
  <si>
    <t>PASO 2
ANÁLISIS Y VALORACIÓN DE RIESGOS</t>
  </si>
  <si>
    <r>
      <t>La valoración del</t>
    </r>
    <r>
      <rPr>
        <b/>
        <sz val="10"/>
        <color theme="5" tint="-0.249977111117893"/>
        <rFont val="Verdana"/>
        <family val="2"/>
      </rPr>
      <t xml:space="preserve"> riesgo inherente</t>
    </r>
    <r>
      <rPr>
        <sz val="10"/>
        <rFont val="Verdana"/>
        <family val="2"/>
      </rPr>
      <t xml:space="preserve"> se mide en términos de su </t>
    </r>
    <r>
      <rPr>
        <b/>
        <sz val="10"/>
        <rFont val="Verdana"/>
        <family val="2"/>
      </rPr>
      <t>impacto y su probabilidad.</t>
    </r>
    <r>
      <rPr>
        <sz val="10"/>
        <rFont val="Verdana"/>
        <family val="2"/>
      </rPr>
      <t xml:space="preserve"> </t>
    </r>
  </si>
  <si>
    <r>
      <rPr>
        <b/>
        <sz val="10"/>
        <rFont val="Verdana"/>
        <family val="2"/>
      </rPr>
      <t>Riesgo Inherente</t>
    </r>
    <r>
      <rPr>
        <sz val="10"/>
        <rFont val="Verdana"/>
        <family val="2"/>
      </rPr>
      <t>: nivel de riesgo propio de la actividad. El resultado de combinar la probabilidad con el impacto nos permite determinar el nivel del riesgo inherente, dentro de unas escalas de severidad.</t>
    </r>
  </si>
  <si>
    <r>
      <t xml:space="preserve">La </t>
    </r>
    <r>
      <rPr>
        <b/>
        <sz val="10"/>
        <rFont val="Verdana"/>
        <family val="2"/>
      </rPr>
      <t>probabilidad</t>
    </r>
    <r>
      <rPr>
        <sz val="10"/>
        <rFont val="Verdana"/>
        <family val="2"/>
      </rPr>
      <t xml:space="preserve"> se mide en términos de las veces en que se realiza la actividad que actúa como factor de riesgo</t>
    </r>
  </si>
  <si>
    <t>Criterios para riesgos de seguridad de la información y seguridad digital</t>
  </si>
  <si>
    <r>
      <t xml:space="preserve">La magnitud del </t>
    </r>
    <r>
      <rPr>
        <b/>
        <sz val="10"/>
        <rFont val="Verdana"/>
        <family val="2"/>
      </rPr>
      <t xml:space="preserve">impacto </t>
    </r>
    <r>
      <rPr>
        <sz val="10"/>
        <rFont val="Verdana"/>
        <family val="2"/>
      </rPr>
      <t>se mide teniendo en cuenta principalmente su afectación por las consecuencias cualitativas</t>
    </r>
  </si>
  <si>
    <t>¿Cómo se determina la zona de riesgo?</t>
  </si>
  <si>
    <r>
      <t xml:space="preserve">Se tiene en cuenta la </t>
    </r>
    <r>
      <rPr>
        <b/>
        <sz val="10"/>
        <rFont val="Verdana"/>
        <family val="2"/>
      </rPr>
      <t>probabilidad del riesgo</t>
    </r>
    <r>
      <rPr>
        <sz val="10"/>
        <rFont val="Verdana"/>
        <family val="2"/>
      </rPr>
      <t>, la cual se mide en una escala de</t>
    </r>
    <r>
      <rPr>
        <b/>
        <sz val="10"/>
        <rFont val="Verdana"/>
        <family val="2"/>
      </rPr>
      <t xml:space="preserve"> 1 a 5</t>
    </r>
    <r>
      <rPr>
        <sz val="10"/>
        <rFont val="Verdana"/>
        <family val="2"/>
      </rPr>
      <t>.</t>
    </r>
  </si>
  <si>
    <r>
      <t xml:space="preserve">En cuanto al </t>
    </r>
    <r>
      <rPr>
        <b/>
        <sz val="10"/>
        <rFont val="Verdana"/>
        <family val="2"/>
      </rPr>
      <t>impacto</t>
    </r>
    <r>
      <rPr>
        <sz val="10"/>
        <rFont val="Verdana"/>
        <family val="2"/>
      </rPr>
      <t xml:space="preserve">, se debe identificar a qué nivel corresponde cada una de las afectaciones (riesgos de seguridad de la información y seguridad digital). El resultado estará en una escala entre 1 y 5. </t>
    </r>
  </si>
  <si>
    <r>
      <t xml:space="preserve">Finalmente, se tiene en cuenta el siguiente </t>
    </r>
    <r>
      <rPr>
        <b/>
        <sz val="10"/>
        <rFont val="Verdana"/>
        <family val="2"/>
      </rPr>
      <t>mapa de calor</t>
    </r>
    <r>
      <rPr>
        <sz val="10"/>
        <rFont val="Verdana"/>
        <family val="2"/>
      </rPr>
      <t xml:space="preserve"> para ubicar el riesgo en la zona correspondiente:</t>
    </r>
  </si>
  <si>
    <r>
      <t xml:space="preserve">Para cada uno de los riesgos identificados y valorados previamente, se realiza la identificación de los </t>
    </r>
    <r>
      <rPr>
        <b/>
        <sz val="10"/>
        <rFont val="Verdana"/>
        <family val="2"/>
      </rPr>
      <t>controles</t>
    </r>
    <r>
      <rPr>
        <sz val="10"/>
        <rFont val="Verdana"/>
        <family val="2"/>
      </rPr>
      <t xml:space="preserve"> que reducen su impacto, probabilidad o ambos. La redacción del control debe tener los siguientes elementos:</t>
    </r>
  </si>
  <si>
    <r>
      <rPr>
        <b/>
        <sz val="10"/>
        <rFont val="Verdana"/>
        <family val="2"/>
      </rPr>
      <t>Responsable de ejecutar el control</t>
    </r>
    <r>
      <rPr>
        <sz val="10"/>
        <rFont val="Verdana"/>
        <family val="2"/>
      </rPr>
      <t xml:space="preserve">: identifica el cargo del servidor que ejecuta el control, en caso de que sean controles automáticos se identificará el sistema que realiza la actividad.
</t>
    </r>
    <r>
      <rPr>
        <b/>
        <sz val="10"/>
        <rFont val="Verdana"/>
        <family val="2"/>
      </rPr>
      <t>Acción</t>
    </r>
    <r>
      <rPr>
        <sz val="10"/>
        <rFont val="Verdana"/>
        <family val="2"/>
      </rPr>
      <t xml:space="preserve">: se determina mediante verbos que indican la acción que deben realizar como parte del control. (¿Qué se hace?)
</t>
    </r>
    <r>
      <rPr>
        <b/>
        <sz val="10"/>
        <rFont val="Verdana"/>
        <family val="2"/>
      </rPr>
      <t>Complemento</t>
    </r>
    <r>
      <rPr>
        <sz val="10"/>
        <rFont val="Verdana"/>
        <family val="2"/>
      </rPr>
      <t>: corresponde a los detalles que permiten identificar claramente el objeto del control. (¿Cada cuanto se hace?, ¿Cómo se hace?, ¿Con qué propósito?,¿Qué pasa si hay desviaciones?)</t>
    </r>
  </si>
  <si>
    <t>Atributos del diseño de control</t>
  </si>
  <si>
    <t>Se deben identificar estas características del control, dado que serán parte de la valoración que permitirá saber su efectividad.</t>
  </si>
  <si>
    <t>Tipo de control</t>
  </si>
  <si>
    <t>1. Preventivo:</t>
  </si>
  <si>
    <t>Accionado en la entrada del proceso y antes de que se realice la actividad.</t>
  </si>
  <si>
    <t>2. Detectivo:</t>
  </si>
  <si>
    <t>Accionado durante la ejecución del proceso. Detectan el riesgo, pero generan reprocesos.</t>
  </si>
  <si>
    <t>3. Correctivo:</t>
  </si>
  <si>
    <t>Accionado en la salida del proceso y después de que se materializa el riesgo.</t>
  </si>
  <si>
    <t>Forma de ejecución</t>
  </si>
  <si>
    <t>1. Manual:</t>
  </si>
  <si>
    <t>Ejecutados con las personas a través de cualquier mecanismo físico.</t>
  </si>
  <si>
    <t>2. Automático:</t>
  </si>
  <si>
    <t>Ejecutados por un sistema o dispositivo.</t>
  </si>
  <si>
    <t>Atributos informativos</t>
  </si>
  <si>
    <t>1. Documentado:</t>
  </si>
  <si>
    <t>El control está estandarizado en algún documento del Sistema de Gestión.</t>
  </si>
  <si>
    <t>2. Frecuencia:</t>
  </si>
  <si>
    <t>Determina la cantidad de veces que se realiza en un año.</t>
  </si>
  <si>
    <t>3. Evidencia:</t>
  </si>
  <si>
    <t>Registros o documentos que comprueban la aplicación del control.</t>
  </si>
  <si>
    <t>¿Cómo se califica el diseño del control?</t>
  </si>
  <si>
    <t xml:space="preserve">Teniendo en cuenta los atributos seleccionados para el control, se calcula automáticamente una puntuación del porcentaje de aplicación del control. La calificación se establece de esta manera:  </t>
  </si>
  <si>
    <r>
      <rPr>
        <b/>
        <sz val="10"/>
        <color theme="1"/>
        <rFont val="Verdana"/>
        <family val="2"/>
      </rPr>
      <t>Riesgo Residual</t>
    </r>
    <r>
      <rPr>
        <sz val="10"/>
        <color theme="1"/>
        <rFont val="Verdana"/>
        <family val="2"/>
      </rPr>
      <t>: es el resultado de aplicar la efectividad de los controles al riesgo inherente. En ese sentido se tiene que:</t>
    </r>
  </si>
  <si>
    <r>
      <t xml:space="preserve">• La implementación de </t>
    </r>
    <r>
      <rPr>
        <b/>
        <sz val="10"/>
        <rFont val="Verdana"/>
        <family val="2"/>
      </rPr>
      <t xml:space="preserve">acciones correctivas </t>
    </r>
    <r>
      <rPr>
        <sz val="10"/>
        <rFont val="Verdana"/>
        <family val="2"/>
      </rPr>
      <t xml:space="preserve">reducen el </t>
    </r>
    <r>
      <rPr>
        <b/>
        <sz val="10"/>
        <color theme="4" tint="-0.499984740745262"/>
        <rFont val="Verdana"/>
        <family val="2"/>
      </rPr>
      <t>impacto</t>
    </r>
    <r>
      <rPr>
        <sz val="10"/>
        <rFont val="Verdana"/>
        <family val="2"/>
      </rPr>
      <t xml:space="preserve">, mientras que las </t>
    </r>
    <r>
      <rPr>
        <b/>
        <sz val="10"/>
        <rFont val="Verdana"/>
        <family val="2"/>
      </rPr>
      <t>acciones preventivas y detectivas</t>
    </r>
    <r>
      <rPr>
        <sz val="10"/>
        <rFont val="Verdana"/>
        <family val="2"/>
      </rPr>
      <t xml:space="preserve"> reducen la </t>
    </r>
    <r>
      <rPr>
        <b/>
        <sz val="10"/>
        <color theme="4" tint="-0.499984740745262"/>
        <rFont val="Verdana"/>
        <family val="2"/>
      </rPr>
      <t>probabilidad</t>
    </r>
    <r>
      <rPr>
        <sz val="10"/>
        <rFont val="Verdana"/>
        <family val="2"/>
      </rPr>
      <t>. Las demás características suman al porcentaje.</t>
    </r>
  </si>
  <si>
    <r>
      <t xml:space="preserve">• Los controles mitigan el riesgo de forma </t>
    </r>
    <r>
      <rPr>
        <b/>
        <sz val="10"/>
        <color theme="4" tint="-0.499984740745262"/>
        <rFont val="Verdana"/>
        <family val="2"/>
      </rPr>
      <t>acumulativa</t>
    </r>
    <r>
      <rPr>
        <sz val="10"/>
        <rFont val="Verdana"/>
        <family val="2"/>
      </rPr>
      <t xml:space="preserve">, esto quiere decir que una vez se aplica el valor de uno de los controles, el siguiente control se aplicará con el valor resultante luego de la aplicación del primer control.    </t>
    </r>
  </si>
  <si>
    <r>
      <t xml:space="preserve">• En caso de no contar con controles correctivos, el </t>
    </r>
    <r>
      <rPr>
        <b/>
        <sz val="10"/>
        <rFont val="Verdana"/>
        <family val="2"/>
      </rPr>
      <t>impacto residual es el mismo calculado inicialmente</t>
    </r>
    <r>
      <rPr>
        <sz val="10"/>
        <rFont val="Verdana"/>
        <family val="2"/>
      </rPr>
      <t>, es importante señalar que no será posible su movimiento en la matriz para el impacto.</t>
    </r>
  </si>
  <si>
    <t>PASO 3
TRATAMIENTO DE RIESGOS</t>
  </si>
  <si>
    <t>Teniendo en cuenta el nivel de exposición del riesgo se debe determinar la medida que se va a adoptar:</t>
  </si>
  <si>
    <t>¿Cómo se determina el tratamiento del riesgo adecuado?</t>
  </si>
  <si>
    <t>NIVEL DE EXPOSICIÓN DEL RIESGO</t>
  </si>
  <si>
    <t>OPCIÓN DE TRATAMIENTO</t>
  </si>
  <si>
    <t>DETALLE DEL TRATAMIENTO</t>
  </si>
  <si>
    <t>ZONA DE RIESGO EXTREMO</t>
  </si>
  <si>
    <t>Reducir: Mitigar</t>
  </si>
  <si>
    <t>Se deberán implementar inmediatamente las acciones que conlleven a reducir el riesgo. Las acciones preventivas tomadas deberán llevar a la implementación de nuevos controles que prevengan la materialización del riesgo y a mitigar el impacto.</t>
  </si>
  <si>
    <t>ZONA DE RIESGO 
ALTO</t>
  </si>
  <si>
    <t>Reducir: Mitigar o Transferir</t>
  </si>
  <si>
    <t xml:space="preserve">Se deberán implementar acciones que conlleven a mitigar o transferir el riesgo. Se deberán implementar acciones preventivas que conlleven a mejorar o documentar los controles existentes. </t>
  </si>
  <si>
    <t>ZONA DE RIESGO 
MODERADO</t>
  </si>
  <si>
    <t>Se deberán implementar acciones que conlleven a reducir el riesgo. Se deberán implementar acciones preventivas que conlleven a fortalecer los controles existentes.</t>
  </si>
  <si>
    <t>ZONA DE RIESGO 
BAJO</t>
  </si>
  <si>
    <t>Aceptar</t>
  </si>
  <si>
    <t>Se debe realizar seguimiento a los riesgos con el fin de verificar su impacto, probabilidad y la valoración de los controles.</t>
  </si>
  <si>
    <t>La última parte del ejercicio es determinar el plan de acción que permitirá desarrollar la opción de tratamiento seleccionada. Para ello debe indicarse el responsable, la acción específica, el tiempo en que se realizará y la evidencia documentada que permitirá validarlo.</t>
  </si>
  <si>
    <t>Riesgos RESIDUAL de nivel Extremo o Alto</t>
  </si>
  <si>
    <t>Las acciones no deben superar los 2 meses de implementación.</t>
  </si>
  <si>
    <t>Riesgos RESIDUAL de nivel Moderado o Bajo</t>
  </si>
  <si>
    <t>Las acciones se pueden establecer en un periodo de 3 a 12 meses.</t>
  </si>
  <si>
    <t>Se debe incluir en el contenido del plan de acción la siguiente información:</t>
  </si>
  <si>
    <t>Plan de acción</t>
  </si>
  <si>
    <t>Responsable</t>
  </si>
  <si>
    <t>Fecha inicio</t>
  </si>
  <si>
    <t>Fecha de finalización</t>
  </si>
  <si>
    <t>Entregable / Evidencia</t>
  </si>
  <si>
    <t>• La(s) acción(es) del plan deben iniciar con un verbo. Se recomienda aplicar la metodología SMART para el diseño de la acción.</t>
  </si>
  <si>
    <t>Matriz de Riesgos 2025 - Contaduría General de la Nación</t>
  </si>
  <si>
    <t>IDENTIFICACIÓN DEL RIESGO</t>
  </si>
  <si>
    <t>VALORACIÓN DEL RIESGO INHERENTE</t>
  </si>
  <si>
    <t>EVALUACIÓN DEL CONTROL</t>
  </si>
  <si>
    <t>NIVEL DE RIESGO RESIDUAL</t>
  </si>
  <si>
    <t>PLANES DE ACCIÓN PARA EL TRATAMIENTO DE RIESGOS</t>
  </si>
  <si>
    <t>N°</t>
  </si>
  <si>
    <t>CÓDIGO DEL PROCESO</t>
  </si>
  <si>
    <t>PROCESO</t>
  </si>
  <si>
    <t>LÍDER DEL PROCESO</t>
  </si>
  <si>
    <t>TIPOLOGÍA DE RIESGO</t>
  </si>
  <si>
    <t>FACTOR DE RIESGO</t>
  </si>
  <si>
    <t>DESCRIPCIÓN DEL FACTOR DE RIESGO</t>
  </si>
  <si>
    <t>ACTIVOS</t>
  </si>
  <si>
    <t xml:space="preserve">CATEGORÍA DE RIESGO </t>
  </si>
  <si>
    <t>Consecuencia
¿QUÉ ?
IMPACTO</t>
  </si>
  <si>
    <t>Amenaza
¿CÓMO?
CAUSA INMEDIATA 
(Iniciar con la palabra 
por)</t>
  </si>
  <si>
    <t>Vulnerabilidad
¿POR QUÉ?
CAUSA RAÍZ
(Iniciar con 
debido a/a causa de)</t>
  </si>
  <si>
    <t>DESCRIPCIÓN DEL RIESGO</t>
  </si>
  <si>
    <t>CLASIFICACIÓN DEL RIESGO</t>
  </si>
  <si>
    <t>IMPACTO</t>
  </si>
  <si>
    <t>FRECUENCIA DE LA ACTIVIDAD</t>
  </si>
  <si>
    <t>PROBABILIDAD</t>
  </si>
  <si>
    <r>
      <t xml:space="preserve">NIVEL DE RIESGO </t>
    </r>
    <r>
      <rPr>
        <b/>
        <sz val="12"/>
        <color theme="1" tint="4.9989318521683403E-2"/>
        <rFont val="Calibri"/>
        <family val="2"/>
        <scheme val="minor"/>
      </rPr>
      <t>INHERENTE</t>
    </r>
    <r>
      <rPr>
        <b/>
        <sz val="12"/>
        <color theme="0"/>
        <rFont val="Calibri"/>
        <family val="2"/>
        <scheme val="minor"/>
      </rPr>
      <t xml:space="preserve">
(ZONA)</t>
    </r>
  </si>
  <si>
    <t>CONTROL 27001:2022</t>
  </si>
  <si>
    <t>CONTROLES
Aplicados</t>
  </si>
  <si>
    <t xml:space="preserve">RESPONSABLE DE EJECUTAR EL CONTROL </t>
  </si>
  <si>
    <t>ENTREGABLE / EVIDENCIA</t>
  </si>
  <si>
    <t>Funcionamiento del control</t>
  </si>
  <si>
    <t>¿El control está documentado?</t>
  </si>
  <si>
    <t>Frecuencia del control</t>
  </si>
  <si>
    <t>Evidencia</t>
  </si>
  <si>
    <t>CAL 3</t>
  </si>
  <si>
    <t>CAL 4_IMP</t>
  </si>
  <si>
    <t>CAL 5_PRO</t>
  </si>
  <si>
    <t>CAL 2</t>
  </si>
  <si>
    <r>
      <t xml:space="preserve">NIVEL DE RIESGO </t>
    </r>
    <r>
      <rPr>
        <b/>
        <sz val="12"/>
        <color theme="1" tint="4.9989318521683403E-2"/>
        <rFont val="Calibri"/>
        <family val="2"/>
        <scheme val="minor"/>
      </rPr>
      <t>RESIDUAL</t>
    </r>
    <r>
      <rPr>
        <b/>
        <sz val="12"/>
        <color theme="0"/>
        <rFont val="Calibri"/>
        <family val="2"/>
        <scheme val="minor"/>
      </rPr>
      <t xml:space="preserve">
(ZONA)</t>
    </r>
  </si>
  <si>
    <t>OPCIONES DE MANEJO DEL RIESGO RESIDUAL</t>
  </si>
  <si>
    <t>PLAN DE ACCIÓN</t>
  </si>
  <si>
    <t>RESPONSABLE</t>
  </si>
  <si>
    <t>FECHA DE INICIO</t>
  </si>
  <si>
    <t>FECHA DE FINALIZACIÓN</t>
  </si>
  <si>
    <t>EVIDENCIA / ENTREGABLE</t>
  </si>
  <si>
    <t>Numere los riesgos de manera consecutiva</t>
  </si>
  <si>
    <r>
      <t xml:space="preserve">Incluya, el o los códigos de procesos de acuerdo a la lista que se muestra a continuación:
</t>
    </r>
    <r>
      <rPr>
        <b/>
        <sz val="12"/>
        <rFont val="Arial"/>
        <family val="2"/>
      </rPr>
      <t xml:space="preserve">
PI</t>
    </r>
    <r>
      <rPr>
        <sz val="12"/>
        <rFont val="Arial"/>
        <family val="2"/>
      </rPr>
      <t xml:space="preserve">: Planeación Integral
</t>
    </r>
    <r>
      <rPr>
        <b/>
        <sz val="12"/>
        <rFont val="Arial"/>
        <family val="2"/>
      </rPr>
      <t>CPU</t>
    </r>
    <r>
      <rPr>
        <sz val="12"/>
        <rFont val="Arial"/>
        <family val="2"/>
      </rPr>
      <t xml:space="preserve">: Comunicación Pública
</t>
    </r>
    <r>
      <rPr>
        <b/>
        <sz val="12"/>
        <rFont val="Arial"/>
        <family val="2"/>
      </rPr>
      <t>NOR</t>
    </r>
    <r>
      <rPr>
        <sz val="12"/>
        <rFont val="Arial"/>
        <family val="2"/>
      </rPr>
      <t xml:space="preserve">: Normalización y Culturización Contable
</t>
    </r>
    <r>
      <rPr>
        <b/>
        <sz val="12"/>
        <rFont val="Arial"/>
        <family val="2"/>
      </rPr>
      <t>CEN</t>
    </r>
    <r>
      <rPr>
        <sz val="12"/>
        <rFont val="Arial"/>
        <family val="2"/>
      </rPr>
      <t xml:space="preserve">: Centralización de la Información
</t>
    </r>
    <r>
      <rPr>
        <b/>
        <sz val="12"/>
        <rFont val="Arial"/>
        <family val="2"/>
      </rPr>
      <t>CON</t>
    </r>
    <r>
      <rPr>
        <sz val="12"/>
        <rFont val="Arial"/>
        <family val="2"/>
      </rPr>
      <t xml:space="preserve">: Consolidación de la Información
</t>
    </r>
    <r>
      <rPr>
        <b/>
        <sz val="12"/>
        <rFont val="Arial"/>
        <family val="2"/>
      </rPr>
      <t>GTH</t>
    </r>
    <r>
      <rPr>
        <sz val="12"/>
        <rFont val="Arial"/>
        <family val="2"/>
      </rPr>
      <t xml:space="preserve">: Gestión Humana
</t>
    </r>
    <r>
      <rPr>
        <b/>
        <sz val="12"/>
        <rFont val="Arial"/>
        <family val="2"/>
      </rPr>
      <t>GAD</t>
    </r>
    <r>
      <rPr>
        <sz val="12"/>
        <rFont val="Arial"/>
        <family val="2"/>
      </rPr>
      <t xml:space="preserve">: Gestión Administrativa
</t>
    </r>
    <r>
      <rPr>
        <b/>
        <sz val="12"/>
        <rFont val="Arial"/>
        <family val="2"/>
      </rPr>
      <t>GFI</t>
    </r>
    <r>
      <rPr>
        <sz val="12"/>
        <rFont val="Arial"/>
        <family val="2"/>
      </rPr>
      <t xml:space="preserve">: Gestión Recursos Financieros
</t>
    </r>
    <r>
      <rPr>
        <b/>
        <sz val="12"/>
        <rFont val="Arial"/>
        <family val="2"/>
      </rPr>
      <t>GTI</t>
    </r>
    <r>
      <rPr>
        <sz val="12"/>
        <rFont val="Arial"/>
        <family val="2"/>
      </rPr>
      <t xml:space="preserve">: Gestión TICS
</t>
    </r>
    <r>
      <rPr>
        <b/>
        <sz val="12"/>
        <rFont val="Arial"/>
        <family val="2"/>
      </rPr>
      <t>GJU</t>
    </r>
    <r>
      <rPr>
        <sz val="12"/>
        <rFont val="Arial"/>
        <family val="2"/>
      </rPr>
      <t xml:space="preserve">: Gestión Jurídica
</t>
    </r>
    <r>
      <rPr>
        <b/>
        <sz val="12"/>
        <rFont val="Arial"/>
        <family val="2"/>
      </rPr>
      <t>CYE</t>
    </r>
    <r>
      <rPr>
        <sz val="12"/>
        <rFont val="Arial"/>
        <family val="2"/>
      </rPr>
      <t>: Control y Evaluación</t>
    </r>
  </si>
  <si>
    <t xml:space="preserve">Incluya, el proceso o procesos objeto de análisis </t>
  </si>
  <si>
    <t>Incluya, el o los cargos de los líderes de procesos</t>
  </si>
  <si>
    <r>
      <t xml:space="preserve">Seleccione de la </t>
    </r>
    <r>
      <rPr>
        <b/>
        <sz val="12"/>
        <rFont val="Arial"/>
        <family val="2"/>
      </rPr>
      <t>lista desplegable</t>
    </r>
    <r>
      <rPr>
        <sz val="12"/>
        <rFont val="Arial"/>
        <family val="2"/>
      </rPr>
      <t xml:space="preserve">, la tipología de riesgo vinculado: Seguridad de la infromación
</t>
    </r>
    <r>
      <rPr>
        <b/>
        <sz val="12"/>
        <rFont val="Arial"/>
        <family val="2"/>
      </rPr>
      <t>Seguridad de la información</t>
    </r>
    <r>
      <rPr>
        <sz val="12"/>
        <rFont val="Arial"/>
        <family val="2"/>
      </rPr>
      <t>: se presentan en los procesos misionales, TICs y otros institucionales, están relacionados con la posibilidad de que una amenaza concreta pueda explotar una vulnerabilidad para causar una pérdida o daño en un activo de información. Suele considerarse como una combinación de la probabilidad de un evento y sus consecuencias. (ISO/IEC 27000).</t>
    </r>
  </si>
  <si>
    <r>
      <t xml:space="preserve">Seleccione de la </t>
    </r>
    <r>
      <rPr>
        <b/>
        <sz val="12"/>
        <rFont val="Arial"/>
        <family val="2"/>
      </rPr>
      <t>lista desplegable</t>
    </r>
    <r>
      <rPr>
        <sz val="12"/>
        <rFont val="Arial"/>
        <family val="2"/>
      </rPr>
      <t xml:space="preserve">, el factor de riesgo vinculado:
</t>
    </r>
    <r>
      <rPr>
        <b/>
        <sz val="12"/>
        <rFont val="Arial"/>
        <family val="2"/>
      </rPr>
      <t>Procesos</t>
    </r>
    <r>
      <rPr>
        <sz val="12"/>
        <rFont val="Arial"/>
        <family val="2"/>
      </rPr>
      <t xml:space="preserve">: Eventos relacionados con errores en las actividades que deben realizar los servidores de la organización.
</t>
    </r>
    <r>
      <rPr>
        <b/>
        <sz val="12"/>
        <rFont val="Arial"/>
        <family val="2"/>
      </rPr>
      <t>Talento_Humano</t>
    </r>
    <r>
      <rPr>
        <sz val="12"/>
        <rFont val="Arial"/>
        <family val="2"/>
      </rPr>
      <t xml:space="preserve">: Incluye seguridad y salud en el trabajo. Se analiza posible dolo e intención frente a la corrupción.
</t>
    </r>
    <r>
      <rPr>
        <b/>
        <sz val="12"/>
        <rFont val="Arial"/>
        <family val="2"/>
      </rPr>
      <t>Tecnología</t>
    </r>
    <r>
      <rPr>
        <sz val="12"/>
        <rFont val="Arial"/>
        <family val="2"/>
      </rPr>
      <t xml:space="preserve">: Eventos relacionados con la infraestructura tecnológica de la entidad.
</t>
    </r>
    <r>
      <rPr>
        <b/>
        <sz val="12"/>
        <rFont val="Arial"/>
        <family val="2"/>
      </rPr>
      <t>Infraestructura</t>
    </r>
    <r>
      <rPr>
        <sz val="12"/>
        <rFont val="Arial"/>
        <family val="2"/>
      </rPr>
      <t xml:space="preserve">: Eventos relacionados con la infraestructura física de la entidad.
</t>
    </r>
    <r>
      <rPr>
        <b/>
        <sz val="12"/>
        <rFont val="Arial"/>
        <family val="2"/>
      </rPr>
      <t>Evento_Externo</t>
    </r>
    <r>
      <rPr>
        <sz val="12"/>
        <rFont val="Arial"/>
        <family val="2"/>
      </rPr>
      <t>: Situaciones externas que afectan la entidad.</t>
    </r>
  </si>
  <si>
    <r>
      <t xml:space="preserve">Teniendo en cuenta el factor de riesgo, seleccione de la </t>
    </r>
    <r>
      <rPr>
        <b/>
        <sz val="12"/>
        <rFont val="Arial"/>
        <family val="2"/>
      </rPr>
      <t>lista desplegable</t>
    </r>
    <r>
      <rPr>
        <sz val="12"/>
        <rFont val="Arial"/>
        <family val="2"/>
      </rPr>
      <t>, la descripción del factor de riesgo que se ajuste al análisis</t>
    </r>
  </si>
  <si>
    <r>
      <rPr>
        <b/>
        <sz val="12"/>
        <rFont val="Arial"/>
        <family val="2"/>
      </rPr>
      <t>Incluya</t>
    </r>
    <r>
      <rPr>
        <sz val="12"/>
        <rFont val="Arial"/>
        <family val="2"/>
      </rPr>
      <t xml:space="preserve">
La clasificación de los activos de: Información a los que aplica el riesgo:
Hardware, Software y Servicios
Talento Humano
Se puede seleccionar uno o varios</t>
    </r>
  </si>
  <si>
    <r>
      <rPr>
        <b/>
        <sz val="12"/>
        <rFont val="Arial"/>
        <family val="2"/>
      </rPr>
      <t>Incluya</t>
    </r>
    <r>
      <rPr>
        <sz val="12"/>
        <rFont val="Arial"/>
        <family val="2"/>
      </rPr>
      <t xml:space="preserve">
Qué categoría de afectación se presenta en relación a la perdida de confidencialidad, Integridad o disponibilidad asociada al riesgo</t>
    </r>
  </si>
  <si>
    <r>
      <rPr>
        <b/>
        <sz val="12"/>
        <rFont val="Arial"/>
        <family val="2"/>
      </rPr>
      <t xml:space="preserve">Describa
Consecuencia: </t>
    </r>
    <r>
      <rPr>
        <sz val="12"/>
        <rFont val="Arial"/>
        <family val="2"/>
      </rPr>
      <t>¿Qué podría ocurrir?/¿Qué efecto tendría la materialización del riesgo?
Esta celda hace parte de la descripción del riesgo en la columna K</t>
    </r>
  </si>
  <si>
    <r>
      <rPr>
        <b/>
        <sz val="12"/>
        <rFont val="Arial"/>
        <family val="2"/>
      </rPr>
      <t>Describa</t>
    </r>
    <r>
      <rPr>
        <sz val="12"/>
        <rFont val="Arial"/>
        <family val="2"/>
      </rPr>
      <t xml:space="preserve">
</t>
    </r>
    <r>
      <rPr>
        <b/>
        <sz val="12"/>
        <rFont val="Arial"/>
        <family val="2"/>
      </rPr>
      <t>Amenaza:</t>
    </r>
    <r>
      <rPr>
        <sz val="12"/>
        <rFont val="Arial"/>
        <family val="2"/>
      </rPr>
      <t xml:space="preserve"> ¿Cómo podría ocurrir?/¿Cómo son las situaciones para que se presente el riesgo?
Se refiere a cualquier evento o circunstancia que pueda afectar negativamente la confidencialidad, integridad o disponibilidad de los activos de información
Iniciar con la palabra</t>
    </r>
    <r>
      <rPr>
        <b/>
        <sz val="12"/>
        <rFont val="Arial"/>
        <family val="2"/>
      </rPr>
      <t xml:space="preserve"> por</t>
    </r>
    <r>
      <rPr>
        <sz val="12"/>
        <rFont val="Arial"/>
        <family val="2"/>
      </rPr>
      <t xml:space="preserve">
Esta celda hace parte de la descripción del riesgo en la columna K</t>
    </r>
  </si>
  <si>
    <r>
      <rPr>
        <b/>
        <sz val="12"/>
        <rFont val="Arial"/>
        <family val="2"/>
      </rPr>
      <t>Describa</t>
    </r>
    <r>
      <rPr>
        <sz val="12"/>
        <rFont val="Arial"/>
        <family val="2"/>
      </rPr>
      <t xml:space="preserve">
</t>
    </r>
    <r>
      <rPr>
        <b/>
        <sz val="12"/>
        <rFont val="Arial"/>
        <family val="2"/>
      </rPr>
      <t>Vulnerabilidad:</t>
    </r>
    <r>
      <rPr>
        <sz val="12"/>
        <rFont val="Arial"/>
        <family val="2"/>
      </rPr>
      <t xml:space="preserve"> ¿Por qué podría ocurriría?/¿Por qué se podría materializar el riesgo?
Es una debilidad en un sistema, aplicación, proceso o incluso en una persona, que puede ser explotada por un atacante para comprometer la seguridad 
Iniciar con </t>
    </r>
    <r>
      <rPr>
        <b/>
        <sz val="12"/>
        <rFont val="Arial"/>
        <family val="2"/>
      </rPr>
      <t>debido a / a causa de</t>
    </r>
    <r>
      <rPr>
        <sz val="12"/>
        <rFont val="Arial"/>
        <family val="2"/>
      </rPr>
      <t xml:space="preserve">
Esta celda hace parte de la descripción del riesgo en la columna K</t>
    </r>
  </si>
  <si>
    <t>CELDA FORMULADA
NO MODIFICAR</t>
  </si>
  <si>
    <r>
      <t xml:space="preserve">Seleccione de la lista desplegable, la clasificación del riesgo:
</t>
    </r>
    <r>
      <rPr>
        <b/>
        <sz val="12"/>
        <rFont val="Arial"/>
        <family val="2"/>
      </rPr>
      <t>Ejecución y administración de procesos</t>
    </r>
    <r>
      <rPr>
        <sz val="12"/>
        <rFont val="Arial"/>
        <family val="2"/>
      </rPr>
      <t xml:space="preserve">: Pérdidas derivadas de errores en la ejecución y administración de procesos.
</t>
    </r>
    <r>
      <rPr>
        <b/>
        <sz val="12"/>
        <rFont val="Arial"/>
        <family val="2"/>
      </rPr>
      <t>Fraude externo</t>
    </r>
    <r>
      <rPr>
        <sz val="12"/>
        <rFont val="Arial"/>
        <family val="2"/>
      </rPr>
      <t xml:space="preserve">: Pérdida derivada de actos de fraude por personas ajenas a la organización (no participa personal de la entidad).
</t>
    </r>
    <r>
      <rPr>
        <b/>
        <sz val="12"/>
        <rFont val="Arial"/>
        <family val="2"/>
      </rPr>
      <t>Fraude interno</t>
    </r>
    <r>
      <rPr>
        <sz val="12"/>
        <rFont val="Arial"/>
        <family val="2"/>
      </rPr>
      <t xml:space="preserve">: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r>
    <r>
      <rPr>
        <b/>
        <sz val="12"/>
        <rFont val="Arial"/>
        <family val="2"/>
      </rPr>
      <t>Fallas tecnológicas</t>
    </r>
    <r>
      <rPr>
        <sz val="12"/>
        <rFont val="Arial"/>
        <family val="2"/>
      </rPr>
      <t xml:space="preserve">: Errores en hardware, software, telecomunicaciones, interrupción de servicios básicos.
</t>
    </r>
    <r>
      <rPr>
        <b/>
        <sz val="12"/>
        <rFont val="Arial"/>
        <family val="2"/>
      </rPr>
      <t>Relaciones laborales</t>
    </r>
    <r>
      <rPr>
        <sz val="12"/>
        <rFont val="Arial"/>
        <family val="2"/>
      </rPr>
      <t xml:space="preserve">: Pérdidas que surgen de acciones contrarias a las leyes o acuerdos de empleo, salud o seguridad, del pago de demandas por daños personales o de discriminación.
</t>
    </r>
    <r>
      <rPr>
        <b/>
        <sz val="12"/>
        <rFont val="Arial"/>
        <family val="2"/>
      </rPr>
      <t>Usuarios, productos y prácticas</t>
    </r>
    <r>
      <rPr>
        <sz val="12"/>
        <rFont val="Arial"/>
        <family val="2"/>
      </rPr>
      <t xml:space="preserve">: Fallas negligentes o involuntarias de las obligaciones frente a los usuarios y que impiden satisfacer una obligación profesional frente a éstos.
</t>
    </r>
    <r>
      <rPr>
        <b/>
        <sz val="12"/>
        <rFont val="Arial"/>
        <family val="2"/>
      </rPr>
      <t>Daños a activos fijos/ eventos externos:</t>
    </r>
    <r>
      <rPr>
        <sz val="12"/>
        <rFont val="Arial"/>
        <family val="2"/>
      </rPr>
      <t xml:space="preserve"> Pérdida por daños o extravíos de los activos fijos por desastres naturales u otros riesgos/eventos externos como atentados, vandalismo, orden público.</t>
    </r>
  </si>
  <si>
    <r>
      <t xml:space="preserve">
Seleccione de la</t>
    </r>
    <r>
      <rPr>
        <b/>
        <sz val="12"/>
        <rFont val="Arial"/>
        <family val="2"/>
      </rPr>
      <t xml:space="preserve"> lista desplegable</t>
    </r>
    <r>
      <rPr>
        <sz val="12"/>
        <rFont val="Arial"/>
        <family val="2"/>
      </rPr>
      <t xml:space="preserve">, para valorar el impacto del riesgo respecto a la afectación económica
Ver hoja "Metodología"
</t>
    </r>
  </si>
  <si>
    <r>
      <t xml:space="preserve">Teniendo en cuenta la frecuencia, seleccione de la </t>
    </r>
    <r>
      <rPr>
        <b/>
        <sz val="12"/>
        <rFont val="Arial"/>
        <family val="2"/>
      </rPr>
      <t>lista desplegable</t>
    </r>
    <r>
      <rPr>
        <sz val="12"/>
        <rFont val="Arial"/>
        <family val="2"/>
      </rPr>
      <t>,  que se ajuste al análisis</t>
    </r>
  </si>
  <si>
    <r>
      <rPr>
        <b/>
        <sz val="12"/>
        <rFont val="Arial"/>
        <family val="2"/>
      </rPr>
      <t xml:space="preserve">Incluya
</t>
    </r>
    <r>
      <rPr>
        <sz val="12"/>
        <rFont val="Arial"/>
        <family val="2"/>
      </rPr>
      <t xml:space="preserve">
 el Numero de control del Anexo A de la norma ISO/IEC 27001:2022 relacionado con el riesgo.</t>
    </r>
  </si>
  <si>
    <r>
      <t xml:space="preserve">Describa el control que aplica al riesgo de acuerdo al numeral del anexo A
Estructura para la descripción del control:
</t>
    </r>
    <r>
      <rPr>
        <b/>
        <sz val="12"/>
        <rFont val="Arial"/>
        <family val="2"/>
      </rPr>
      <t>Responsable de ejecutar el control:</t>
    </r>
    <r>
      <rPr>
        <sz val="12"/>
        <rFont val="Arial"/>
        <family val="2"/>
      </rPr>
      <t xml:space="preserve"> identifica el cargo del servidor o rol que ejecuta el control, en caso de que sean controles automáticos se identificará el sistema que realiza la actividad.
</t>
    </r>
    <r>
      <rPr>
        <b/>
        <sz val="12"/>
        <rFont val="Arial"/>
        <family val="2"/>
      </rPr>
      <t xml:space="preserve">Acción: </t>
    </r>
    <r>
      <rPr>
        <sz val="12"/>
        <rFont val="Arial"/>
        <family val="2"/>
      </rPr>
      <t xml:space="preserve">se determina mediante verbos que indican la acción que deben realizar como parte del control. (¿Qué se hace?)
</t>
    </r>
    <r>
      <rPr>
        <b/>
        <sz val="12"/>
        <rFont val="Arial"/>
        <family val="2"/>
      </rPr>
      <t>Complemento:</t>
    </r>
    <r>
      <rPr>
        <sz val="12"/>
        <rFont val="Arial"/>
        <family val="2"/>
      </rPr>
      <t xml:space="preserve"> corresponde a los detalles que permiten identificar claramente el objeto del control. (¿Cada cuanto se hace?, ¿Cómo se hace?, ¿Con qué propósito?,¿Qué pasa si hay desviaciones?)</t>
    </r>
  </si>
  <si>
    <t>Escriba el o los cargos de los líderes de procesos  responsables de ejecutar el control</t>
  </si>
  <si>
    <t>Escriba el entregable/evidencia existente del control.
Evidencia que permita demostrar la aplicación del control</t>
  </si>
  <si>
    <r>
      <t xml:space="preserve">
Seleccione de la </t>
    </r>
    <r>
      <rPr>
        <b/>
        <sz val="12"/>
        <rFont val="Arial"/>
        <family val="2"/>
      </rPr>
      <t>lista desplegable</t>
    </r>
    <r>
      <rPr>
        <sz val="12"/>
        <rFont val="Arial"/>
        <family val="2"/>
      </rPr>
      <t xml:space="preserve">, el tipo de control:
</t>
    </r>
    <r>
      <rPr>
        <b/>
        <sz val="12"/>
        <rFont val="Arial"/>
        <family val="2"/>
      </rPr>
      <t>Control preventivo</t>
    </r>
    <r>
      <rPr>
        <sz val="12"/>
        <rFont val="Arial"/>
        <family val="2"/>
      </rPr>
      <t xml:space="preserve">: control accionado en la entrada del proceso y antes de que se realice la actividad originadora del riesgo, se busca establecer las condiciones que aseguren el resultado final esperado.
</t>
    </r>
    <r>
      <rPr>
        <b/>
        <sz val="12"/>
        <rFont val="Arial"/>
        <family val="2"/>
      </rPr>
      <t>Control detectivo</t>
    </r>
    <r>
      <rPr>
        <sz val="12"/>
        <rFont val="Arial"/>
        <family val="2"/>
      </rPr>
      <t xml:space="preserve">: control accionado durante la ejecución del proceso. Estos controles detectan el riesgo, pero generan reprocesos.
</t>
    </r>
    <r>
      <rPr>
        <b/>
        <sz val="12"/>
        <rFont val="Arial"/>
        <family val="2"/>
      </rPr>
      <t>Control correctivo</t>
    </r>
    <r>
      <rPr>
        <sz val="12"/>
        <rFont val="Arial"/>
        <family val="2"/>
      </rPr>
      <t>: control accionado en la salida del proceso y después de que se materializa el riesgo. Estos controles tienen costos implícitos.</t>
    </r>
  </si>
  <si>
    <r>
      <t xml:space="preserve">Seleccione de la </t>
    </r>
    <r>
      <rPr>
        <b/>
        <sz val="12"/>
        <rFont val="Arial"/>
        <family val="2"/>
      </rPr>
      <t>lista desplegable</t>
    </r>
    <r>
      <rPr>
        <sz val="12"/>
        <rFont val="Arial"/>
        <family val="2"/>
      </rPr>
      <t xml:space="preserve">, si el control es manual o automático:
</t>
    </r>
    <r>
      <rPr>
        <b/>
        <sz val="12"/>
        <rFont val="Arial"/>
        <family val="2"/>
      </rPr>
      <t>Control manual</t>
    </r>
    <r>
      <rPr>
        <sz val="12"/>
        <rFont val="Arial"/>
        <family val="2"/>
      </rPr>
      <t xml:space="preserve">: controles que son ejecutados por personas.
</t>
    </r>
    <r>
      <rPr>
        <b/>
        <sz val="12"/>
        <rFont val="Arial"/>
        <family val="2"/>
      </rPr>
      <t>Control automático</t>
    </r>
    <r>
      <rPr>
        <sz val="12"/>
        <rFont val="Arial"/>
        <family val="2"/>
      </rPr>
      <t>: son ejecutados por un sistema.</t>
    </r>
  </si>
  <si>
    <r>
      <t xml:space="preserve">Seleccione de la </t>
    </r>
    <r>
      <rPr>
        <b/>
        <sz val="12"/>
        <rFont val="Arial"/>
        <family val="2"/>
      </rPr>
      <t>lista desplegable</t>
    </r>
    <r>
      <rPr>
        <sz val="12"/>
        <rFont val="Arial"/>
        <family val="2"/>
      </rPr>
      <t>, si el control esta o no esta documentado</t>
    </r>
  </si>
  <si>
    <r>
      <t xml:space="preserve">Seleccione de la </t>
    </r>
    <r>
      <rPr>
        <b/>
        <sz val="12"/>
        <rFont val="Arial"/>
        <family val="2"/>
      </rPr>
      <t>lista desplegable</t>
    </r>
    <r>
      <rPr>
        <sz val="12"/>
        <rFont val="Arial"/>
        <family val="2"/>
      </rPr>
      <t>, la frecuencia con la que se ejecuta el control</t>
    </r>
  </si>
  <si>
    <r>
      <t xml:space="preserve">Seleccione de la </t>
    </r>
    <r>
      <rPr>
        <b/>
        <sz val="12"/>
        <rFont val="Arial"/>
        <family val="2"/>
      </rPr>
      <t>lista desplegable</t>
    </r>
    <r>
      <rPr>
        <sz val="12"/>
        <rFont val="Arial"/>
        <family val="2"/>
      </rPr>
      <t>, si la evidencia esta completa, incompleta o no existe evidencia.</t>
    </r>
  </si>
  <si>
    <t>Seleccione de la lista desplegable, la opción para el manejo del riesgo residual.
Lo anterior debe estar alineado con la tabla "estrategia para combatir el riesgo" registrada en la "Probabilidad-Impacto"</t>
  </si>
  <si>
    <t>En línea con la opción de manejo seleccionada, establezca la acción correspondiente</t>
  </si>
  <si>
    <t>Registre el cargo/rol del responsable de ejecutar la acción</t>
  </si>
  <si>
    <t>Establezca la fecha de inicio de la acción</t>
  </si>
  <si>
    <t>Establezca la fecha fin de la acción. Fecha en la cual estará cumplida la acción definida.</t>
  </si>
  <si>
    <t>Establezca la evidencia/entregable de la ejecución de la acción</t>
  </si>
  <si>
    <t>MATRIZ DE RIESGOS DE SEGURIDAD DE LA INFORMACION Y SEGURIDAD DIGITAL</t>
  </si>
  <si>
    <t>FECHA DE IDENTIFICACIÓN
DD/MM/AAAA</t>
  </si>
  <si>
    <t>CATEGORIA DEL RIESGO</t>
  </si>
  <si>
    <t>CAL 1</t>
  </si>
  <si>
    <t>NIVEL DE RIESGO INHERENTE
(ZONA)</t>
  </si>
  <si>
    <t>NIVEL DE RIESGO RESIDUAL
(ZONA)</t>
  </si>
  <si>
    <t>26CNCCGN1</t>
  </si>
  <si>
    <t>Centralización de la Información,
Normalización y Culturización Contable,
Consolidación de la Información, 
Gestión TICS</t>
  </si>
  <si>
    <t>Subcontador(a) de Centralización de la Información,
Subcontador(a) Normalización y Culturización Contable,
Subcontador(a) Consolidación de la Información, 
Coordinador(a) GIT de Apoyo Informático</t>
  </si>
  <si>
    <t>Seguridad de la información</t>
  </si>
  <si>
    <t>Riesgos de Seguridad de la Información</t>
  </si>
  <si>
    <t>Talento_Humano</t>
  </si>
  <si>
    <t>Comportamiento anti-ético</t>
  </si>
  <si>
    <t>Talento Humano
Información
Harware, Software y Servicios</t>
  </si>
  <si>
    <t>Pérdida de Confidencialidad
e integridad</t>
  </si>
  <si>
    <t xml:space="preserve">Pérdida de confidencialidad e integridad de la información y seguridad digital </t>
  </si>
  <si>
    <t>por uso indebido del manejo de la políticas y lineamientos de seguridad por parte de los usuarios</t>
  </si>
  <si>
    <t xml:space="preserve">a causa del desconocimiento, sensibilización y apropiación de los procedimientos y controles establecidos.
</t>
  </si>
  <si>
    <t>Usuarios, productos y prácticas</t>
  </si>
  <si>
    <t>* Afectación moderada de la integridad por interés de empleados y terceros.
* Afectación moderada de la disponibilidad por interés de empleados y terceros.
* Afectación moderada de la confidencialidad por interés de empleados y terceros.</t>
  </si>
  <si>
    <t>Es viable que el evento ocurra en la mayoría de las circunstancias</t>
  </si>
  <si>
    <t>A 5.1 Políticas de la seguridad de la información</t>
  </si>
  <si>
    <t xml:space="preserve">Aplicación y divulgación de las GTI-POL01 Politicas de seguridad de la información y seguridad digital
Firma y asignación del Formato GTI010-FOR09 - Gestión de cuentas de usuario
</t>
  </si>
  <si>
    <t>Subcontador(a) de Centralización de la Información, Subcontador(a) General y de Investigación, Subcontador(a) de Consolidación de la Información, Coordinador(a) GIT de Apoyo Informático</t>
  </si>
  <si>
    <t>Detectivo</t>
  </si>
  <si>
    <t>Manual</t>
  </si>
  <si>
    <t>SI</t>
  </si>
  <si>
    <t>Continuo</t>
  </si>
  <si>
    <t>Completa</t>
  </si>
  <si>
    <t>Reducir-Mitigar riesgo</t>
  </si>
  <si>
    <t>Realizar revisiones periodicas de derechos de acceso
Sensibilización y medición del uso y apropiación del conocimiento de politicas
Revisar matriz de roles y responsabilidades de aplicaciones críticas</t>
  </si>
  <si>
    <t>GIT de Apoyo Informático</t>
  </si>
  <si>
    <t>Reporte de derechos acceso (directorio activo Vs listado de personal planta y contraristas)
Informe ejecutivo de medición y listado de asistencia
Matriz de roles y responsabilidades de aplicaciones críticas</t>
  </si>
  <si>
    <t>Firma del Formato MAN01-FOR31 Acuerdo de confidencialidad</t>
  </si>
  <si>
    <t>Secretario General</t>
  </si>
  <si>
    <t>Preventivo</t>
  </si>
  <si>
    <t>A solicitud</t>
  </si>
  <si>
    <t>A.5.36 Cumplimiento de políticas, reglas y estándares para la seguridad de la información</t>
  </si>
  <si>
    <t xml:space="preserve">Indicador de Cumplimiento y eficacia de políticas de seguridad de la información en la entidad </t>
  </si>
  <si>
    <t>Oficial de seguridad y privacidad de la información
Coordinador GIT de Apoyo Informático</t>
  </si>
  <si>
    <t>Medición del indicador de políticas</t>
  </si>
  <si>
    <t>Trimestralmente</t>
  </si>
  <si>
    <t>A 6.3 Sensibilización, educación y formación en materia de seguridad de la información</t>
  </si>
  <si>
    <t>Plan de comunicaciones y sensibilización de seguridad de la información y seguridad digital</t>
  </si>
  <si>
    <t>Mensualmente</t>
  </si>
  <si>
    <t>26CNCCGN2</t>
  </si>
  <si>
    <t>Talento Humano
Informacion</t>
  </si>
  <si>
    <t>Pérdida de Disponibilidad y 
Confidencialidad</t>
  </si>
  <si>
    <t>Pérdida de disponibilidad y confidencialidad por afectación del acceso a los sistemas y servicios de TI de la CGN</t>
  </si>
  <si>
    <t>por acciones derivadas del uso indebido de privilegios de acceso por parte de funcionarios o contratistas</t>
  </si>
  <si>
    <t>debido a la falta de segregación de funciones, a la revisión periódica de accesos o deficiencias en los registros</t>
  </si>
  <si>
    <t>* Afectación leve de la integridad.
* Afectación leve de la disponibilidad.
* Afectaciones leves de la confidencialidad.</t>
  </si>
  <si>
    <t>El evento puede ocurrir en algún momento</t>
  </si>
  <si>
    <t xml:space="preserve">Política de Control de Acceso en el documento GTI-POL01 Politicas de seguridad de la información y seguridad digital </t>
  </si>
  <si>
    <t xml:space="preserve">* Reporte de Usuarios Activos e Inactivos
* Captura de MFA activado.
* Matriz de roles y privilegios incluyendo servicio de TI y niveles de acceso para usuarios administradores </t>
  </si>
  <si>
    <t>A 5,16 Gestión de identidades</t>
  </si>
  <si>
    <t>Política de administracion de usuarios y/o contraseñas
Formato: GTI010-FOR09 Gestión de cuentas de usuario
Registros en GLPI
Flujograma control de acceso a sistemas de información y administración de usuarios y contraseñas
GTI02-POL01 Política de administración de usuarios y/o contraseñas</t>
  </si>
  <si>
    <t>* Formato: GTI010-FOR09 Gestión de cuentas de usuario
* Registros en GLPI</t>
  </si>
  <si>
    <t>A 8,2 Derechos de acceso privilegiado</t>
  </si>
  <si>
    <t xml:space="preserve">Perfiles y privilegios de administración asignados para ciertos administradores de las plataformas. </t>
  </si>
  <si>
    <t>Oficial de seguridad y privacidad de la información,
Coordinador(a) GIT de Apoyo Informático</t>
  </si>
  <si>
    <t>Automático</t>
  </si>
  <si>
    <t>26CNCCGN3</t>
  </si>
  <si>
    <t>Informacion</t>
  </si>
  <si>
    <t>Pérdida de Confidencialidad, Disponibilidad e Integridad</t>
  </si>
  <si>
    <t>Perdida de confidencialidad, disponibilidad e integridad de la información de la CGN,</t>
  </si>
  <si>
    <t>por divulgación de procedimientos o información catalogada como reservada a los proveedores y/o contratistas,</t>
  </si>
  <si>
    <t>debido a la ausencia de requisitos de seguridad de la información en los contratos suscritos.</t>
  </si>
  <si>
    <t xml:space="preserve">A 5.19 Seguridad de la información en las relaciones con proveedores
</t>
  </si>
  <si>
    <t>En el  formato de especificaciones técnicas GTI04-FOR02 se tiene establecido que el proveedor debe cumplir con las políticas de seguridad de la información de la entidad.</t>
  </si>
  <si>
    <t>formato de especificaciones técnicas GTI04-FOR02</t>
  </si>
  <si>
    <t>Actualización y validación de la aceptación del Formato MAN01-FOR31 Acuerdo de confidencialidad por parte de funcionarios y contratistas</t>
  </si>
  <si>
    <t>Formato MAN01-FOR31 Acuerdo de confidencialidad por parte de funcionarios y contratistas</t>
  </si>
  <si>
    <t>A 5.32 Derechos de propiedad intelectual</t>
  </si>
  <si>
    <t>Clausula de derechos de propiedad intelectual en los contratos suscritos con proveedores y contratistas.</t>
  </si>
  <si>
    <t>Contratos: Clausula de derechos de propiedad intelectual</t>
  </si>
  <si>
    <t>26TICCGN4</t>
  </si>
  <si>
    <t xml:space="preserve">
Gestión TICS
</t>
  </si>
  <si>
    <t>Oficial de seguridad y privacidad de la información,
Coordinador(a) GIT de Apoyo Informático</t>
  </si>
  <si>
    <t>Riesgos de Continuidad</t>
  </si>
  <si>
    <t>Tecnología</t>
  </si>
  <si>
    <t>Daño físico de dispositivos electrónicos o digitales</t>
  </si>
  <si>
    <t>Información
Harware, Software y Servicios</t>
  </si>
  <si>
    <t xml:space="preserve">Pérdida de Disponibilidad </t>
  </si>
  <si>
    <t xml:space="preserve">Indisponibilidad de los servicios de TI </t>
  </si>
  <si>
    <t>causada por la interrupción en la operación de sus componentes,</t>
  </si>
  <si>
    <t>debido a la ausencia de pruebas, debilidades en la plataforma tecnológica o factores ambientales</t>
  </si>
  <si>
    <t>Fallas Tecnológicas</t>
  </si>
  <si>
    <t>El evento puede ocurrir solo en circunstancias excepcionales (poco comunes o anormales)</t>
  </si>
  <si>
    <t>Plan de continuidad del negocio que incluye la recuperación de desastres
Se realizan pruebas de contingencia a los servicios críticos de TI
Guias de contingencia y pruebas documentadas
BIA</t>
  </si>
  <si>
    <t>* Actualización del plan de contingencia y continuidad de negocio
* Ejecución de pruebas de servicios críticos de TI</t>
  </si>
  <si>
    <t>* plan de contingencia y continuidad de negocio atcualizado
* Pruebas de servicios críticos de TI ejecutadas</t>
  </si>
  <si>
    <t xml:space="preserve">A 7.5 Protección contra amenazas físicas y ambientales </t>
  </si>
  <si>
    <t xml:space="preserve">* Realizar validaciones periódicas de los sistemas de aire acondicionado y supresión de incendios y eléctricos
* Plan de mantenimientos preventivos a los equipos de la infraestructura tecnológicade </t>
  </si>
  <si>
    <t>* Evidencia del funcionamiento del Sistema de detección y prevención de incendios. 
* Evidencia de Mantenimientos de aire acondicionado, switches, SAN, servidores, etc.</t>
  </si>
  <si>
    <t>A 7.11 Servicios públicos de apoyo</t>
  </si>
  <si>
    <t>Plan de mantenimientos preventivos a los equipos a UPS y planta eléctrica</t>
  </si>
  <si>
    <t>* Sistema de Alimentación Ininterrumpida (UPS) con autonomía de 15 a 20 minutos.
* Planta Eléctrica del edificio con autonomia de 24 horas</t>
  </si>
  <si>
    <t>A 7.13 Mantenimiento de equipos</t>
  </si>
  <si>
    <t>Realizar mantenimientos la plataforma tecnológica</t>
  </si>
  <si>
    <t>Registro de mantenimientos</t>
  </si>
  <si>
    <t>Anualmente</t>
  </si>
  <si>
    <t>26TICCGN5</t>
  </si>
  <si>
    <t>Infraestructura</t>
  </si>
  <si>
    <t>Daño de activos fijos</t>
  </si>
  <si>
    <t xml:space="preserve">Pérdida de Confidencialidad, Integridad y  Disponibilidad </t>
  </si>
  <si>
    <t>Daños a activos fijos / Eventos Externos</t>
  </si>
  <si>
    <t>* Política de inteligencia de amenazas
* Política de Control de Virus o software malicioso
* Realizar protección de antivirus y revisión de alertas
* Realizar procesos de concientización  sobre protección de malware
* Realizar bloqueo de malware en firewall</t>
  </si>
  <si>
    <t>* Política de inteligencia de amenazas
* Política de Control de Virus o software malicioso 
* Evidencia de protección de antivirus
* Evidencia de concientización sobre protección de malware
* Evidencia de bloqueo de malware en firewall
* Reporte de amenazas de correo electrónido
* Reporte de amenazas de fotianalizer</t>
  </si>
  <si>
    <t>Aceptar riesgo</t>
  </si>
  <si>
    <t xml:space="preserve">Política de restricción de instalación de software sin autorización
Realizar la configuracion en el Directorio Activo para restricción de instalación de software
Realizar bloqueo en firewall de descargas
</t>
  </si>
  <si>
    <t xml:space="preserve">* Política de Uso de los Recursos de Información en GTI-POL01 Politicas de seguridad de la información y seguridad digital 
* Configuraciones de restricción de instalación de software en el Directorio Activo
* Evidencia de bloqueo en firewall de descargas
</t>
  </si>
  <si>
    <t xml:space="preserve">A.6.7 Trabajo remoto
A 8.3 Restricción de acceso a la información
</t>
  </si>
  <si>
    <t>Acceso remoto por VPN
Creación de usuarios con privilegios</t>
  </si>
  <si>
    <t>* Reporte GLPI de creción usuarios en general y de VPN
* Formato GTI010-FOR09 Gestión de cuentas de usuario</t>
  </si>
  <si>
    <t>A 5.16 Gestión de identidades</t>
  </si>
  <si>
    <t>Asignar Perfiles y privilegios de administración solo para ciertos usuarios</t>
  </si>
  <si>
    <t>26TICCGN6</t>
  </si>
  <si>
    <t xml:space="preserve">Pérdida de Integridad y  Disponibilidad </t>
  </si>
  <si>
    <t>Afectación de la integridad y  disponibilidad de la información y los servicios de TI,</t>
  </si>
  <si>
    <t>A 7.10 Medios de almacenamiento</t>
  </si>
  <si>
    <t>Política para el Uso de Medios Removibles 
Boquear el uso de medios removibles en  los equipos</t>
  </si>
  <si>
    <t>* Política para el Uso de Medios Removibles, Borrado Seguro y Disposición de Medios en GTI-POL01 Politicas de seguridad de la información y seguridad digital 
* Bloqueo en antiivirus de conexión de dispositivos removibles en los equipos</t>
  </si>
  <si>
    <t>A 8.23 Filtrado web</t>
  </si>
  <si>
    <t xml:space="preserve">Política de control de acceso a sitios web 
Restringir y gestionar el acceso a sitios web externos para reducir la exposición a contenidos maliciosos.
</t>
  </si>
  <si>
    <t>* Política de Uso del Internet en GTI-POL01 Politicas de seguridad de la información y seguridad digital 
* Configuraciones de restricción de acceso a sitios web externos en el firewall</t>
  </si>
  <si>
    <t>26TICCGN7</t>
  </si>
  <si>
    <t>Información
Talento Humano
Hardware Software y Servicios</t>
  </si>
  <si>
    <t xml:space="preserve">por sustracción de información o ciberataques </t>
  </si>
  <si>
    <t>A 8.13 Copia de seguridad de la información</t>
  </si>
  <si>
    <t xml:space="preserve">* Política respaldo y restauración de datos 
* Realizar pruebas de restauración de las copias de respaldo de la información, software e imágenes de los sistemas.
</t>
  </si>
  <si>
    <t>* Política de Respaldo y restauración de Datos
* Políticas para Proveedores de Servicios en GTI-POL01 Politicas de seguridad de la información y seguridad digital 
* Política de copias de respaldo
* Pólítica de Seguridad para proveedores de servicios
* Reporte del proceso de copia y restauracion.</t>
  </si>
  <si>
    <t>Correctivo</t>
  </si>
  <si>
    <t>Realizar  pruebas regulares a las copias de respaldo.</t>
  </si>
  <si>
    <t>Reporte de pruebas de restauración de cintas.</t>
  </si>
  <si>
    <t>A 8.34 Protección de los sistemas de información durante las pruebas de auditoría</t>
  </si>
  <si>
    <t xml:space="preserve">* Registrar logs de auditoría de algunos servicios específicos de TI 
</t>
  </si>
  <si>
    <t xml:space="preserve">* Registros de los logs de auditoría a algunos servicios específicos de TI 
</t>
  </si>
  <si>
    <t>A .5.33 Protección de registros</t>
  </si>
  <si>
    <t>Custodia de medios</t>
  </si>
  <si>
    <t>Evidencia entrega de cintas para custodia</t>
  </si>
  <si>
    <t>Definición de tiempos de retención en la TRD</t>
  </si>
  <si>
    <t>Secretaria General
Todos los procesos</t>
  </si>
  <si>
    <t xml:space="preserve">Formato GAD10-FOR01 Tabla de retención documental </t>
  </si>
  <si>
    <t>A 7.7 Escritorio claro y pantalla clara</t>
  </si>
  <si>
    <t>Tips o charlas de sensibilización</t>
  </si>
  <si>
    <t>* Plan de comunicaciones y sensibilización de seguridad de la información y seguridad digital</t>
  </si>
  <si>
    <t>A 5.21 Gestión de seguridad de la información en la cadena de suministro de las TIC</t>
  </si>
  <si>
    <t>* Validar los requisitos de seguridad en la custodia de cintas del proveedor (Transporte, instalaciones, manipulación, etc.).
* Realizar pruebas de restauración de cintas.</t>
  </si>
  <si>
    <t>* Reporte de manejo de la custodia de medios
* Reporte de pruebas de restauración de cintas.
* Informe SOC / NOC
* Evidencia de configuración de puerto seguro en firewall y switches (politicas de acceso al protocolo de servicios HTTPS y otros)</t>
  </si>
  <si>
    <t>26TICCGN8</t>
  </si>
  <si>
    <t>Riesgos de Ciberseguridad</t>
  </si>
  <si>
    <t>Información
Hardware Software y Servicios</t>
  </si>
  <si>
    <t xml:space="preserve">Pérdida de  confidencialidad, integridad y Disponibilidad </t>
  </si>
  <si>
    <t>por ataques informáticos internos o externos a la infraestructura tecnológica</t>
  </si>
  <si>
    <t>debido al acceso no autorizado</t>
  </si>
  <si>
    <t>A.5.6 Contacto con grupos de interés especial</t>
  </si>
  <si>
    <t>Contacto con grupos de interés, especializados en seguridad de la información</t>
  </si>
  <si>
    <t>* Boletines de grupos de interés
* Reporte de incidentes a grupos de interés</t>
  </si>
  <si>
    <t>Incrementar  actividades de socialización sobre ciberataques</t>
  </si>
  <si>
    <t>* Actividades de concientización sobre tema de ciberataques</t>
  </si>
  <si>
    <t>* Política de Gestión de la Vulnerabilidad Técnica
* Desarrollar pruebas de vulnerabilidades periódicas
* Sesibilizar sobre temas de ciberataques
* Política de incidentes de seguridad
* Gestión de incidentes de seguridad</t>
  </si>
  <si>
    <t>Oficial de seguridad y privacidad de la información,
Coordinador(a) GIT de Apoyo Informático
Secretar+ia General</t>
  </si>
  <si>
    <t>*Cierre de puertos.
*Actualización de software para mitigar riesgos de seguridad.
*Informe de pruebas de vulnerabilidad
* Política de Gestión de la Vulnerabilidad Técnica
* Política de Gestión de eventos e incidentes de Seguridad de la Información en GTI-POL01 Politicas de seguridad de la información y seguridad digital 
* Reporte de eventos o incidentes de seguridad en la herramienta de mesa de servicio
* Plan de comunicaciones y sensibilización de seguridad de la información y seguridad digital
* Evidencia de configuración de puerto seguro en firewall y switches (politicas de acceso al protocolo de servicios HTTPS y otros)
* Evidencia portal captivo de acceso a wifi cgn institucional
* Uso de VPN con certificados, autenticación y reglas de conexión</t>
  </si>
  <si>
    <t>A 8.15 Registro
A 8.16 Actividades de supervisión</t>
  </si>
  <si>
    <t>Reuiones de Seguimiento y análisis de reportes y notificaciones relacionadas con la seguridad de la información en Reporte del firewalls, Monitoreo de antivirus y correo, Reportes de servidor de dominio, Reportes de amenazas del correo, Incidentes de la plataforma, Reportes de Colcert, Reporte Zabbix, Formato de pruebas de seguridad desarrollo de software, Uso de Sonar Qube</t>
  </si>
  <si>
    <t>Coordinador(a) GIT de Apoyo Informático
Equipo seguridad de la  información
Administradores</t>
  </si>
  <si>
    <t>Ayuda de memoria de reunión de seguridad de la información</t>
  </si>
  <si>
    <t>26TICCGN9</t>
  </si>
  <si>
    <t>Caída de aplicaciones o redes</t>
  </si>
  <si>
    <t>Hardware Software y Servicios</t>
  </si>
  <si>
    <t xml:space="preserve">Pérdida de  Disponibilidad </t>
  </si>
  <si>
    <t>Afectación a la disponibilidad de los servicios de red y/o comunicaciones en la CGN,</t>
  </si>
  <si>
    <t xml:space="preserve">A.8.21 Seguridad de los servicios de red </t>
  </si>
  <si>
    <t>* Política de Continuidad de Negocio
* Monitorear la continuidad de la operación y sus recursos
* Seguimiento a los acuerdos de nivel de servicio
* Redundancia en los servicios críticos de red y comunicaciones</t>
  </si>
  <si>
    <t>* Política de Continuidad de negocio en GTI-POL01 Politicas de seguridad de la información y seguridad digital y politica de copia de respaldo 
* Software de monitoreo.
* Eventos y alarmas de los componentes de infraestructura tecnológica
* Canal de atención de soporte de proveedor de servicios que afectan el canal de comunicación (reporte de disponibilidad y plataforma de monitoreo)</t>
  </si>
  <si>
    <t>Realizar pruebas de contingencia asociadas con la redundancia</t>
  </si>
  <si>
    <t>* Pruebas de contingencia realizadas</t>
  </si>
  <si>
    <t>26TICCGN10</t>
  </si>
  <si>
    <t>por ataques de denegación de servicios (DoS) o fallas en los equipos,</t>
  </si>
  <si>
    <t>* Se deshabilitan en el switch puertos que no están en uso
* Autenticación en redes Wi-Fi mediante protocolos seguros (WPA2)
* Uso de protocolos de comunicación seguros (HTTPS)
* Implementación de servicios y/o equipos que brinden seguridad perimetral
* Separación de la red de la entidad mediante VLANS
* Monitoreo SOC y NOC (switch, firewall)</t>
  </si>
  <si>
    <t xml:space="preserve">* Evidencia que se deshabilitan en el switch los puertos que no están en uso
* Evidencia de autenticación a la Wifi a través del directorio activo para la red inalámbrica corporativa
* Evidencia de que la red de invitados  cuenta con seguridad (WPA2)
* Configuración de la red de la CGN y sus VLANS (incluir elementos con HA)
* Evidencia del SOC y NOC </t>
  </si>
  <si>
    <t>26CNCCGN11</t>
  </si>
  <si>
    <t>Procesos</t>
  </si>
  <si>
    <t>Errores en la ejecución de protocolos, manuales o procedimientos</t>
  </si>
  <si>
    <t xml:space="preserve">Pérdida de Confidencialidad e integridad  </t>
  </si>
  <si>
    <t>Pérdida de Confidencialidad e integridad</t>
  </si>
  <si>
    <t>debido a la inadecuada gestión o baja apropiación y concientización del uso seguro de las contraseñas y credenciales de autenticación</t>
  </si>
  <si>
    <t>A 5.17 Información de autenticación 
A 5.18 Derechos de acceso
A.8.5 Autenticación segura</t>
  </si>
  <si>
    <t>* Gestión de cuentas de usuario
* Política de Admon Usuarios y Contraseñas 
* Plan de sensibilización con temas de uso adecuado de contraseñas.
* Aplicación de doble factor de autenticación</t>
  </si>
  <si>
    <t>Actualización y formalización de la GTI02-POL01 - Política de Admon Usuarios y Contraseñas</t>
  </si>
  <si>
    <t>26TICCGN12</t>
  </si>
  <si>
    <t xml:space="preserve">Pérdida de Confidencialidad, integridad y Disponibilidad </t>
  </si>
  <si>
    <t>Pérdida de
confidencialidad, integridad y disponibilidad de los datos</t>
  </si>
  <si>
    <t xml:space="preserve">por interceptación, modificación o divulgación durante el proceso de transferencia </t>
  </si>
  <si>
    <t>debido a la falta de mecanismos de autenticación, cifrado o canales seguros</t>
  </si>
  <si>
    <t xml:space="preserve">Para el uso de los archivos en la nube se gestiona el acceso y permiso de los usuarios </t>
  </si>
  <si>
    <t>Enrolamiento desde el directorio activo para el servicio en la nube</t>
  </si>
  <si>
    <t>A 8.11 Enmascaramiento de datos</t>
  </si>
  <si>
    <t>Aplicar técnica de enmascaramiento de datos para el acceso a la aplicación del sistema CHIP</t>
  </si>
  <si>
    <t>Evidencia de enmascaramiento de password encriptado en BD de CHIP producción</t>
  </si>
  <si>
    <t>26CNCCGN13</t>
  </si>
  <si>
    <t>Centralización de la Información,
Normalización y Culturización Contable,
Consolidación de la Información, 
Gestión TICS
GIT de Talento Humano y Prestaciones Sociales
GIT de Servicios Generales, Administrativos y Financieros</t>
  </si>
  <si>
    <t>Subcontador(a) de Centralización de la Información,
Subcontador(a) Normalización y Culturización Contable,
Subcontador(a) Consolidación de la Información, 
Coordinador(a) GIT de Apoyo Informático
Coordinador(a) GIT de Talento Humano y Prestaciones Sociales
Coordinador(a) GIT de Servicios Generales, Administrativos y Financieros</t>
  </si>
  <si>
    <t>Información
Talento Humano</t>
  </si>
  <si>
    <t xml:space="preserve">Deficiencias en los procesos de vinculación, gestión contractual y/o terminación del empleo del personal
</t>
  </si>
  <si>
    <t>Relaciones Laborales</t>
  </si>
  <si>
    <t>Subcontador(a) de Centralización de la Información, Subcontador(a) General y de Investigación, Subcontador(a) de Consolidación de la Información, Coordinador(a) GIT de Apoyo Informático
Coordinador(a) GIT de Talento Humano y Prestaciones Sociales y Coordinador(a) GIT de Servicios Generales, Administrativos y Financieros</t>
  </si>
  <si>
    <t xml:space="preserve">* Verificación del procedimiento en el proceso de cambio o terminación de empleo y novedades de personal
* Verificar la veracidad de los antecedentes de los funcionarios que esté acorde a las funciones u obligaciones laborales
* Registro y trazabilidad documental de cada etapa del proceso de contratación.
</t>
  </si>
  <si>
    <t>26TICCGN14</t>
  </si>
  <si>
    <t xml:space="preserve">Ausencia de procedimientos o documentos </t>
  </si>
  <si>
    <t>Pérdida de confidencialidad, integridad y disponibilidad de la información institucional</t>
  </si>
  <si>
    <t>Fraude Externo</t>
  </si>
  <si>
    <t>Implementar una solución criptográfica para la información sensible</t>
  </si>
  <si>
    <t>Implementación de herramienta</t>
  </si>
  <si>
    <t>26TICCGN15</t>
  </si>
  <si>
    <t>Falta de mantenimiento o adecuación</t>
  </si>
  <si>
    <t xml:space="preserve">Pérdida de Integridad y Disponibilidad </t>
  </si>
  <si>
    <t>* Afectación grave de la integridad por interés de los empleados y terceros.
* Afectación grave de la integridad debido al interés de los empleados y terceros.
* Afectación grave de la confidencialidad debido al interés de los empleados y terceros.</t>
  </si>
  <si>
    <t>El evento podrá ocurrir en algún momento</t>
  </si>
  <si>
    <t>Optimizar la herramienta de  monitoreo para la gestión de la capacidad</t>
  </si>
  <si>
    <t>* Herramienta de  monitoreo para la gestión de la capacidad optimizada</t>
  </si>
  <si>
    <t>26TICCGN16</t>
  </si>
  <si>
    <t>Pérdida de Confidencialidad e Integridad</t>
  </si>
  <si>
    <t>Perdida de confidencialidad e integridad de la información en la ejecución de proyectos de inversión de TI,</t>
  </si>
  <si>
    <t xml:space="preserve">por gestión inadecuada de requisitos de seguridad de la información, </t>
  </si>
  <si>
    <t xml:space="preserve">debido a la falta de seguimiento al cumplimiento de los  lineamientos de seguridad </t>
  </si>
  <si>
    <t>Ejecución y administración de procesos</t>
  </si>
  <si>
    <t xml:space="preserve"> A.5.8 Seguridad de la información en la gestión de proyectos </t>
  </si>
  <si>
    <t>* Definición de especificaciones de seguridad informatica de producto y/o servicio en el anexo de especificaciones técnicas
* Definir los riesgos de seguridad de la información en los procesos de contratación</t>
  </si>
  <si>
    <t xml:space="preserve">* Formato de GTI04-FOR02 - 
* Especificaciones técnicas donde se establece un ítem de requerimientos mínimos obligatorios de especificaciones de seguridad informática de producto y/o servicio
* Matriz de riesgos de procesos de contratación
</t>
  </si>
  <si>
    <t>Implementar medidas de seguimiento de los riesgos de seguridad en los procesos de contratación de TI</t>
  </si>
  <si>
    <t>* Instrumento de seguimiento</t>
  </si>
  <si>
    <t>26TICCGN17</t>
  </si>
  <si>
    <t>* Políticas para la protección de ambientes de desarrollo.
* Metodologías en desarrollo seguro.
* Pruebas de vulnerabilidad al software misional
* Herramientas de manejo de código fuente y su versionamiento.</t>
  </si>
  <si>
    <t>Oficial de seguridad y privacidad de la información,
Coordinador(a) GIT de Apoyo Informático
Equipo Sistemas de Información</t>
  </si>
  <si>
    <t xml:space="preserve">* Política de desarrollo y mantenimiento de software
* Metodología de desarrollo y mantenimiento de software
* Informe de pruebas de vulnerabilidad de software 
* Herramientas de manejo de código GIT y SVN
</t>
  </si>
  <si>
    <t>Actualización de politica y metodología de desarrollo de software</t>
  </si>
  <si>
    <t>* Politica y metodología de desarrollo de software actualizadas</t>
  </si>
  <si>
    <t>* Políticas dedesarrollo y mantenimiento de software seguro
* Ciclo e vida de desarrollo de software
* Pruebas de seguridad
* Desarrollo externo de software
* Principios generales para un desarrollo seguro</t>
  </si>
  <si>
    <t xml:space="preserve">* Política de desarrollo y mantenimiento de software
* Metodología de desarrollo y mantenimiento de software
* Procedimiento desarrollo de software
* Pruebas de seguridad
</t>
  </si>
  <si>
    <t>26TICCGN18</t>
  </si>
  <si>
    <t>debido al desconocimiento por parte de los responsables.</t>
  </si>
  <si>
    <t>* Diligenciamiento del formato de gestión de cambios
* Almacenamiento de configuraciones CMBD</t>
  </si>
  <si>
    <t>* Formato GTI02-FOR04-Gestión de cambios de TI 
 (campo CI Elemento Configuración) https://nextcloud.contaduria.gov.co/index.php/f/2411</t>
  </si>
  <si>
    <t xml:space="preserve">Actualización, aprobación, socialización y aplicación del formato GTI02-FOR04-Gestión de cambios de TI  </t>
  </si>
  <si>
    <t>Coordinador(a) GIT de Apoyo Informático</t>
  </si>
  <si>
    <t xml:space="preserve">* Formato e instructivo de gestión de cambio </t>
  </si>
  <si>
    <t>26TICCGN19</t>
  </si>
  <si>
    <t>Información
Hardware Software y Servicios
Talento Humano</t>
  </si>
  <si>
    <t>Afectación de la confidencialidad, integridad y disponibilidad de los activos de información</t>
  </si>
  <si>
    <t>ocasionada por una inadecuada identificación, valoración y gestión a lo largo de su ciclo de vida</t>
  </si>
  <si>
    <t xml:space="preserve">debido al desconocimiento de los procedimientos establecidos y al manejo inapropiado de la información por parte de los funcionarios, contratistas o terceros	</t>
  </si>
  <si>
    <t xml:space="preserve">A 5.9 Inventario de información y otros activos asociados	
A 5.10 Uso aceptable de la información y otros activos asociados	
A 5.11 Devolución de activos	
A 5.12 Clasificación de la información	
A 5.13 Etiquetado de la información
A 7.8 Ubicación y Protección del equipo	
A 7.9 Seguridad de los activos fuera de las instalaciones
A 7.14 Eliminación segura o reutilización de equipos
A 8.1 Dispositivos de punto final de usuario
A 8.10 Eliminación de información	
</t>
  </si>
  <si>
    <t>* Revisión y actualización de activos de información
* Política para el Borrado Seguro
* Instructivo de Borrado seguro
* Política de Ubicación y Protección de los Equipos
* Política de Dispositivos de punto final de usuario</t>
  </si>
  <si>
    <t>Formatos GTI12-FOR01 de Inventario de Activos de Información
* Política para el Uso de Medios Removibles, Borrado Seguro y Disposición de Medios
* Evidencia de Borrado seguro
* Control de acceso y protección de equipos en centro de cómputo
* Política de Dispositivos de punto final de usuario</t>
  </si>
  <si>
    <t>Semestralmente</t>
  </si>
  <si>
    <t>Incrementar  actividades de socialización sobre activos y borrado seguro</t>
  </si>
  <si>
    <t>26TICCGN20</t>
  </si>
  <si>
    <t>Gestión TICS</t>
  </si>
  <si>
    <t>Falta de capacitación del personal que opera el proceso</t>
  </si>
  <si>
    <t>Pérdida de confidencialidad, integridad y disponibilidad de la información y de los servicios de TI,</t>
  </si>
  <si>
    <t>por bajos niveles de conocimiento y sensibilización en seguridad de la información y ciberseguridad por parte de funcionarios, contratistas y terceros,</t>
  </si>
  <si>
    <t>debido a la falta de articulación, acompañamiento y aprovechamiento de la asesoría de entidades del estado y grupos de interés especializados y la inadecuada aplicación de controles en estos temas.</t>
  </si>
  <si>
    <t>Muy Baja</t>
  </si>
  <si>
    <t>Menor</t>
  </si>
  <si>
    <t>BAJO</t>
  </si>
  <si>
    <t>Articulación con entidades del Estado, CSIRT, MinTIC y grupos de interés especializados para el acompañamiento técnico y fortalecimiento de capacidades.
Ejecución periódica de campañas de sensibilización dirigidas a funcionarios, contratistas y terceros.</t>
  </si>
  <si>
    <t>Materiales de capacitación (presentaciones, guías, infografías).
Registros de asistencia a capacitaciones y jornadas de sensibilización.
Evidencias de campañas internas (correos, piezas gráficas, intranet).</t>
  </si>
  <si>
    <t>26TICCGN21</t>
  </si>
  <si>
    <t>Pérdida de Confidencialidad</t>
  </si>
  <si>
    <t>Pérdida de confidencialidad de la información institucional basada en la divulgación no autorizada y fuga de información que puede afectar la seguridad y reputación de la entidad.</t>
  </si>
  <si>
    <t xml:space="preserve">por el ingreso de datos sensibles en plataformas de inteligencia artificial públicas (asistentes conversacionales o generadores de texto),	</t>
  </si>
  <si>
    <t>debido a la falta de restricciones, controles y procedimientos que impidan el uso de información real</t>
  </si>
  <si>
    <t>si</t>
  </si>
  <si>
    <t>Cuatrimestralmente</t>
  </si>
  <si>
    <t>Moderado</t>
  </si>
  <si>
    <t>26TICCGN22</t>
  </si>
  <si>
    <t>Pérdida de la confidencialidad, integridad y disponibilidad de los activos de información y servicios tecnológicos,</t>
  </si>
  <si>
    <t>a causa de la ausencia de parches de seguridad y limitaciones de recursos tecnológicos y presupuestales que permitan su actualización.</t>
  </si>
  <si>
    <t>* Afectación muy grave de la integridad por interés  de los empleados y terceros.
* Afectación muy grave de la disponibilidad por interés de los empleados y terceros.
* Afectación muy grave de la confidencialidad por interés de los empleados y terceros.</t>
  </si>
  <si>
    <t>Mayor</t>
  </si>
  <si>
    <t>Catastrófico</t>
  </si>
  <si>
    <t>ALTO</t>
  </si>
  <si>
    <t xml:space="preserve">                             Oportunidad</t>
  </si>
  <si>
    <t>26TICCGN1O</t>
  </si>
  <si>
    <t xml:space="preserve">Existe la oportunidad de incrementar el conocimiento en seguridad de la información y ciberseguridad </t>
  </si>
  <si>
    <t xml:space="preserve">mediante el acompañamiento y la asesoría de entidades del Estado y grupos de interés especializados, </t>
  </si>
  <si>
    <t>aprovechando su experiencia y capacidad técnica para fortalecer la formación institucional en estos temas.</t>
  </si>
  <si>
    <t>A 5.5 Contacto con las autoridades</t>
  </si>
  <si>
    <t>Realizar actividades de socialización sobre temas de seguridad</t>
  </si>
  <si>
    <t>Realizar actividades de socialización con entidades COLCERT, CSIRT, proveedores</t>
  </si>
  <si>
    <t>* Actividades de concientización sobre tema de seguridad</t>
  </si>
  <si>
    <t xml:space="preserve">Fecha </t>
  </si>
  <si>
    <t>Actividad</t>
  </si>
  <si>
    <t xml:space="preserve">Ing. Anuar Vargas
Ing. Martha Zornosa G
Ing. Diana Murillo 
 </t>
  </si>
  <si>
    <r>
      <rPr>
        <sz val="11"/>
        <color rgb="FF000000"/>
        <rFont val="Arial"/>
        <family val="2"/>
      </rPr>
      <t>Actualización matriz de riesgos de seguridad de la información y seguridad digital de acuerdo a la version 6 del DAFP, aprobada</t>
    </r>
    <r>
      <rPr>
        <sz val="11"/>
        <rFont val="Arial"/>
        <family val="2"/>
      </rPr>
      <t xml:space="preserve"> en el Comité CICCI del 21 de Agosto de 2025</t>
    </r>
  </si>
  <si>
    <t>RIESGOS DE GESTIÓN Y FISCALES</t>
  </si>
  <si>
    <t>Frecuencia de la Actividad</t>
  </si>
  <si>
    <t>Probabilidad</t>
  </si>
  <si>
    <t>La actividad que conlleva el riesgo se ejecuta como máximos 2 veces por año</t>
  </si>
  <si>
    <t>Baja</t>
  </si>
  <si>
    <t>La actividad que conlleva el riesgo se ejecuta de 3 a 24 veces al año</t>
  </si>
  <si>
    <t>Media</t>
  </si>
  <si>
    <t>La actividad que conlleva el riesgo se ejecuta de 24 a 500 veces al año</t>
  </si>
  <si>
    <t>Alta</t>
  </si>
  <si>
    <t>La actividad que conlleva el riesgo se ejecuta mínimo 500 veces al año y máximo 5000 veces por año</t>
  </si>
  <si>
    <t>Muy Alta</t>
  </si>
  <si>
    <t>La actividad que conlleva el riesgo se ejecuta más de 500 veces por año</t>
  </si>
  <si>
    <t>RIESGOS DE CORRUPCIÓN</t>
  </si>
  <si>
    <t>Rara vez</t>
  </si>
  <si>
    <t>No se ha presentado en los últimos 5 años</t>
  </si>
  <si>
    <t>Improbable</t>
  </si>
  <si>
    <t>Al menos 1 vez en los últimos 5 años</t>
  </si>
  <si>
    <t>Posible</t>
  </si>
  <si>
    <t>Al menos 1 vez en los últimos 2 años</t>
  </si>
  <si>
    <t>Probable</t>
  </si>
  <si>
    <t>Al menos 1 vez en el último año</t>
  </si>
  <si>
    <t>Seguro</t>
  </si>
  <si>
    <t>Se espera que el evento ocurra en la mayoría de las circunstancias</t>
  </si>
  <si>
    <t>Mas de 1 vez al año</t>
  </si>
  <si>
    <t xml:space="preserve">NIVEL </t>
  </si>
  <si>
    <t>AFECTACIÓN ECONÓMICA</t>
  </si>
  <si>
    <t>AFECTACIÓN OPERACIONAL</t>
  </si>
  <si>
    <t>AFECTACIÓN REPUTACIONAL</t>
  </si>
  <si>
    <t>Insignificante</t>
  </si>
  <si>
    <t>Pérdida de recursos económicos por un valor menor a 10 SMMLV al año.</t>
  </si>
  <si>
    <t>Impacta la ejecución o continuidad de una tarea</t>
  </si>
  <si>
    <t>El riesgo afecta la imagen de algún área de la organización.</t>
  </si>
  <si>
    <t>Pérdida de recursos económicos por un valor entre 10 y 50 SMMLV al año.</t>
  </si>
  <si>
    <t>Impacta la ejecución o continuidad de una actividad</t>
  </si>
  <si>
    <t>El riesgo afecta la imagen de la entidad internamente, de conocimiento general nivel interno, de junta directiva y accionistas y/o proveedores.</t>
  </si>
  <si>
    <t>Pérdida de recursos económicos por un valor entre 50 y 100 SMMLV al año.</t>
  </si>
  <si>
    <t>Impacta la ejecución o continuidad de un procedimiento, manual o protocolo.</t>
  </si>
  <si>
    <t>El riesgo afecta la imagen de la entidad con algunos usuarios de relevancia frente al logro de objetivos.</t>
  </si>
  <si>
    <t>Pérdida de recursos económicos por un valor entre 100 y 500 SMMLV al año.</t>
  </si>
  <si>
    <t>Impacta la ejecución o continuidad de un proceso o subproceso.</t>
  </si>
  <si>
    <t xml:space="preserve">El riesgo afecta la imagen de la entidad con efecto publicitario sostenido a nivel de sector administrativo, nivel departamental o municipal. </t>
  </si>
  <si>
    <t>Pérdida de recursos económicos por un valor mayor a 500 SMMLV al año.</t>
  </si>
  <si>
    <t>Impacta la ejecución o continuidad de un macroproceso, varios procesos de la Entidad</t>
  </si>
  <si>
    <t xml:space="preserve">El riesgo afecta la imagen de la entidad a nivel nacional, con efecto publicitario sostenido a nivel país. </t>
  </si>
  <si>
    <t>Nivel</t>
  </si>
  <si>
    <t>Descriptor</t>
  </si>
  <si>
    <t>Consecuencias</t>
  </si>
  <si>
    <t>Respuesta afirmativa de una a cinco preguntas</t>
  </si>
  <si>
    <t>Genera medianas consecuencias para la entidad</t>
  </si>
  <si>
    <t>Respuesta afirmativa de seis a once preguntas</t>
  </si>
  <si>
    <t>Genera altas consecuencias para la entidad</t>
  </si>
  <si>
    <t>Respuesta afirmativa de doce a diecinueve preguntas</t>
  </si>
  <si>
    <t>Genera desastrosas consecuencias para la entidad</t>
  </si>
  <si>
    <t>ESTRATEGIAS PARA COMBATIR EL RIESGO</t>
  </si>
  <si>
    <t>Nivel de Exposición del Riesgo</t>
  </si>
  <si>
    <t>Opción de Tratamiento</t>
  </si>
  <si>
    <t>Detalle del Tratamiento</t>
  </si>
  <si>
    <t>ZONA DE RIESGO ALTO</t>
  </si>
  <si>
    <t>ZONA DE RIESGO MODERADO</t>
  </si>
  <si>
    <t>ZONA DE RIESGO BAJO</t>
  </si>
  <si>
    <t>IDENTIFICACIÓN DE RIESGOS</t>
  </si>
  <si>
    <t>LÍDER DEL PROCESO
Cargo</t>
  </si>
  <si>
    <t>LÍDER DEL PROCESO
Nombre</t>
  </si>
  <si>
    <t>SUBSISTEMA DE GESTIÓN DEL RIESGO VINCULADO</t>
  </si>
  <si>
    <t>PI</t>
  </si>
  <si>
    <t>Planeación Integral</t>
  </si>
  <si>
    <t>Coordinador(a) GIT Planeación</t>
  </si>
  <si>
    <t>Claudia Patricia Hernandez Díaz</t>
  </si>
  <si>
    <t>Evento_Externo</t>
  </si>
  <si>
    <t>RIESGO EXTREMO</t>
  </si>
  <si>
    <t>CPU</t>
  </si>
  <si>
    <t>Comunicación Pública</t>
  </si>
  <si>
    <t>Coordinador(a) GIT Logístico de Capacitación y Prensa</t>
  </si>
  <si>
    <t>Állison Cristina Marín Flórez</t>
  </si>
  <si>
    <t>Fraude interno (corrupción, soborno)</t>
  </si>
  <si>
    <t>Catástrofes por fenómenos naturales</t>
  </si>
  <si>
    <t>Suplantación de identidad</t>
  </si>
  <si>
    <t>RIESGO ALTO</t>
  </si>
  <si>
    <t>NOR</t>
  </si>
  <si>
    <t>Normalización y Culturización Contable</t>
  </si>
  <si>
    <t>Subcontador(a) General y de Investigación</t>
  </si>
  <si>
    <t>Rocío Pérez Sotelo</t>
  </si>
  <si>
    <t>Fraude Interno</t>
  </si>
  <si>
    <t>Hurto de activos físicos o digitales por personal interno</t>
  </si>
  <si>
    <t>Vandalismo o crimen organizado</t>
  </si>
  <si>
    <t>RIESGO MODERADO</t>
  </si>
  <si>
    <t>CEN</t>
  </si>
  <si>
    <t>Centralización de la Información</t>
  </si>
  <si>
    <t>Subcontador(a) de Centralización de la Información</t>
  </si>
  <si>
    <t>Juan Camilo Santamaría Herrera</t>
  </si>
  <si>
    <t>Errores en la grabación de información o autorizaciones</t>
  </si>
  <si>
    <t>Errores en el software</t>
  </si>
  <si>
    <t>Atentados o hechos de orden público</t>
  </si>
  <si>
    <t>RIESGO BAJO</t>
  </si>
  <si>
    <t>CON</t>
  </si>
  <si>
    <t>Consolidación de la Información</t>
  </si>
  <si>
    <t>Subcontador(a) de Consolidación de la Información</t>
  </si>
  <si>
    <t>Elizabeth Soler Castillo</t>
  </si>
  <si>
    <t>Cambios macroecnonómicos del país</t>
  </si>
  <si>
    <t>GTH</t>
  </si>
  <si>
    <t>Gestión Humana</t>
  </si>
  <si>
    <t>Coordinador(a) GIT de Talento Humano y Prestaciones Sociales</t>
  </si>
  <si>
    <t>Alexandra Quemba Gómez</t>
  </si>
  <si>
    <t xml:space="preserve"> </t>
  </si>
  <si>
    <t>GAD</t>
  </si>
  <si>
    <t xml:space="preserve">Gestión Administrativa </t>
  </si>
  <si>
    <t>Coordinador(a) GIT de Servicios Generales, Administrativos y Financieros</t>
  </si>
  <si>
    <t>Denis Eliana Hernández Niño</t>
  </si>
  <si>
    <t>GFI</t>
  </si>
  <si>
    <t>Gestión Recursos Financieros</t>
  </si>
  <si>
    <t>Catastrófico - 100%</t>
  </si>
  <si>
    <t>GTI</t>
  </si>
  <si>
    <t>Anuar Edilson Vargas Calderón</t>
  </si>
  <si>
    <t>GJU</t>
  </si>
  <si>
    <t>Gestión Jurídica</t>
  </si>
  <si>
    <t>Coordinador(a) GIT de Jurídica</t>
  </si>
  <si>
    <t>César Augusto Rincón Vicentes</t>
  </si>
  <si>
    <t>CYE</t>
  </si>
  <si>
    <t>Control y Evaluación</t>
  </si>
  <si>
    <t>Coordinador(a) GIT de Control Interno</t>
  </si>
  <si>
    <t>Katherine Forero Mendez</t>
  </si>
  <si>
    <t>VALORACIÓN DE RIESGOS</t>
  </si>
  <si>
    <t>AFECTACIONES</t>
  </si>
  <si>
    <t>Probabilidad riesgos de seguridad</t>
  </si>
  <si>
    <t>Ubicación</t>
  </si>
  <si>
    <t>Valor</t>
  </si>
  <si>
    <t>Consecuencias Cualitativas</t>
  </si>
  <si>
    <t>Valor del impacto</t>
  </si>
  <si>
    <t>Insignificante - 20%</t>
  </si>
  <si>
    <t>* Sin afectación de la integridad.
* Sin afectación de la disponibilidad.
* Sin afectación de la confidencialidad.</t>
  </si>
  <si>
    <t>LEVE 20%</t>
  </si>
  <si>
    <t>Menor - 40%</t>
  </si>
  <si>
    <t>MENOR 40%</t>
  </si>
  <si>
    <t>Moderado - 60%</t>
  </si>
  <si>
    <t>MODERADO 60%</t>
  </si>
  <si>
    <t>Mayor - 80%</t>
  </si>
  <si>
    <t>MAYOR 80%</t>
  </si>
  <si>
    <t>CATASTRÓFICO 100%</t>
  </si>
  <si>
    <t>MODERADO</t>
  </si>
  <si>
    <t>Leve</t>
  </si>
  <si>
    <t>EXTREMO</t>
  </si>
  <si>
    <t>CONTROLES</t>
  </si>
  <si>
    <t>APLICABILIDAD EN TERRITORIALES</t>
  </si>
  <si>
    <t>Diariamente</t>
  </si>
  <si>
    <t>NO</t>
  </si>
  <si>
    <t>Semanalmente</t>
  </si>
  <si>
    <t>Incompleta</t>
  </si>
  <si>
    <t>Quincenalmente</t>
  </si>
  <si>
    <t>No existe</t>
  </si>
  <si>
    <t>Reducir-Transferir riesgo</t>
  </si>
  <si>
    <t>Evitar riesgo</t>
  </si>
  <si>
    <t>Leve - 20%</t>
  </si>
  <si>
    <t>por la explotación de vulnerabilidades técnicas y fallas de seguridad asociadas al hardware y software misional y de gestión de la entidad (IBM Tivoli Manager y VMware), así como a la utilización de herramientas de empaquetado de software misional ejecutadas sobre plataformas obsoletas (Windows Server 2008),</t>
  </si>
  <si>
    <t>* GTI02-GUI01 - Guia de Admon Usuarios y Contraseñas - Custodia:Almacenamiento
* La evidencia de los usuarios de dominio se encuentran en el Directorio Activo.</t>
  </si>
  <si>
    <t>Acualización y formalización de política GTI02-GUI01 - Guia de Admon Usuarios y Contraseñas</t>
  </si>
  <si>
    <t>A 5.7 Inteligencia de amenazas</t>
  </si>
  <si>
    <t>Definición y divulgación de lineamientos que prohíben la descarga, instalación y uso de software no autorizado</t>
  </si>
  <si>
    <t>A.5.10 Uso aceptable de la información y de los activos</t>
  </si>
  <si>
    <t>* GTI-POL01 Politicas de seguridad de la información y seguridad digital 7.10 (b) Uso aceptable de la información y otros activos asociados - registros de divulgación y aceptación por parte de los usuarios.
- Acta de Software linea base aprobado por la alta dirección
-Archivo de Software Linea Base
-Campañas de salud informatica (revisión sw en los equipos, usuarios administradores y carpetas compartidas
- Piezas gráficas de cultura y apropiación relacionadas al sw linea</t>
  </si>
  <si>
    <t>A.8.9 Gestión de la configuración</t>
  </si>
  <si>
    <t>Procedimiento de control de cambios sobre la configuración de software autorizado</t>
  </si>
  <si>
    <t xml:space="preserve"> Aprobación de RFC de configuracion de software autorizado
-Reportes de monitoreo, evidencias de revisión periódica.</t>
  </si>
  <si>
    <t>A.8.7 Protección contra el malware</t>
  </si>
  <si>
    <t>* Política para el uso de medios removibles, estableciendo restricciones, autorizaciones y condiciones de uso.
* Implementación de controles técnicos para bloquear o restringir dispositivos externos (USB, discos duros, CD/DVD), excepto aquellos previamente autorizados.
* Uso de herramientas de protección contra malware con actualización automática y análisis en tiempo real.
* Implementación de controles de filtrado web para restringir el acceso a sitios maliciosos o no autorizados.</t>
  </si>
  <si>
    <t>* Política y procedimiento documentado para el uso de medios removibles.
* Configuraciones técnicas de bloqueo o control de dispositivos externos.
* Reportes de herramientas antivirus/antimalware y filtrado web.</t>
  </si>
  <si>
    <t>A.5.15 Control de acceso</t>
  </si>
  <si>
    <t xml:space="preserve">Política de Control de Acceso en el documento GTI-POL01 Politicas de seguridad de la información y seguridad </t>
  </si>
  <si>
    <t>* Matriz de roles, perfiles y privilegios
* Acuerdos de confidencialidad firmados por funcionarios, contratistas y terceros.</t>
  </si>
  <si>
    <t>A.8.20 Seguridad de redes
A.8.21 Seguridad de los servicios de red
A.8.22 Segregación de redes
A.7.12 Seguridad del cableado</t>
  </si>
  <si>
    <t>Reportes e informes perimetral
Evidencias de despliegues de actualizaciones automaticas</t>
  </si>
  <si>
    <t>Protección perimetral de los servicios
Politica de actualizaciones automaticas</t>
  </si>
  <si>
    <t xml:space="preserve">Evidencia de actividades de acompañamiento o asesoria </t>
  </si>
  <si>
    <t xml:space="preserve">* Evidencia de actividades de concientización </t>
  </si>
  <si>
    <t>* Listados de asistencia y presentación y/o video de concienciación sobre el uso de plataformas de inteligencia artificial pública
* Campañas de protección de datos personales</t>
  </si>
  <si>
    <t>Riesgos de Ciberseguridad y continuidad</t>
  </si>
  <si>
    <t>Matriz de Riesgos 2026 - Contaduría General de la Nación</t>
  </si>
  <si>
    <t>Ing. Anuar Vargas
Ing. Martha Zornosa G
Ing. Teresa Quilindo</t>
  </si>
  <si>
    <t>* Politica de respaldo y restauración de datos
* Realizar pruebs de restauración de las copias de respaldo</t>
  </si>
  <si>
    <t>* Politica de respaldo y restauración de datos
* Reporte del proceso de copia y restauración</t>
  </si>
  <si>
    <t>A 8.13 Respaldo de la información</t>
  </si>
  <si>
    <t xml:space="preserve">Ejecutar e implementar el plan de capacidad tecnológica.
Gestionar los recursos presupuestales para renovación tecnológica.
Evaluar alternativas de migración de servicios a la nube.	</t>
  </si>
  <si>
    <t>* Evidencia de ejecución del plan de capacidad tecnológica
* Evidencia de la gestión presupuestal
* Migración de servicios a la nube</t>
  </si>
  <si>
    <t>Inventario detallado de activos tecnológicos
Registro de vulnerabilidades conocidas (CVE) aplicables a Windows Server 2008.
Evidencia de remediación de vulnerabilidades 
Configuración de monitoreo de eventos del sistema y aplicaciones.
Reportes de revisión periódica de eventos críticos
Documento Plan de continuidad de negocio de TI
BIA
Planes de contingencia</t>
  </si>
  <si>
    <t xml:space="preserve">Política y procedimiento de copias de seguridad.
Cronogramas de respaldos
Copias de respaldo periódicas 
</t>
  </si>
  <si>
    <t xml:space="preserve">Inventario de activos tecnológicos
Registro de vulnerabilidades plataforma Windows Server 2008.
Remediación de vulnerabilidades 
Monitoreo de eventos de seguridad
Escaneo de vulnerabilidades
Revisión periódica de eventos críticos
Plan de continuidad de negocio de TI
Planes de contingencia
Segmentación de red </t>
  </si>
  <si>
    <t xml:space="preserve">Evidencia de Política y procedimiento de copias de seguridad.
Cronogramas de respaldos y evidencia de copias de respaldo  </t>
  </si>
  <si>
    <t>* Actividades de gestión de la capacidad
* Monitoreo proactivo del rendimiento y uso de recursos.</t>
  </si>
  <si>
    <t xml:space="preserve">* Flujograma de gestión de capacidad
* Plan de capacidad tecnológica
* Monitoreo de la capacidad
* Monitoreo de relojes del centro de cómputo </t>
  </si>
  <si>
    <t>A 8.4 Acceso al código fuente
A 8.25 Ciclo de vida de desarrollo seguro
4 8.31 Separación de entornos de desarrollo, evidencia y produccióno</t>
  </si>
  <si>
    <t>A 5.1 Políticas para la seguridad de la información
A 5.4 Responsabilidades de la dirección
A 5.15 Control de acceso
A 5.16 Gestión de identidades
A.5.18 Control y derechos de acceso
A 5.23 Seguridad de la información en el uso de servicios en la nube
A 5.30 Preparación TIC para la continuidad del negocio
A 8.7 Protección contra malware
A 8.8 Gestión de vulnerabilidades técnicas
A 8.9 Gestión de la configuración
A 8.14 Redundancia de los sistemas de información
A 8.15 Registro de eventos
A 8.16 Actividades de monitoreo
A 8.32 Gestión de cambios</t>
  </si>
  <si>
    <t xml:space="preserve">A.8.6 Gestión de la capacidad </t>
  </si>
  <si>
    <t>A 5.1 Políticas de la seguridad de la información
A 5.2 Roles y responsabilidades en la seguridad de la información
A 5.12 Clasificación de la información. 
A 5.14 Transferencia de información.
A 6.3 Conciencia de seguridad de la información, educación y formación.
A 8.12 Prevención de fugas de datos.
A 8.23 Filtrado web.
A 5.26 respuesta a incidentes de seguridad de la información. 
A 5.31 Identificación de requisitos legales, estatutarios, reglamentarios y contractuales</t>
  </si>
  <si>
    <t xml:space="preserve">A 5.15 Control de acceso 
A 5.3 Segregación de funciones 
</t>
  </si>
  <si>
    <t>A.8.8 Gestión de vulnerabilidades técnicas
A 5.24 Planificación y preparación de la gestión de incidentes de seguridad de la información
A 5.25 Evaluación y decisión sobre eventos de seguridad de la información 
A 6.3 Sensibilización, educación y formación en materia de seguridad de la información</t>
  </si>
  <si>
    <t xml:space="preserve">A 5.4 Responsabilidades de gestión
A 6.6 Acuerdos de confidencialidad o no divulgación
A 5.34 Privacidad y protección de la información de identificación personal (PII) </t>
  </si>
  <si>
    <t>Formato MAN01-FOR31 Acuerdo de confidencialidad
PI24-POL01 política de privacidad y protección de datos personales de la CGN</t>
  </si>
  <si>
    <t>* Diligenciamiento del  acuerdos de confidencialidad para todos los funcionarios de la Entidad
* Revisión de muestra contractual en procesos de auditoria</t>
  </si>
  <si>
    <t>* Acuerdo de confidencialidad firmado por todos los funcionarios públicos.
* Cláusula de confidencialidad en los contratos de prestación de servicios
* Resultado de procesos de auditoria</t>
  </si>
  <si>
    <t>* Evidencia que se deshabilitan en el switch los puertos que no están en uso
* Evidencia de autenticación a la Wifi a través del directorio activo para la red inalámbrica corporativa
* Evidencia de que la red de invitados  cuenta con seguridad (WPA2)
* Configuración de la red de la CGN y sus VLANS (incluir elementos con HA)
* Evidencia del SOC y NOC 
* Reporte de eventos de seguridad</t>
  </si>
  <si>
    <t>* Se deshabilitan en el switch puertos que no están en uso
* Autenticación en redes Wi-Fi mediante protocolos seguros (WPA2)
* Uso de protocolos de comunicación seguros (HTTPS)
* Implementación de servicios y/o equipos que brinden seguridad perimetral
* Separación de la red de la entidad mediante VLANS
* Monitoreo SOC y NOC (switch, firewall)
* Eventos de seguridad</t>
  </si>
  <si>
    <t>MANUAL DE SEGURIDAD INTEGRAL EDIFICIO ELEMENTO
Formato de acceso físico a la CGN y al centro de cómputo</t>
  </si>
  <si>
    <t>A.7.1 Perímetros de seguridad física
A.7.2 Entrada física
4 7.3 Protección  de oficinas, salas e instalaciones
A 7.4 Supervisión  de la seguridad física
a 7.6 Trabajar en áreas seguras</t>
  </si>
  <si>
    <t>Aplicación de la seguridad del edificio
Registro de acceso físico a las instalaciones de la CGN y al centro de cómputo y acompañamiento al visitante</t>
  </si>
  <si>
    <t>Ejecución minima del 95% del plan de comunicaciones y sensibilización de seguridad de la información y seguridad digital</t>
  </si>
  <si>
    <t>* Evidencia de ejecución del plan</t>
  </si>
  <si>
    <r>
      <t xml:space="preserve">* GTI-POL01 Politicas de seguridad de la información y seguridad digital
</t>
    </r>
    <r>
      <rPr>
        <b/>
        <sz val="12"/>
        <rFont val="Arial"/>
        <family val="2"/>
      </rPr>
      <t>* GTI02-GUI01 - Guia de Admon Usuarios y Contraseñas</t>
    </r>
    <r>
      <rPr>
        <sz val="12"/>
        <rFont val="Arial"/>
        <family val="2"/>
      </rPr>
      <t xml:space="preserve">
* Formato GTI010-FOR09 - Gestión de cuentas de usuario
</t>
    </r>
    <r>
      <rPr>
        <b/>
        <sz val="12"/>
        <rFont val="Arial"/>
        <family val="2"/>
      </rPr>
      <t>* Matriz de roles y responsabilidades de TI
* Reportes de monitoreo periódico de accesos
* Evidencias de credenciales individuales por usuario (capturas, reportes del sistema).
* Registros de logs de acceso</t>
    </r>
  </si>
  <si>
    <r>
      <t xml:space="preserve">A 5,20 Abordar la seguridad de la información dentro de los acuerdos con proveedores 
</t>
    </r>
    <r>
      <rPr>
        <b/>
        <sz val="12"/>
        <rFont val="Arial"/>
        <family val="2"/>
      </rPr>
      <t>A.5.21 Gestion de Seguridad de la Información en la Cadena de Suministro TIC</t>
    </r>
  </si>
  <si>
    <t>Firma del Formato MAN01-FOR31 Acuerdo de confidencialidad
Evaluar el nivel de riesgo de proveedores que acceden a informacion sensible de la contaduria
controles mínimos de seguridad exigidos según el tipo de información compartida</t>
  </si>
  <si>
    <t>* Formato MAN01-FOR31 Acuerdo de confidencialidad
* Socialización con proveedores y aceptación de politicas de seguridad de la CGN
* Formato de especificaciones técnicas GTI04-FOR02</t>
  </si>
  <si>
    <r>
      <t xml:space="preserve">A 5.29 Seguridad de la información durante una interrupción
A 5.30 Preparación de las TIC para la continuidad de negocio
</t>
    </r>
    <r>
      <rPr>
        <b/>
        <sz val="12"/>
        <rFont val="Arial"/>
        <family val="2"/>
      </rPr>
      <t>A.5.37 Procedimientos operativos documentados</t>
    </r>
    <r>
      <rPr>
        <sz val="12"/>
        <rFont val="Arial"/>
        <family val="2"/>
      </rPr>
      <t xml:space="preserve">
A 8.14 Redundancia de las instalaciones de procesamiento de información </t>
    </r>
  </si>
  <si>
    <r>
      <t xml:space="preserve">* Plan de continuidad del negocio para los servicios incluyendo el manejo de la recuperación de desastres
* Centro de datos ubicado en sitio alterno
* Pruebas realizadas a los planes de contingencia de los servicios críticos
</t>
    </r>
    <r>
      <rPr>
        <b/>
        <sz val="12"/>
        <rFont val="Arial"/>
        <family val="2"/>
      </rPr>
      <t>* BIA
* Guias de contingencia</t>
    </r>
  </si>
  <si>
    <t>Perdida de confidencialidad, integridad y disponibilidad de la información y de los servicios de TI,</t>
  </si>
  <si>
    <t>por fuga, alteración o pérdida de información generada por código malicioso o accesos no autorizados.</t>
  </si>
  <si>
    <t>debido a la ausencia o debilidad de políticas, procedimientos o controles restrictivos de descarga, instalación o uso de software no autorizado en los activos de información.</t>
  </si>
  <si>
    <r>
      <t xml:space="preserve">A 8.18 Uso de programas de utilidad privilegiados
A 8.19 Instalación de software en sistemas operativos 
</t>
    </r>
    <r>
      <rPr>
        <b/>
        <sz val="12"/>
        <rFont val="Arial"/>
        <family val="2"/>
      </rPr>
      <t>A 8.12 Prevención de fuga de datos</t>
    </r>
    <r>
      <rPr>
        <sz val="12"/>
        <rFont val="Arial"/>
        <family val="2"/>
      </rPr>
      <t xml:space="preserve">
</t>
    </r>
  </si>
  <si>
    <r>
      <t xml:space="preserve">* Asignación de perfiles y privilegios a los administradores
</t>
    </r>
    <r>
      <rPr>
        <b/>
        <sz val="12"/>
        <rFont val="Arial"/>
        <family val="2"/>
      </rPr>
      <t>* Se establecen y mantienen procedimientos formales para la creación, modificación, revisión y eliminación de identidades digitales de usuarios, proveedores y contratistas que acceden a los servicios de TI. La CGN asigna bajo el principio de mínimo privilegio y segregación de funciones</t>
    </r>
  </si>
  <si>
    <t xml:space="preserve">por el uso inadecuado de medios removibles y del acceso no controlado a sitios web </t>
  </si>
  <si>
    <t>debido a la ausencia o debilidad de políticas, procedimientos o controles restrictivos en el uso de dispositivos y de inadecuada gestión de contenidos maliciosos</t>
  </si>
  <si>
    <t>Perdida de confidencialidad, integridad y disponibilidad de la información institucional,</t>
  </si>
  <si>
    <t xml:space="preserve">debido a la inadecuada manipulación de los activos de información o a la falta de integridad por parte de funcionarios, contratistas o terceros </t>
  </si>
  <si>
    <t>Perdida de confidencialidad, disponibilidad e integridad y de los servicios de TI</t>
  </si>
  <si>
    <t>por fallas de los servicios ofrecidos por proveedores externos</t>
  </si>
  <si>
    <t>debido a la ausencia o insuficiencia de mecanismos de respaldo, redundancia o continuidad de los servicios de red y comunicaciones, así como del incumplimiento de los acuerdos de nivel de servicio (SLA).</t>
  </si>
  <si>
    <t>Pérdida de disponibilidad 
de los servicios de red y comunicaciones</t>
  </si>
  <si>
    <t>debido a la inadecuada gestión, configuración, capacidad, monitoreo o incumpliento de los acuerdo de nivel de servicio (SLA)</t>
  </si>
  <si>
    <r>
      <t xml:space="preserve">A.8.20 Seguridad de redes
A.8.21 Seguridad de los servicios de red
A.8.22 Segregación de redes
</t>
    </r>
    <r>
      <rPr>
        <b/>
        <sz val="12"/>
        <rFont val="Arial"/>
        <family val="2"/>
      </rPr>
      <t>A.7.12 Seguridad del cableado
A6.8 Reporte de eventos de seguridad de la información</t>
    </r>
  </si>
  <si>
    <t>por el acceso no autorizado a los sistemas y/o plataformas institucionales,</t>
  </si>
  <si>
    <r>
      <t xml:space="preserve">* Política de Administración de Usuarios y Contraseñas en políticas de seguridad de la información y seguridad digital
* GTI02-GUI01 - Guia de Admon Usuarios y Contraseñas
* GTI10-FOR 09 Gestión de cuentas de usuario
* Configuración en el servidor de dominio para cambio de contraseñas cada 45 días
* Se realizan sensibilizaciones  temas de uso adecuado de contraseñas.
* Ver implementación de 2FA
* Revisión de Matriz de Roles y Perfiles del Sistema CHIP
</t>
    </r>
    <r>
      <rPr>
        <b/>
        <sz val="12"/>
        <rFont val="Arial"/>
        <family val="2"/>
      </rPr>
      <t>* Depuración de usuarios en los distintos sistemas y servicios de TI de la CGN
* Evidencias de revisión periódica de accesos y privilegios
* Pantallazo de Bloqueo por intentos fallidos
* Campañas divulgativas uso seguro de contraseñas</t>
    </r>
  </si>
  <si>
    <r>
      <t xml:space="preserve">A.5.14 Transferencia de información 
A 5.23 Seguridad de la información para el uso de servicios en la nube
</t>
    </r>
    <r>
      <rPr>
        <b/>
        <sz val="12"/>
        <rFont val="Arial"/>
        <family val="2"/>
      </rPr>
      <t>A 8.12 Prevención de fuga de datos</t>
    </r>
  </si>
  <si>
    <r>
      <t xml:space="preserve">* Mantener política y controles para la transferencia de información y sus niveles de control de acceso.
</t>
    </r>
    <r>
      <rPr>
        <b/>
        <sz val="12"/>
        <rFont val="Arial"/>
        <family val="2"/>
      </rPr>
      <t xml:space="preserve">* Configuración de protocolo de seguridad para correo electrónico 
</t>
    </r>
    <r>
      <rPr>
        <sz val="12"/>
        <rFont val="Arial"/>
        <family val="2"/>
      </rPr>
      <t xml:space="preserve">
</t>
    </r>
  </si>
  <si>
    <r>
      <t xml:space="preserve">Oficial de seguridad y privacidad de la información,
Coordinador(a) GIT de Apoyo Informático
</t>
    </r>
    <r>
      <rPr>
        <b/>
        <sz val="12"/>
        <rFont val="Arial"/>
        <family val="2"/>
      </rPr>
      <t>Usuarios Estratégicos</t>
    </r>
  </si>
  <si>
    <r>
      <t xml:space="preserve">* Política de Transferencia de Información en GTI-POL01 Politicas de seguridad de la información y seguridad digital 
* Uso de certificados digitales para servicios críticos
</t>
    </r>
    <r>
      <rPr>
        <b/>
        <sz val="12"/>
        <rFont val="Arial"/>
        <family val="2"/>
      </rPr>
      <t>* Configuración de seguridad del correo electrónico y alertas al correo seguridadinformatica@conatduria.gov.co</t>
    </r>
  </si>
  <si>
    <r>
      <t xml:space="preserve">* Acuerdos para intercambio de información con terceros y controles de autenticación y autorización adecuados
</t>
    </r>
    <r>
      <rPr>
        <b/>
        <sz val="12"/>
        <rFont val="Arial"/>
        <family val="2"/>
      </rPr>
      <t>* Aplicación de protocolo FTP para permitir transferencia de información con usuarios estratégicos</t>
    </r>
  </si>
  <si>
    <r>
      <t xml:space="preserve">* Acuerdos de confidencialidad con terceros
* Convenios interadministrativos
* Uso de protocolos de transferencia HTTPS, SFTP
</t>
    </r>
    <r>
      <rPr>
        <b/>
        <sz val="12"/>
        <rFont val="Arial"/>
        <family val="2"/>
      </rPr>
      <t>* Aplicativo FTP para conexiones seguras de entidades estratégicas</t>
    </r>
    <r>
      <rPr>
        <sz val="12"/>
        <rFont val="Arial"/>
        <family val="2"/>
      </rPr>
      <t xml:space="preserve">
* Uso de VPN con certificados, autenticación y reglas de conexión</t>
    </r>
  </si>
  <si>
    <t>derivadas del desconocimiento de los requisitos contractuales y de seguridad de la información,</t>
  </si>
  <si>
    <t>a causa de la implementación insuficiente de controles y procedimientos para la asignación, supervisión y revocación de accesos durante el ciclo de vida laboral</t>
  </si>
  <si>
    <r>
      <t xml:space="preserve">A.6.2 Términos y condiciones de empleo
6.4 Proceso disciplinario
6.5 Responsabilidades después de la terminación o cambio de empleo
A 5.35 Revisión independiente de la seguridad de la información
</t>
    </r>
    <r>
      <rPr>
        <b/>
        <sz val="12"/>
        <rFont val="Arial"/>
        <family val="2"/>
      </rPr>
      <t>A 6.1 Chequeo</t>
    </r>
    <r>
      <rPr>
        <sz val="12"/>
        <rFont val="Arial"/>
        <family val="2"/>
      </rPr>
      <t xml:space="preserve">
</t>
    </r>
  </si>
  <si>
    <r>
      <t>* Procedimiento GTH-PRC06 seguridad y salud en el trabajo, GTH06-FOR01 formato de novedades y procedimientos de vinculación y desvinculación GTH-PRC19 y GTH-PRC20 y manual ed contratación
* Manual de funciones
* Manual de contratación, Ley 80 y sus decretos
* Lista chequeo de documentos de contratistas-</t>
    </r>
    <r>
      <rPr>
        <b/>
        <sz val="12"/>
        <rFont val="Arial"/>
        <family val="2"/>
      </rPr>
      <t>MAN01-FOR16</t>
    </r>
  </si>
  <si>
    <t>Por intercepción, alteración o exposición de la información durante la transmisión de información a través de la red</t>
  </si>
  <si>
    <t>Debido a la falta de implementación de herramientas y mecanismos criptográficos que aseguren el transporte de la información y protejan los datos sensibles en tránsito,</t>
  </si>
  <si>
    <r>
      <t xml:space="preserve">A.8.24 Uso de la criptografía
</t>
    </r>
    <r>
      <rPr>
        <b/>
        <sz val="12"/>
        <rFont val="Arial"/>
        <family val="2"/>
      </rPr>
      <t>A 8.15 Registro
A 8.16 Actividades de Supervisión
A 6.3 Concienciación, educación y formación en seguridad de la información</t>
    </r>
  </si>
  <si>
    <r>
      <t xml:space="preserve">* Política de Criptografía y Llaves Criptográficas
* Implementación de controles criptográficos y gestión de llaves criptográficas
</t>
    </r>
    <r>
      <rPr>
        <b/>
        <sz val="12"/>
        <rFont val="Arial"/>
        <family val="2"/>
      </rPr>
      <t>*Implementación de protocolos seguros de comunicación (HTTPS, TLS, SFTP, VPN)
*Segmentación y protección de la red mediante firewalls y reglas de acceso
*Monitoreo continuo del tráfico de red y generación de alertas ante anomalías.</t>
    </r>
  </si>
  <si>
    <r>
      <t xml:space="preserve">* Política de Criptografía y Llaves Criptográficas en GTI-POL01 Politicas de seguridad de la información y seguridad digital
* Implementación de sistema de autenticación de doble factor, tokens y certificados SSL
* Uso de firmas digitales para directivos
</t>
    </r>
    <r>
      <rPr>
        <b/>
        <sz val="12"/>
        <rFont val="Arial"/>
        <family val="2"/>
      </rPr>
      <t>*Inventario de sistemas y servicios que utilizan protocolos seguros (HTTPS, TLS, VPN, SFTP).
* Certificados digitales vigentes (SSL/TLS) y registro de renovación.
*Configuración de VPN institucional para transmisión segura de información.
*Documentación de gestión de claves criptográficas (creación, custodia, rotación y revocación).</t>
    </r>
  </si>
  <si>
    <t>Inadecuada gestión de la capacidad de los recursos tecnológicos de la infraestructura y limitada toma de desiciones oportunas y preventivas,</t>
  </si>
  <si>
    <t xml:space="preserve">por ausencia de seguimiento, medición y revisiones periódicas, </t>
  </si>
  <si>
    <t>debido al desconocimiento en el uso, interpretación y análisis de las herramientas de monitoreo</t>
  </si>
  <si>
    <r>
      <t xml:space="preserve">A 8.6 Gestión de la capacidad 
</t>
    </r>
    <r>
      <rPr>
        <b/>
        <sz val="12"/>
        <rFont val="Arial"/>
        <family val="2"/>
      </rPr>
      <t>A 8.15 Registro</t>
    </r>
    <r>
      <rPr>
        <sz val="12"/>
        <rFont val="Arial"/>
        <family val="2"/>
      </rPr>
      <t xml:space="preserve">
</t>
    </r>
    <r>
      <rPr>
        <b/>
        <sz val="12"/>
        <rFont val="Arial"/>
        <family val="2"/>
      </rPr>
      <t>A 8.17 Sincronización del reloj</t>
    </r>
  </si>
  <si>
    <r>
      <t xml:space="preserve">* Procedimiento de gestión de la capacidad
* Monitoreo proactivo del rendimiento y uso de recursos.
</t>
    </r>
    <r>
      <rPr>
        <b/>
        <sz val="12"/>
        <rFont val="Arial"/>
        <family val="2"/>
      </rPr>
      <t>* Monitoreo de relojes</t>
    </r>
    <r>
      <rPr>
        <sz val="12"/>
        <rFont val="Arial"/>
        <family val="2"/>
      </rPr>
      <t xml:space="preserve">
</t>
    </r>
  </si>
  <si>
    <r>
      <t>* Procedimiento de gestión de capacidad</t>
    </r>
    <r>
      <rPr>
        <b/>
        <sz val="12"/>
        <rFont val="Arial"/>
        <family val="2"/>
      </rPr>
      <t xml:space="preserve">
</t>
    </r>
    <r>
      <rPr>
        <sz val="12"/>
        <rFont val="Arial"/>
        <family val="2"/>
      </rPr>
      <t xml:space="preserve">* Documento estado actual plataforma tecnologica UAE Contaduría General de la Nación
* Monitoreo de la capacidad con la herramienta ZABBIX
</t>
    </r>
    <r>
      <rPr>
        <b/>
        <sz val="12"/>
        <rFont val="Arial"/>
        <family val="2"/>
      </rPr>
      <t xml:space="preserve">* Monitoreo de relojes del centro de cómputo </t>
    </r>
  </si>
  <si>
    <t>Perdida de confidencialidad, integridad y disponibilidad de la información y de los servicios de TI durante el ciclo de desarrollo de software</t>
  </si>
  <si>
    <t>por acceso no autorizado al código fuente y a ambientes de desarrollo, prueba y producción</t>
  </si>
  <si>
    <t>debido a falta de actualización, formalización y aplicación de politicas, procedimientos y controles de seguridad</t>
  </si>
  <si>
    <t>A 8.26 Requisitos de seguridad de las aplicaciones
A 8.27 Arquitectura de sistemas seguros y principios de ingeniería
A 8.28 Codificación segura
A 8.29 Pruebas de seguridad en desarrollo y aceptación	
A 8.30 Desarrollo externalizado
A 8.33 Información de la prueba</t>
  </si>
  <si>
    <t xml:space="preserve">Pérdida de Confidencialidad, Integridad y Disponibilidad </t>
  </si>
  <si>
    <t>Inadecuada gestión de control de cambios en los sistemas de información, servicios o infraestructura de la CGN	,</t>
  </si>
  <si>
    <t>por falta de aplicación del procedimiento establecido,</t>
  </si>
  <si>
    <t>A 8.32 Gestión del cambio
A 8.9 Gestión de la configuración
A 5.22 Monitoreo, revisión y gestión del cambio en servicios de proveedores</t>
  </si>
  <si>
    <t>A 5.5 Contacto con las autoridades
A 6.3 Sensibilización, educación y formación en materia de seguridad de la información</t>
  </si>
  <si>
    <t>Actualización de: 18 riesgos a 22 y 1 oportunidad, los 93 controles del anexo A de la norma ISO/IEC 27001:2022, actualización de la valoración y manejo del riesgo.
Aprobado en comité CICII del 23 de feb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</si>
</sst>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71"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name val="Arial"/>
      <family val="2"/>
    </font>
    <font>
      <sz val="10"/>
      <color theme="1"/>
      <name val="Arial"/>
      <family val="2"/>
    </font>
    <font>
      <b/>
      <sz val="14"/>
      <color theme="1"/>
      <name val="Arial"/>
      <family val="2"/>
    </font>
    <font>
      <sz val="12"/>
      <color theme="1"/>
      <name val="Arial"/>
      <family val="2"/>
    </font>
    <font>
      <sz val="18"/>
      <color theme="1"/>
      <name val="Arial"/>
      <family val="2"/>
    </font>
    <font>
      <b/>
      <sz val="16"/>
      <color theme="0"/>
      <name val="Calibri"/>
      <family val="2"/>
      <scheme val="minor"/>
    </font>
    <font>
      <b/>
      <sz val="11"/>
      <color rgb="FF000000"/>
      <name val="Tahoma"/>
      <family val="2"/>
    </font>
    <font>
      <b/>
      <sz val="48"/>
      <color theme="0"/>
      <name val="Calibri"/>
      <family val="2"/>
      <scheme val="minor"/>
    </font>
    <font>
      <b/>
      <sz val="12"/>
      <name val="Arial"/>
      <family val="2"/>
    </font>
    <font>
      <sz val="12"/>
      <name val="Arial"/>
      <family val="2"/>
    </font>
    <font>
      <b/>
      <sz val="14"/>
      <name val="Arial"/>
      <family val="2"/>
    </font>
    <font>
      <b/>
      <sz val="18"/>
      <color theme="0"/>
      <name val="Calibri"/>
      <family val="2"/>
      <scheme val="minor"/>
    </font>
    <font>
      <b/>
      <sz val="12"/>
      <color theme="0"/>
      <name val="Calibri"/>
      <family val="2"/>
      <scheme val="minor"/>
    </font>
    <font>
      <b/>
      <sz val="12"/>
      <color theme="1" tint="4.9989318521683403E-2"/>
      <name val="Calibri"/>
      <family val="2"/>
      <scheme val="minor"/>
    </font>
    <font>
      <b/>
      <sz val="36"/>
      <color theme="0"/>
      <name val="Calibri"/>
      <family val="2"/>
      <scheme val="minor"/>
    </font>
    <font>
      <b/>
      <sz val="10"/>
      <color theme="1"/>
      <name val="Arial"/>
      <family val="2"/>
    </font>
    <font>
      <b/>
      <sz val="11"/>
      <color rgb="FFFFFFFF"/>
      <name val="Calibri"/>
      <family val="2"/>
      <scheme val="minor"/>
    </font>
    <font>
      <b/>
      <sz val="11"/>
      <color rgb="FF000000"/>
      <name val="Calibri"/>
      <family val="2"/>
      <scheme val="minor"/>
    </font>
    <font>
      <sz val="9"/>
      <color rgb="FF000000"/>
      <name val="Calibri"/>
      <family val="2"/>
      <scheme val="minor"/>
    </font>
    <font>
      <b/>
      <sz val="12"/>
      <name val="Calibri"/>
      <family val="2"/>
      <scheme val="minor"/>
    </font>
    <font>
      <sz val="10"/>
      <color rgb="FF000000"/>
      <name val="Arial"/>
      <family val="2"/>
    </font>
    <font>
      <sz val="10"/>
      <color theme="1"/>
      <name val="Times New Roman"/>
      <family val="1"/>
    </font>
    <font>
      <sz val="12"/>
      <color theme="1"/>
      <name val="Montserrat"/>
    </font>
    <font>
      <sz val="10"/>
      <name val="Verdana"/>
      <family val="2"/>
    </font>
    <font>
      <sz val="10"/>
      <color theme="1"/>
      <name val="Verdana"/>
      <family val="2"/>
    </font>
    <font>
      <b/>
      <sz val="18"/>
      <color theme="3" tint="-0.499984740745262"/>
      <name val="Verdana"/>
      <family val="2"/>
    </font>
    <font>
      <sz val="16"/>
      <name val="Verdana"/>
      <family val="2"/>
    </font>
    <font>
      <b/>
      <sz val="11"/>
      <color theme="0"/>
      <name val="Verdana"/>
      <family val="2"/>
    </font>
    <font>
      <sz val="11"/>
      <name val="Verdana"/>
      <family val="2"/>
    </font>
    <font>
      <b/>
      <sz val="10"/>
      <name val="Verdana"/>
      <family val="2"/>
    </font>
    <font>
      <b/>
      <sz val="10"/>
      <color theme="5" tint="-0.249977111117893"/>
      <name val="Verdana"/>
      <family val="2"/>
    </font>
    <font>
      <b/>
      <sz val="11"/>
      <color theme="4" tint="-0.499984740745262"/>
      <name val="Verdana"/>
      <family val="2"/>
    </font>
    <font>
      <b/>
      <sz val="10"/>
      <color theme="1"/>
      <name val="Verdana"/>
      <family val="2"/>
    </font>
    <font>
      <b/>
      <sz val="10"/>
      <color theme="4" tint="-0.499984740745262"/>
      <name val="Verdana"/>
      <family val="2"/>
    </font>
    <font>
      <b/>
      <sz val="10"/>
      <color rgb="FF00B050"/>
      <name val="Verdana"/>
      <family val="2"/>
    </font>
    <font>
      <b/>
      <sz val="10"/>
      <color rgb="FF7030A0"/>
      <name val="Verdana"/>
      <family val="2"/>
    </font>
    <font>
      <b/>
      <sz val="10"/>
      <color theme="0"/>
      <name val="Verdana"/>
      <family val="2"/>
    </font>
    <font>
      <sz val="10"/>
      <color rgb="FF000000"/>
      <name val="Verdana"/>
      <family val="2"/>
    </font>
    <font>
      <b/>
      <sz val="11"/>
      <color theme="1"/>
      <name val="Verdana"/>
      <family val="2"/>
    </font>
    <font>
      <sz val="11"/>
      <color theme="1"/>
      <name val="Verdana"/>
      <family val="2"/>
    </font>
    <font>
      <u/>
      <sz val="11"/>
      <color theme="10"/>
      <name val="Calibri"/>
      <family val="2"/>
      <scheme val="minor"/>
    </font>
    <font>
      <b/>
      <sz val="12"/>
      <color theme="1"/>
      <name val="Calibri"/>
      <family val="2"/>
      <scheme val="minor"/>
    </font>
    <font>
      <sz val="12"/>
      <name val="Calibri"/>
      <family val="2"/>
      <scheme val="minor"/>
    </font>
    <font>
      <sz val="12"/>
      <name val="Verdana"/>
      <family val="2"/>
    </font>
    <font>
      <sz val="10"/>
      <color theme="1"/>
      <name val="Calibri"/>
      <family val="2"/>
      <scheme val="minor"/>
    </font>
    <font>
      <b/>
      <sz val="8"/>
      <name val="Calibri"/>
      <family val="2"/>
      <scheme val="minor"/>
    </font>
    <font>
      <sz val="10"/>
      <name val="Calibri"/>
      <family val="2"/>
      <scheme val="minor"/>
    </font>
    <font>
      <sz val="6"/>
      <name val="Verdana"/>
      <family val="2"/>
    </font>
    <font>
      <b/>
      <sz val="10"/>
      <name val="Calibri"/>
      <family val="2"/>
      <scheme val="minor"/>
    </font>
    <font>
      <sz val="6"/>
      <name val="Calibri"/>
      <family val="2"/>
      <scheme val="minor"/>
    </font>
    <font>
      <b/>
      <sz val="11"/>
      <name val="Arial"/>
      <family val="2"/>
    </font>
    <font>
      <u/>
      <sz val="10"/>
      <color theme="10"/>
      <name val="Calibri"/>
      <family val="2"/>
      <scheme val="minor"/>
    </font>
    <font>
      <b/>
      <sz val="16"/>
      <color theme="1"/>
      <name val="Calibri"/>
      <family val="2"/>
      <scheme val="minor"/>
    </font>
    <font>
      <b/>
      <sz val="14"/>
      <color theme="1"/>
      <name val="Arial Narrow"/>
      <family val="2"/>
    </font>
    <font>
      <b/>
      <sz val="12"/>
      <color theme="1"/>
      <name val="Arial"/>
      <family val="2"/>
    </font>
    <font>
      <sz val="12"/>
      <color rgb="FF000000"/>
      <name val="Arial"/>
      <family val="2"/>
    </font>
    <font>
      <sz val="11"/>
      <color rgb="FF000000"/>
      <name val="Arial"/>
      <family val="2"/>
    </font>
    <font>
      <sz val="11"/>
      <name val="Arial"/>
      <family val="2"/>
    </font>
    <font>
      <sz val="10"/>
      <name val="MS Sans Serif"/>
      <family val="2"/>
    </font>
    <font>
      <b/>
      <sz val="12"/>
      <color rgb="FFFF0000"/>
      <name val="Arial"/>
      <family val="2"/>
    </font>
    <font>
      <b/>
      <sz val="12"/>
      <color theme="0"/>
      <name val="Arial"/>
      <family val="2"/>
    </font>
    <font>
      <sz val="11"/>
      <color rgb="FFFF0000"/>
      <name val="Arial"/>
      <family val="2"/>
    </font>
    <font>
      <b/>
      <sz val="14"/>
      <color rgb="FFFF0000"/>
      <name val="Arial"/>
      <family val="2"/>
    </font>
    <font>
      <b/>
      <sz val="12"/>
      <color theme="8"/>
      <name val="Arial"/>
      <family val="2"/>
    </font>
    <font>
      <sz val="8"/>
      <name val="Calibri"/>
      <family val="2"/>
      <scheme val="minor"/>
    </font>
    <font>
      <b/>
      <sz val="24"/>
      <name val="Calibri"/>
      <family val="2"/>
    </font>
  </fonts>
  <fills count="2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rgb="FFFF990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D3441D"/>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7FD60C"/>
        <bgColor indexed="64"/>
      </patternFill>
    </fill>
    <fill>
      <patternFill patternType="solid">
        <fgColor rgb="FF00B050"/>
        <bgColor indexed="64"/>
      </patternFill>
    </fill>
    <fill>
      <patternFill patternType="solid">
        <fgColor theme="9" tint="-0.249977111117893"/>
        <bgColor indexed="64"/>
      </patternFill>
    </fill>
    <fill>
      <patternFill patternType="solid">
        <fgColor rgb="FF2E2C7E"/>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6005"/>
        <bgColor indexed="64"/>
      </patternFill>
    </fill>
    <fill>
      <patternFill patternType="solid">
        <fgColor theme="9"/>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ABDB77"/>
        <bgColor indexed="64"/>
      </patternFill>
    </fill>
    <fill>
      <patternFill patternType="solid">
        <fgColor theme="0"/>
        <bgColor theme="0"/>
      </patternFill>
    </fill>
    <fill>
      <patternFill patternType="solid">
        <fgColor rgb="FFD9D9D9"/>
        <bgColor rgb="FF000000"/>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indexed="64"/>
      </right>
      <top/>
      <bottom/>
      <diagonal/>
    </border>
    <border>
      <left style="thin">
        <color rgb="FF000000"/>
      </left>
      <right/>
      <top/>
      <bottom style="thin">
        <color rgb="FF000000"/>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diagonal/>
    </border>
    <border>
      <left/>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bottom/>
      <diagonal/>
    </border>
    <border>
      <left/>
      <right style="thin">
        <color rgb="FF000000"/>
      </right>
      <top style="thin">
        <color rgb="FF000000"/>
      </top>
      <bottom/>
      <diagonal/>
    </border>
    <border>
      <left style="medium">
        <color indexed="64"/>
      </left>
      <right style="medium">
        <color indexed="64"/>
      </right>
      <top/>
      <bottom style="thin">
        <color indexed="64"/>
      </bottom>
      <diagonal/>
    </border>
    <border>
      <left style="thin">
        <color indexed="64"/>
      </left>
      <right/>
      <top style="thin">
        <color rgb="FF000000"/>
      </top>
      <bottom/>
      <diagonal/>
    </border>
  </borders>
  <cellStyleXfs count="8">
    <xf numFmtId="0" fontId="0" fillId="0" borderId="0"/>
    <xf numFmtId="9" fontId="1" fillId="0" borderId="0" applyFont="0" applyFill="0" applyBorder="0" applyAlignment="0" applyProtection="0"/>
    <xf numFmtId="0" fontId="5" fillId="0" borderId="0"/>
    <xf numFmtId="43" fontId="1" fillId="0" borderId="0" applyFont="0" applyFill="0" applyBorder="0" applyAlignment="0" applyProtection="0"/>
    <xf numFmtId="0" fontId="45" fillId="0" borderId="0" applyNumberFormat="0" applyFill="0" applyBorder="0" applyAlignment="0" applyProtection="0"/>
    <xf numFmtId="43" fontId="1" fillId="0" borderId="0" applyFont="0" applyFill="0" applyBorder="0" applyAlignment="0" applyProtection="0"/>
    <xf numFmtId="0" fontId="63" fillId="0" borderId="0"/>
    <xf numFmtId="0" fontId="5" fillId="0" borderId="0"/>
  </cellStyleXfs>
  <cellXfs count="633">
    <xf numFmtId="0" fontId="0" fillId="0" borderId="0" xfId="0"/>
    <xf numFmtId="0" fontId="3" fillId="0" borderId="0" xfId="0" applyFont="1" applyAlignment="1">
      <alignment horizontal="center" vertical="center"/>
    </xf>
    <xf numFmtId="0" fontId="4" fillId="0" borderId="0" xfId="0" applyFont="1" applyAlignment="1">
      <alignment horizontal="center" vertical="top" wrapText="1"/>
    </xf>
    <xf numFmtId="0" fontId="4" fillId="0" borderId="0" xfId="0" applyFont="1" applyAlignment="1">
      <alignment horizontal="center"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xf>
    <xf numFmtId="0" fontId="0" fillId="0" borderId="0" xfId="0" applyAlignment="1">
      <alignment horizontal="right"/>
    </xf>
    <xf numFmtId="0" fontId="2" fillId="0" borderId="0" xfId="0" applyFont="1"/>
    <xf numFmtId="0" fontId="0" fillId="0" borderId="0" xfId="0" applyAlignment="1">
      <alignment horizontal="right" vertical="center"/>
    </xf>
    <xf numFmtId="0" fontId="0" fillId="0" borderId="0" xfId="0" applyAlignment="1">
      <alignment horizontal="center" vertical="center"/>
    </xf>
    <xf numFmtId="9" fontId="4" fillId="0" borderId="0" xfId="0" applyNumberFormat="1" applyFont="1"/>
    <xf numFmtId="9" fontId="4" fillId="0" borderId="3" xfId="1" applyFont="1" applyBorder="1"/>
    <xf numFmtId="9" fontId="4" fillId="0" borderId="5" xfId="1" applyFont="1" applyBorder="1"/>
    <xf numFmtId="9" fontId="4" fillId="0" borderId="8" xfId="1" applyFont="1" applyBorder="1"/>
    <xf numFmtId="0" fontId="7" fillId="7" borderId="15" xfId="0" applyFont="1" applyFill="1" applyBorder="1" applyAlignment="1">
      <alignment horizontal="center" vertical="center"/>
    </xf>
    <xf numFmtId="0" fontId="2" fillId="8" borderId="0" xfId="0" applyFont="1" applyFill="1" applyAlignment="1">
      <alignment horizontal="center" vertical="center"/>
    </xf>
    <xf numFmtId="0" fontId="2" fillId="7" borderId="0" xfId="0" applyFont="1" applyFill="1" applyAlignment="1">
      <alignment horizontal="center" vertical="center"/>
    </xf>
    <xf numFmtId="0" fontId="2" fillId="6" borderId="0" xfId="0" applyFont="1" applyFill="1" applyAlignment="1">
      <alignment horizontal="center" vertical="center"/>
    </xf>
    <xf numFmtId="0" fontId="2" fillId="5" borderId="0" xfId="0" applyFont="1" applyFill="1" applyAlignment="1">
      <alignment horizontal="center" vertical="center"/>
    </xf>
    <xf numFmtId="0" fontId="11" fillId="8" borderId="18" xfId="0" applyFont="1" applyFill="1" applyBorder="1" applyAlignment="1">
      <alignment horizontal="center" vertical="center" wrapText="1"/>
    </xf>
    <xf numFmtId="0" fontId="11" fillId="14" borderId="18"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5" borderId="18" xfId="0" applyFont="1" applyFill="1" applyBorder="1" applyAlignment="1">
      <alignment horizontal="center" vertical="center" wrapText="1"/>
    </xf>
    <xf numFmtId="164" fontId="4" fillId="0" borderId="0" xfId="1" applyNumberFormat="1" applyFont="1" applyAlignment="1">
      <alignment horizontal="center"/>
    </xf>
    <xf numFmtId="9" fontId="4" fillId="0" borderId="0" xfId="1" applyFont="1" applyBorder="1"/>
    <xf numFmtId="0" fontId="4" fillId="0" borderId="12" xfId="0" applyFont="1" applyBorder="1" applyAlignment="1">
      <alignment horizontal="center" vertical="center"/>
    </xf>
    <xf numFmtId="0" fontId="4" fillId="0" borderId="0" xfId="0" applyFont="1" applyAlignment="1">
      <alignment vertical="top"/>
    </xf>
    <xf numFmtId="0" fontId="4" fillId="0" borderId="0" xfId="0" applyFont="1" applyAlignment="1">
      <alignment horizontal="left" vertical="center" wrapText="1"/>
    </xf>
    <xf numFmtId="0" fontId="17" fillId="3" borderId="14" xfId="0" applyFont="1" applyFill="1" applyBorder="1" applyAlignment="1">
      <alignment horizontal="center" vertical="center" wrapText="1"/>
    </xf>
    <xf numFmtId="0" fontId="17" fillId="15" borderId="14" xfId="0" applyFont="1" applyFill="1" applyBorder="1" applyAlignment="1">
      <alignment horizontal="center" vertical="center" wrapText="1"/>
    </xf>
    <xf numFmtId="0" fontId="4" fillId="0" borderId="0" xfId="0" applyFont="1" applyAlignment="1">
      <alignment horizontal="left" wrapText="1"/>
    </xf>
    <xf numFmtId="9" fontId="11" fillId="5" borderId="8" xfId="0" applyNumberFormat="1" applyFont="1" applyFill="1" applyBorder="1" applyAlignment="1">
      <alignment horizontal="center" vertical="center" wrapText="1"/>
    </xf>
    <xf numFmtId="9" fontId="11" fillId="9" borderId="8" xfId="0" applyNumberFormat="1" applyFont="1" applyFill="1" applyBorder="1" applyAlignment="1">
      <alignment horizontal="center" vertical="center" wrapText="1"/>
    </xf>
    <xf numFmtId="9" fontId="11" fillId="7" borderId="8" xfId="0" applyNumberFormat="1" applyFont="1" applyFill="1" applyBorder="1" applyAlignment="1">
      <alignment horizontal="center" vertical="center" wrapText="1"/>
    </xf>
    <xf numFmtId="9" fontId="11" fillId="14" borderId="8" xfId="0" applyNumberFormat="1" applyFont="1" applyFill="1" applyBorder="1" applyAlignment="1">
      <alignment horizontal="center" vertical="center" wrapText="1"/>
    </xf>
    <xf numFmtId="9" fontId="11" fillId="8" borderId="8" xfId="0" applyNumberFormat="1" applyFont="1" applyFill="1" applyBorder="1" applyAlignment="1">
      <alignment horizontal="center" vertical="center" wrapText="1"/>
    </xf>
    <xf numFmtId="0" fontId="0" fillId="0" borderId="0" xfId="0" applyAlignment="1">
      <alignment wrapText="1"/>
    </xf>
    <xf numFmtId="0" fontId="22" fillId="8" borderId="12" xfId="0" applyFont="1" applyFill="1" applyBorder="1" applyAlignment="1">
      <alignment horizontal="center" vertical="center" wrapText="1"/>
    </xf>
    <xf numFmtId="9" fontId="22" fillId="8" borderId="12" xfId="0" applyNumberFormat="1" applyFont="1" applyFill="1" applyBorder="1" applyAlignment="1">
      <alignment horizontal="center" vertical="center" wrapText="1"/>
    </xf>
    <xf numFmtId="0" fontId="22" fillId="14" borderId="12" xfId="0" applyFont="1" applyFill="1" applyBorder="1" applyAlignment="1">
      <alignment horizontal="center" vertical="center" wrapText="1"/>
    </xf>
    <xf numFmtId="9" fontId="22" fillId="14" borderId="12" xfId="0" applyNumberFormat="1" applyFont="1" applyFill="1" applyBorder="1" applyAlignment="1">
      <alignment horizontal="center" vertical="center" wrapText="1"/>
    </xf>
    <xf numFmtId="0" fontId="22" fillId="7" borderId="12" xfId="0" applyFont="1" applyFill="1" applyBorder="1" applyAlignment="1">
      <alignment horizontal="center" vertical="center" wrapText="1"/>
    </xf>
    <xf numFmtId="9" fontId="22" fillId="7" borderId="12" xfId="0" applyNumberFormat="1" applyFont="1" applyFill="1" applyBorder="1" applyAlignment="1">
      <alignment horizontal="center" vertical="center" wrapText="1"/>
    </xf>
    <xf numFmtId="0" fontId="22" fillId="9" borderId="12" xfId="0" applyFont="1" applyFill="1" applyBorder="1" applyAlignment="1">
      <alignment horizontal="center" vertical="center" wrapText="1"/>
    </xf>
    <xf numFmtId="9" fontId="22" fillId="9" borderId="12" xfId="0" applyNumberFormat="1" applyFont="1" applyFill="1" applyBorder="1" applyAlignment="1">
      <alignment horizontal="center" vertical="center" wrapText="1"/>
    </xf>
    <xf numFmtId="0" fontId="22" fillId="5" borderId="12" xfId="0" applyFont="1" applyFill="1" applyBorder="1" applyAlignment="1">
      <alignment horizontal="center" vertical="center" wrapText="1"/>
    </xf>
    <xf numFmtId="9" fontId="22" fillId="5" borderId="12" xfId="0" applyNumberFormat="1" applyFont="1" applyFill="1" applyBorder="1" applyAlignment="1">
      <alignment horizontal="center" vertical="center" wrapText="1"/>
    </xf>
    <xf numFmtId="0" fontId="21" fillId="16" borderId="12" xfId="0" applyFont="1" applyFill="1" applyBorder="1" applyAlignment="1">
      <alignment horizontal="center" vertical="center" wrapText="1"/>
    </xf>
    <xf numFmtId="0" fontId="23" fillId="0" borderId="12" xfId="0" applyFont="1" applyBorder="1" applyAlignment="1">
      <alignment horizontal="justify" vertical="center" wrapText="1"/>
    </xf>
    <xf numFmtId="0" fontId="3" fillId="0" borderId="0" xfId="0" applyFont="1" applyAlignment="1">
      <alignment horizontal="left" wrapText="1"/>
    </xf>
    <xf numFmtId="0" fontId="3" fillId="0" borderId="12" xfId="0" applyFont="1" applyBorder="1" applyAlignment="1">
      <alignment horizontal="left" wrapText="1"/>
    </xf>
    <xf numFmtId="0" fontId="4" fillId="0" borderId="12" xfId="0" applyFont="1" applyBorder="1" applyAlignment="1">
      <alignment horizontal="left" wrapText="1"/>
    </xf>
    <xf numFmtId="0" fontId="17" fillId="0" borderId="0" xfId="0" applyFont="1" applyAlignment="1">
      <alignment horizontal="center" vertical="center" wrapText="1"/>
    </xf>
    <xf numFmtId="9" fontId="4" fillId="0" borderId="12" xfId="0" applyNumberFormat="1" applyFont="1" applyBorder="1" applyAlignment="1">
      <alignment horizontal="center" vertical="center"/>
    </xf>
    <xf numFmtId="9" fontId="4" fillId="0" borderId="12" xfId="1" applyFont="1" applyBorder="1" applyAlignment="1">
      <alignment horizontal="center" vertical="center"/>
    </xf>
    <xf numFmtId="0" fontId="6" fillId="8" borderId="15" xfId="0" applyFont="1" applyFill="1" applyBorder="1" applyAlignment="1">
      <alignment horizontal="center" vertical="center" wrapText="1"/>
    </xf>
    <xf numFmtId="0" fontId="25" fillId="14" borderId="18"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5" borderId="18" xfId="0" applyFont="1" applyFill="1" applyBorder="1" applyAlignment="1">
      <alignment horizontal="center" vertical="center" wrapText="1"/>
    </xf>
    <xf numFmtId="0" fontId="20" fillId="0" borderId="15" xfId="0" applyFont="1" applyBorder="1" applyAlignment="1">
      <alignment horizontal="center" vertical="center" wrapText="1"/>
    </xf>
    <xf numFmtId="0" fontId="6" fillId="0" borderId="18" xfId="0" applyFont="1" applyBorder="1" applyAlignment="1">
      <alignment horizontal="center" vertical="center" wrapText="1"/>
    </xf>
    <xf numFmtId="9" fontId="6" fillId="0" borderId="18" xfId="0" applyNumberFormat="1" applyFont="1" applyBorder="1" applyAlignment="1">
      <alignment horizontal="center" vertical="center" wrapText="1"/>
    </xf>
    <xf numFmtId="0" fontId="0" fillId="0" borderId="15" xfId="0" applyBorder="1"/>
    <xf numFmtId="0" fontId="6" fillId="0" borderId="15" xfId="0" applyFont="1" applyBorder="1" applyAlignment="1">
      <alignment horizontal="justify" vertical="center" wrapText="1"/>
    </xf>
    <xf numFmtId="0" fontId="20" fillId="0" borderId="11" xfId="0" applyFont="1" applyBorder="1" applyAlignment="1">
      <alignment horizontal="center" vertical="center" wrapText="1"/>
    </xf>
    <xf numFmtId="0" fontId="25" fillId="8" borderId="18" xfId="0" applyFont="1" applyFill="1" applyBorder="1" applyAlignment="1">
      <alignment horizontal="center" vertical="center" wrapText="1"/>
    </xf>
    <xf numFmtId="0" fontId="6" fillId="0" borderId="8" xfId="0" applyFont="1" applyBorder="1" applyAlignment="1">
      <alignment horizontal="center" vertical="center" wrapText="1"/>
    </xf>
    <xf numFmtId="0" fontId="4" fillId="0" borderId="25" xfId="0" applyFont="1" applyBorder="1" applyAlignment="1">
      <alignment horizontal="center"/>
    </xf>
    <xf numFmtId="9" fontId="4" fillId="0" borderId="26" xfId="0" applyNumberFormat="1" applyFont="1" applyBorder="1"/>
    <xf numFmtId="0" fontId="4" fillId="0" borderId="27" xfId="0" applyFont="1" applyBorder="1" applyAlignment="1">
      <alignment horizontal="center"/>
    </xf>
    <xf numFmtId="9" fontId="4" fillId="0" borderId="29" xfId="0" applyNumberFormat="1" applyFont="1" applyBorder="1"/>
    <xf numFmtId="0" fontId="4" fillId="0" borderId="38" xfId="0" applyFont="1" applyBorder="1" applyAlignment="1">
      <alignment horizontal="center"/>
    </xf>
    <xf numFmtId="9" fontId="4" fillId="0" borderId="39" xfId="0" applyNumberFormat="1" applyFont="1" applyBorder="1"/>
    <xf numFmtId="0" fontId="0" fillId="6" borderId="12" xfId="0" applyFill="1" applyBorder="1" applyAlignment="1">
      <alignment horizontal="center" vertical="center"/>
    </xf>
    <xf numFmtId="0" fontId="0" fillId="7" borderId="12"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5" borderId="24" xfId="0" applyFill="1" applyBorder="1" applyAlignment="1">
      <alignment horizontal="center" vertical="center"/>
    </xf>
    <xf numFmtId="0" fontId="0" fillId="7" borderId="25" xfId="0" applyFill="1" applyBorder="1" applyAlignment="1">
      <alignment horizontal="center" vertical="center"/>
    </xf>
    <xf numFmtId="0" fontId="0" fillId="5" borderId="26" xfId="0" applyFill="1" applyBorder="1" applyAlignment="1">
      <alignment horizontal="center" vertical="center"/>
    </xf>
    <xf numFmtId="0" fontId="0" fillId="8" borderId="25" xfId="0" applyFill="1" applyBorder="1" applyAlignment="1">
      <alignment horizontal="center" vertical="center"/>
    </xf>
    <xf numFmtId="0" fontId="0" fillId="8" borderId="27" xfId="0" applyFill="1" applyBorder="1" applyAlignment="1">
      <alignment horizontal="center" vertical="center"/>
    </xf>
    <xf numFmtId="0" fontId="0" fillId="8" borderId="28" xfId="0" applyFill="1" applyBorder="1" applyAlignment="1">
      <alignment horizontal="center" vertical="center"/>
    </xf>
    <xf numFmtId="0" fontId="0" fillId="7" borderId="28" xfId="0" applyFill="1" applyBorder="1" applyAlignment="1">
      <alignment horizontal="center" vertical="center"/>
    </xf>
    <xf numFmtId="0" fontId="0" fillId="6" borderId="28" xfId="0" applyFill="1" applyBorder="1" applyAlignment="1">
      <alignment horizontal="center" vertical="center"/>
    </xf>
    <xf numFmtId="0" fontId="0" fillId="5" borderId="29" xfId="0" applyFill="1" applyBorder="1" applyAlignment="1">
      <alignment horizontal="center" vertical="center"/>
    </xf>
    <xf numFmtId="0" fontId="2" fillId="21" borderId="0" xfId="0" applyFont="1" applyFill="1"/>
    <xf numFmtId="0" fontId="27" fillId="0" borderId="0" xfId="0" applyFont="1" applyAlignment="1">
      <alignment horizontal="justify" vertical="center" wrapText="1"/>
    </xf>
    <xf numFmtId="0" fontId="26" fillId="0" borderId="0" xfId="0" applyFont="1"/>
    <xf numFmtId="0" fontId="26" fillId="0" borderId="0" xfId="0" applyFont="1" applyAlignment="1">
      <alignment vertical="center" wrapText="1"/>
    </xf>
    <xf numFmtId="0" fontId="10" fillId="0" borderId="0" xfId="0" applyFont="1" applyAlignment="1">
      <alignment horizontal="center"/>
    </xf>
    <xf numFmtId="0" fontId="6" fillId="0" borderId="17" xfId="0" applyFont="1" applyBorder="1" applyAlignment="1">
      <alignment horizontal="justify" vertical="center" wrapText="1"/>
    </xf>
    <xf numFmtId="0" fontId="25" fillId="13" borderId="18"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25" fillId="5" borderId="15" xfId="0"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5" fillId="7" borderId="15" xfId="0" applyFont="1" applyFill="1" applyBorder="1" applyAlignment="1">
      <alignment horizontal="center" vertical="center" wrapText="1"/>
    </xf>
    <xf numFmtId="0" fontId="0" fillId="17" borderId="0" xfId="0" applyFill="1"/>
    <xf numFmtId="0" fontId="4" fillId="17" borderId="0" xfId="0" applyFont="1" applyFill="1" applyAlignment="1">
      <alignment horizontal="left"/>
    </xf>
    <xf numFmtId="0" fontId="28" fillId="0" borderId="0" xfId="2" applyFont="1"/>
    <xf numFmtId="0" fontId="31" fillId="0" borderId="0" xfId="2" applyFont="1"/>
    <xf numFmtId="0" fontId="33" fillId="0" borderId="0" xfId="2" applyFont="1"/>
    <xf numFmtId="0" fontId="34" fillId="0" borderId="2" xfId="2" applyFont="1" applyBorder="1" applyAlignment="1">
      <alignment horizontal="center" vertical="center" wrapText="1"/>
    </xf>
    <xf numFmtId="0" fontId="34" fillId="0" borderId="3" xfId="2" applyFont="1" applyBorder="1" applyAlignment="1">
      <alignment vertical="center" wrapText="1"/>
    </xf>
    <xf numFmtId="0" fontId="34" fillId="0" borderId="0" xfId="2" applyFont="1" applyAlignment="1">
      <alignment vertical="center" wrapText="1"/>
    </xf>
    <xf numFmtId="0" fontId="28" fillId="0" borderId="0" xfId="2" applyFont="1" applyAlignment="1">
      <alignment horizontal="justify" vertical="center" wrapText="1"/>
    </xf>
    <xf numFmtId="0" fontId="34" fillId="0" borderId="5" xfId="2" applyFont="1" applyBorder="1" applyAlignment="1">
      <alignment vertical="center" wrapText="1"/>
    </xf>
    <xf numFmtId="0" fontId="34" fillId="0" borderId="0" xfId="2" applyFont="1" applyAlignment="1">
      <alignment vertical="center"/>
    </xf>
    <xf numFmtId="0" fontId="28" fillId="0" borderId="0" xfId="2" applyFont="1" applyAlignment="1">
      <alignment vertical="center"/>
    </xf>
    <xf numFmtId="0" fontId="34" fillId="0" borderId="0" xfId="2" applyFont="1" applyAlignment="1">
      <alignment horizontal="center" vertical="center" wrapText="1"/>
    </xf>
    <xf numFmtId="0" fontId="34" fillId="0" borderId="0" xfId="2" applyFont="1" applyAlignment="1">
      <alignment vertical="top" wrapText="1"/>
    </xf>
    <xf numFmtId="0" fontId="28" fillId="0" borderId="0" xfId="2" applyFont="1" applyAlignment="1">
      <alignment vertical="center" wrapText="1"/>
    </xf>
    <xf numFmtId="0" fontId="28" fillId="0" borderId="0" xfId="2" applyFont="1" applyAlignment="1">
      <alignment horizontal="left" vertical="center" wrapText="1" indent="3"/>
    </xf>
    <xf numFmtId="0" fontId="34" fillId="0" borderId="8" xfId="2" applyFont="1" applyBorder="1" applyAlignment="1">
      <alignment vertical="center" wrapText="1"/>
    </xf>
    <xf numFmtId="0" fontId="36" fillId="0" borderId="0" xfId="2" applyFont="1"/>
    <xf numFmtId="0" fontId="34" fillId="0" borderId="0" xfId="2" applyFont="1" applyAlignment="1">
      <alignment vertical="top"/>
    </xf>
    <xf numFmtId="0" fontId="35" fillId="0" borderId="0" xfId="2" applyFont="1" applyAlignment="1">
      <alignment vertical="center" wrapText="1"/>
    </xf>
    <xf numFmtId="0" fontId="39" fillId="0" borderId="0" xfId="2" applyFont="1" applyAlignment="1">
      <alignment vertical="center"/>
    </xf>
    <xf numFmtId="0" fontId="40" fillId="0" borderId="0" xfId="2" applyFont="1" applyAlignment="1">
      <alignment vertical="center"/>
    </xf>
    <xf numFmtId="0" fontId="28" fillId="0" borderId="2" xfId="2" applyFont="1" applyBorder="1"/>
    <xf numFmtId="0" fontId="28" fillId="0" borderId="3" xfId="2" applyFont="1" applyBorder="1"/>
    <xf numFmtId="0" fontId="41" fillId="10" borderId="20" xfId="0" applyFont="1" applyFill="1" applyBorder="1" applyAlignment="1">
      <alignment horizontal="center" vertical="center" wrapText="1"/>
    </xf>
    <xf numFmtId="0" fontId="41" fillId="10" borderId="21" xfId="0" applyFont="1" applyFill="1" applyBorder="1" applyAlignment="1">
      <alignment horizontal="center" vertical="center" wrapText="1"/>
    </xf>
    <xf numFmtId="0" fontId="28" fillId="0" borderId="20"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2" applyFont="1" applyAlignment="1">
      <alignment horizontal="center" vertical="center" wrapText="1"/>
    </xf>
    <xf numFmtId="0" fontId="28" fillId="0" borderId="12" xfId="2" applyFont="1" applyBorder="1" applyAlignment="1">
      <alignment horizontal="center" vertical="center" wrapText="1"/>
    </xf>
    <xf numFmtId="0" fontId="34" fillId="0" borderId="12" xfId="2" applyFont="1" applyBorder="1" applyAlignment="1">
      <alignment horizontal="center" vertical="center" wrapText="1"/>
    </xf>
    <xf numFmtId="0" fontId="28" fillId="0" borderId="0" xfId="2" applyFont="1" applyAlignment="1">
      <alignment horizontal="center" vertical="center"/>
    </xf>
    <xf numFmtId="0" fontId="43" fillId="0" borderId="0" xfId="0" applyFont="1" applyAlignment="1">
      <alignment vertical="center" wrapText="1"/>
    </xf>
    <xf numFmtId="0" fontId="30" fillId="0" borderId="0" xfId="0" applyFont="1"/>
    <xf numFmtId="0" fontId="28" fillId="0" borderId="0" xfId="2" applyFont="1" applyAlignment="1">
      <alignment horizontal="center"/>
    </xf>
    <xf numFmtId="0" fontId="34" fillId="0" borderId="1" xfId="2" applyFont="1" applyBorder="1"/>
    <xf numFmtId="0" fontId="34" fillId="0" borderId="4" xfId="2" applyFont="1" applyBorder="1"/>
    <xf numFmtId="0" fontId="34" fillId="0" borderId="6" xfId="2" applyFont="1" applyBorder="1"/>
    <xf numFmtId="0" fontId="28" fillId="0" borderId="1" xfId="2" applyFont="1" applyBorder="1" applyAlignment="1">
      <alignment horizontal="center"/>
    </xf>
    <xf numFmtId="0" fontId="45" fillId="0" borderId="0" xfId="4" applyAlignment="1">
      <alignment vertical="top" wrapText="1"/>
    </xf>
    <xf numFmtId="0" fontId="28" fillId="0" borderId="0" xfId="2" applyFont="1" applyAlignment="1">
      <alignment horizontal="justify"/>
    </xf>
    <xf numFmtId="0" fontId="28" fillId="0" borderId="0" xfId="2" applyFont="1" applyProtection="1">
      <protection locked="0"/>
    </xf>
    <xf numFmtId="0" fontId="28" fillId="0" borderId="0" xfId="2" applyFont="1" applyAlignment="1" applyProtection="1">
      <alignment horizontal="center"/>
      <protection locked="0"/>
    </xf>
    <xf numFmtId="0" fontId="43" fillId="0" borderId="0" xfId="0" applyFont="1" applyAlignment="1" applyProtection="1">
      <alignment vertical="center" wrapText="1"/>
      <protection locked="0"/>
    </xf>
    <xf numFmtId="0" fontId="4" fillId="0" borderId="0" xfId="0" applyFont="1" applyProtection="1">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vertical="top"/>
      <protection locked="0"/>
    </xf>
    <xf numFmtId="0" fontId="4" fillId="0" borderId="0" xfId="0" applyFont="1" applyAlignment="1" applyProtection="1">
      <alignment wrapText="1"/>
      <protection locked="0"/>
    </xf>
    <xf numFmtId="0" fontId="4" fillId="0" borderId="0" xfId="0" applyFont="1" applyAlignment="1" applyProtection="1">
      <alignment horizontal="center"/>
      <protection locked="0"/>
    </xf>
    <xf numFmtId="0" fontId="12" fillId="0" borderId="0" xfId="2" applyFont="1" applyAlignment="1" applyProtection="1">
      <alignment vertical="center" wrapText="1"/>
      <protection locked="0"/>
    </xf>
    <xf numFmtId="2" fontId="4" fillId="17" borderId="23" xfId="0" applyNumberFormat="1" applyFont="1" applyFill="1" applyBorder="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2" fillId="0" borderId="0" xfId="0" applyFont="1" applyAlignment="1" applyProtection="1">
      <alignment horizontal="center" wrapText="1"/>
      <protection locked="0"/>
    </xf>
    <xf numFmtId="0" fontId="9" fillId="0" borderId="0" xfId="0" applyFont="1" applyAlignment="1" applyProtection="1">
      <alignment horizontal="center" vertical="center" wrapText="1"/>
      <protection locked="0"/>
    </xf>
    <xf numFmtId="0" fontId="8" fillId="0" borderId="0" xfId="0" applyFont="1" applyAlignment="1" applyProtection="1">
      <alignment horizontal="center"/>
      <protection locked="0"/>
    </xf>
    <xf numFmtId="0" fontId="14" fillId="0" borderId="12"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protection locked="0"/>
    </xf>
    <xf numFmtId="0" fontId="14" fillId="0" borderId="12" xfId="0" applyFont="1" applyBorder="1" applyAlignment="1" applyProtection="1">
      <alignment horizontal="justify" vertical="center" wrapText="1"/>
      <protection locked="0"/>
    </xf>
    <xf numFmtId="0" fontId="0" fillId="0" borderId="0" xfId="0" applyProtection="1">
      <protection locked="0"/>
    </xf>
    <xf numFmtId="0" fontId="0" fillId="0" borderId="12" xfId="0" applyBorder="1" applyProtection="1">
      <protection locked="0"/>
    </xf>
    <xf numFmtId="0" fontId="43" fillId="0" borderId="12" xfId="0" applyFont="1" applyBorder="1" applyAlignment="1">
      <alignment horizontal="center" vertical="center" wrapText="1"/>
    </xf>
    <xf numFmtId="0" fontId="43" fillId="0" borderId="12" xfId="0"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14" fontId="44" fillId="0" borderId="12" xfId="0" applyNumberFormat="1" applyFont="1" applyBorder="1" applyAlignment="1">
      <alignment horizontal="center" vertical="center" wrapText="1"/>
    </xf>
    <xf numFmtId="0" fontId="28" fillId="0" borderId="0" xfId="2" applyFont="1" applyAlignment="1">
      <alignment horizontal="justify" vertical="center"/>
    </xf>
    <xf numFmtId="0" fontId="47" fillId="0" borderId="0" xfId="2" applyFont="1" applyAlignment="1">
      <alignment vertical="center" wrapText="1"/>
    </xf>
    <xf numFmtId="0" fontId="48" fillId="0" borderId="0" xfId="2" applyFont="1" applyAlignment="1">
      <alignment horizontal="justify" vertical="center"/>
    </xf>
    <xf numFmtId="0" fontId="47" fillId="0" borderId="0" xfId="2" applyFont="1" applyAlignment="1">
      <alignment horizontal="left" vertical="center" wrapText="1" indent="3"/>
    </xf>
    <xf numFmtId="0" fontId="51" fillId="0" borderId="0" xfId="2" applyFont="1"/>
    <xf numFmtId="0" fontId="51" fillId="0" borderId="0" xfId="2" applyFont="1" applyAlignment="1">
      <alignment vertical="center" wrapText="1"/>
    </xf>
    <xf numFmtId="0" fontId="53" fillId="0" borderId="0" xfId="2" applyFont="1" applyAlignment="1">
      <alignment vertical="top" wrapText="1"/>
    </xf>
    <xf numFmtId="0" fontId="48" fillId="0" borderId="0" xfId="2" applyFont="1" applyAlignment="1">
      <alignment vertical="center" wrapText="1"/>
    </xf>
    <xf numFmtId="0" fontId="54" fillId="0" borderId="0" xfId="2" applyFont="1" applyAlignment="1">
      <alignment vertical="center" wrapText="1"/>
    </xf>
    <xf numFmtId="0" fontId="45" fillId="0" borderId="0" xfId="4" applyAlignment="1">
      <alignment vertical="top"/>
    </xf>
    <xf numFmtId="0" fontId="17" fillId="2" borderId="12"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7" fillId="15" borderId="12" xfId="0" applyFont="1" applyFill="1" applyBorder="1" applyAlignment="1" applyProtection="1">
      <alignment horizontal="center" vertical="center" wrapText="1"/>
      <protection locked="0"/>
    </xf>
    <xf numFmtId="0" fontId="17" fillId="11" borderId="12" xfId="0" applyFont="1" applyFill="1" applyBorder="1" applyAlignment="1" applyProtection="1">
      <alignment horizontal="center" vertical="center"/>
      <protection locked="0"/>
    </xf>
    <xf numFmtId="0" fontId="17" fillId="11" borderId="12"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10" fillId="15" borderId="12" xfId="0" applyFont="1" applyFill="1" applyBorder="1" applyAlignment="1">
      <alignment horizontal="center" vertical="center" wrapText="1"/>
    </xf>
    <xf numFmtId="0" fontId="46" fillId="7" borderId="12" xfId="0" applyFont="1" applyFill="1" applyBorder="1" applyAlignment="1" applyProtection="1">
      <alignment horizontal="center" vertical="center" wrapText="1"/>
      <protection locked="0"/>
    </xf>
    <xf numFmtId="0" fontId="17" fillId="10" borderId="12" xfId="0" applyFont="1" applyFill="1" applyBorder="1" applyAlignment="1" applyProtection="1">
      <alignment horizontal="center" vertical="center" wrapText="1"/>
      <protection locked="0"/>
    </xf>
    <xf numFmtId="0" fontId="10" fillId="15" borderId="12" xfId="0" applyFont="1" applyFill="1" applyBorder="1" applyAlignment="1" applyProtection="1">
      <alignment horizontal="center" vertical="center" wrapText="1"/>
      <protection locked="0"/>
    </xf>
    <xf numFmtId="0" fontId="17" fillId="7" borderId="12" xfId="0" applyFont="1" applyFill="1" applyBorder="1" applyAlignment="1" applyProtection="1">
      <alignment horizontal="center" vertical="center" wrapText="1"/>
      <protection locked="0"/>
    </xf>
    <xf numFmtId="0" fontId="17" fillId="4" borderId="12" xfId="0" applyFont="1" applyFill="1" applyBorder="1" applyAlignment="1" applyProtection="1">
      <alignment horizontal="center" vertical="center" textRotation="90" wrapText="1"/>
      <protection locked="0"/>
    </xf>
    <xf numFmtId="0" fontId="34" fillId="0" borderId="0" xfId="2" applyFont="1"/>
    <xf numFmtId="0" fontId="53" fillId="0" borderId="0" xfId="2" applyFont="1" applyAlignment="1">
      <alignment vertical="center" wrapText="1"/>
    </xf>
    <xf numFmtId="0" fontId="58" fillId="0" borderId="12" xfId="0" applyFont="1" applyBorder="1" applyAlignment="1">
      <alignment horizontal="center" vertical="center" wrapText="1"/>
    </xf>
    <xf numFmtId="0" fontId="59" fillId="0" borderId="17" xfId="0" applyFont="1" applyBorder="1" applyAlignment="1">
      <alignment horizontal="center" vertical="center" wrapText="1"/>
    </xf>
    <xf numFmtId="0" fontId="25" fillId="8" borderId="12" xfId="0" applyFont="1" applyFill="1" applyBorder="1" applyAlignment="1">
      <alignment horizontal="center" vertical="center" wrapText="1"/>
    </xf>
    <xf numFmtId="0" fontId="25" fillId="14" borderId="12" xfId="0" applyFont="1" applyFill="1" applyBorder="1" applyAlignment="1">
      <alignment horizontal="center" vertical="center" wrapText="1"/>
    </xf>
    <xf numFmtId="0" fontId="60" fillId="7" borderId="12" xfId="0" applyFont="1" applyFill="1" applyBorder="1" applyAlignment="1">
      <alignment horizontal="center" vertical="center" wrapText="1"/>
    </xf>
    <xf numFmtId="0" fontId="60" fillId="9" borderId="12" xfId="0" applyFont="1" applyFill="1" applyBorder="1" applyAlignment="1">
      <alignment horizontal="center" vertical="center" wrapText="1"/>
    </xf>
    <xf numFmtId="0" fontId="60" fillId="5" borderId="12" xfId="0" applyFont="1" applyFill="1" applyBorder="1" applyAlignment="1">
      <alignment horizontal="center" vertical="center" wrapText="1"/>
    </xf>
    <xf numFmtId="0" fontId="6" fillId="0" borderId="12" xfId="0" applyFont="1" applyBorder="1" applyAlignment="1">
      <alignment vertical="center" wrapText="1"/>
    </xf>
    <xf numFmtId="0" fontId="37" fillId="0" borderId="12" xfId="0" applyFont="1" applyBorder="1" applyAlignment="1">
      <alignment horizontal="center" vertical="center" wrapText="1"/>
    </xf>
    <xf numFmtId="0" fontId="37" fillId="0" borderId="12" xfId="0" applyFont="1" applyBorder="1" applyAlignment="1">
      <alignment horizontal="justify" vertical="center" wrapText="1"/>
    </xf>
    <xf numFmtId="0" fontId="59" fillId="0" borderId="12" xfId="0" applyFont="1" applyBorder="1" applyAlignment="1">
      <alignment horizontal="center" vertical="center" wrapText="1"/>
    </xf>
    <xf numFmtId="0" fontId="29" fillId="0" borderId="12" xfId="0" applyFont="1" applyBorder="1" applyAlignment="1">
      <alignment horizontal="center" vertical="center" wrapText="1"/>
    </xf>
    <xf numFmtId="0" fontId="42" fillId="8" borderId="12"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42" fillId="7" borderId="12" xfId="0" applyFont="1" applyFill="1" applyBorder="1" applyAlignment="1">
      <alignment horizontal="center" vertical="center" wrapText="1"/>
    </xf>
    <xf numFmtId="0" fontId="42" fillId="9" borderId="12" xfId="0" applyFont="1" applyFill="1" applyBorder="1" applyAlignment="1">
      <alignment horizontal="center" vertical="center" wrapText="1"/>
    </xf>
    <xf numFmtId="0" fontId="42" fillId="5" borderId="12"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5" fillId="2" borderId="12" xfId="0" applyFont="1" applyFill="1" applyBorder="1" applyAlignment="1">
      <alignment horizontal="justify" vertical="top" wrapText="1"/>
    </xf>
    <xf numFmtId="0" fontId="5" fillId="2" borderId="12" xfId="0" applyFont="1" applyFill="1" applyBorder="1" applyAlignment="1">
      <alignment horizontal="center" vertical="center" wrapText="1"/>
    </xf>
    <xf numFmtId="0" fontId="56" fillId="2" borderId="12" xfId="4" applyFont="1" applyFill="1" applyBorder="1" applyAlignment="1">
      <alignment horizontal="left" vertical="center" wrapText="1"/>
    </xf>
    <xf numFmtId="0" fontId="56" fillId="2" borderId="12" xfId="4" applyFont="1" applyFill="1" applyBorder="1" applyAlignment="1">
      <alignment horizontal="left" vertical="top" wrapText="1"/>
    </xf>
    <xf numFmtId="0" fontId="5" fillId="2" borderId="12" xfId="0" applyFont="1" applyFill="1" applyBorder="1" applyAlignment="1" applyProtection="1">
      <alignment horizontal="justify" vertical="top"/>
      <protection locked="0"/>
    </xf>
    <xf numFmtId="0" fontId="5" fillId="2" borderId="12" xfId="0" applyFont="1" applyFill="1" applyBorder="1" applyAlignment="1" applyProtection="1">
      <alignment horizontal="center" vertical="center" wrapText="1"/>
      <protection locked="0"/>
    </xf>
    <xf numFmtId="0" fontId="56" fillId="2" borderId="12" xfId="4" applyFont="1" applyFill="1" applyBorder="1" applyAlignment="1" applyProtection="1">
      <alignment horizontal="justify" vertical="top"/>
      <protection locked="0"/>
    </xf>
    <xf numFmtId="9" fontId="0" fillId="0" borderId="0" xfId="0" applyNumberFormat="1" applyAlignment="1">
      <alignment horizontal="left"/>
    </xf>
    <xf numFmtId="164" fontId="4" fillId="0" borderId="0" xfId="1" applyNumberFormat="1" applyFont="1" applyAlignment="1">
      <alignment horizontal="left"/>
    </xf>
    <xf numFmtId="0" fontId="0" fillId="0" borderId="0" xfId="0" applyAlignment="1">
      <alignment horizontal="left" wrapText="1"/>
    </xf>
    <xf numFmtId="0" fontId="0" fillId="0" borderId="0" xfId="0" applyAlignment="1">
      <alignment horizontal="left"/>
    </xf>
    <xf numFmtId="0" fontId="61" fillId="26" borderId="12" xfId="0" applyFont="1" applyFill="1" applyBorder="1" applyAlignment="1">
      <alignment horizontal="center" vertical="center"/>
    </xf>
    <xf numFmtId="0" fontId="4" fillId="0" borderId="0" xfId="0" applyFont="1" applyAlignment="1" applyProtection="1">
      <alignment horizontal="left"/>
      <protection locked="0"/>
    </xf>
    <xf numFmtId="0" fontId="5" fillId="0" borderId="0" xfId="0" applyFont="1" applyAlignment="1" applyProtection="1">
      <alignment vertical="top"/>
      <protection locked="0"/>
    </xf>
    <xf numFmtId="0" fontId="62" fillId="0" borderId="0" xfId="0" applyFont="1" applyAlignment="1" applyProtection="1">
      <alignment horizontal="center" vertical="center"/>
      <protection locked="0"/>
    </xf>
    <xf numFmtId="0" fontId="14" fillId="2" borderId="12" xfId="0" applyFont="1" applyFill="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64" fillId="0" borderId="0" xfId="2" applyFont="1" applyAlignment="1" applyProtection="1">
      <alignment horizontal="center"/>
      <protection locked="0"/>
    </xf>
    <xf numFmtId="0" fontId="65" fillId="15" borderId="20" xfId="0" applyFont="1" applyFill="1" applyBorder="1" applyAlignment="1" applyProtection="1">
      <alignment horizontal="center" vertical="center" wrapText="1"/>
      <protection locked="0"/>
    </xf>
    <xf numFmtId="0" fontId="65" fillId="15" borderId="53" xfId="0" applyFont="1" applyFill="1" applyBorder="1" applyAlignment="1" applyProtection="1">
      <alignment horizontal="center" vertical="center" wrapText="1"/>
      <protection locked="0"/>
    </xf>
    <xf numFmtId="0" fontId="65" fillId="15" borderId="14" xfId="0" applyFont="1" applyFill="1" applyBorder="1" applyAlignment="1" applyProtection="1">
      <alignment horizontal="center" vertical="center" wrapText="1"/>
      <protection locked="0"/>
    </xf>
    <xf numFmtId="0" fontId="65" fillId="15" borderId="30" xfId="0" applyFont="1" applyFill="1" applyBorder="1" applyAlignment="1" applyProtection="1">
      <alignment horizontal="center" vertical="center" wrapText="1"/>
      <protection locked="0"/>
    </xf>
    <xf numFmtId="0" fontId="65" fillId="11" borderId="17" xfId="0" applyFont="1" applyFill="1" applyBorder="1" applyAlignment="1" applyProtection="1">
      <alignment horizontal="center" vertical="center"/>
      <protection locked="0"/>
    </xf>
    <xf numFmtId="0" fontId="65" fillId="11" borderId="17" xfId="0" applyFont="1" applyFill="1" applyBorder="1" applyAlignment="1" applyProtection="1">
      <alignment horizontal="center" vertical="center" wrapText="1"/>
      <protection locked="0"/>
    </xf>
    <xf numFmtId="0" fontId="65" fillId="4" borderId="32" xfId="0" applyFont="1" applyFill="1" applyBorder="1" applyAlignment="1" applyProtection="1">
      <alignment horizontal="center" vertical="center" wrapText="1"/>
      <protection locked="0"/>
    </xf>
    <xf numFmtId="0" fontId="65" fillId="15" borderId="32" xfId="0" applyFont="1" applyFill="1" applyBorder="1" applyAlignment="1" applyProtection="1">
      <alignment horizontal="center" vertical="center" wrapText="1"/>
      <protection locked="0"/>
    </xf>
    <xf numFmtId="0" fontId="59" fillId="7" borderId="14" xfId="0" applyFont="1" applyFill="1" applyBorder="1" applyAlignment="1" applyProtection="1">
      <alignment horizontal="center" vertical="center" wrapText="1"/>
      <protection locked="0"/>
    </xf>
    <xf numFmtId="0" fontId="59" fillId="7" borderId="30" xfId="0" applyFont="1" applyFill="1" applyBorder="1" applyAlignment="1" applyProtection="1">
      <alignment horizontal="center" vertical="center" wrapText="1"/>
      <protection locked="0"/>
    </xf>
    <xf numFmtId="0" fontId="65" fillId="4" borderId="42" xfId="0" applyFont="1" applyFill="1" applyBorder="1" applyAlignment="1" applyProtection="1">
      <alignment horizontal="center" vertical="center" wrapText="1"/>
      <protection locked="0"/>
    </xf>
    <xf numFmtId="0" fontId="65" fillId="10" borderId="41" xfId="0" applyFont="1" applyFill="1" applyBorder="1" applyAlignment="1" applyProtection="1">
      <alignment horizontal="center" vertical="center" wrapText="1"/>
      <protection locked="0"/>
    </xf>
    <xf numFmtId="0" fontId="65" fillId="10" borderId="32" xfId="0" applyFont="1" applyFill="1" applyBorder="1" applyAlignment="1" applyProtection="1">
      <alignment horizontal="center" vertical="center" wrapText="1"/>
      <protection locked="0"/>
    </xf>
    <xf numFmtId="0" fontId="65" fillId="10" borderId="42" xfId="0" applyFont="1" applyFill="1" applyBorder="1" applyAlignment="1" applyProtection="1">
      <alignment horizontal="center" vertical="center" wrapText="1"/>
      <protection locked="0"/>
    </xf>
    <xf numFmtId="0" fontId="65" fillId="11" borderId="51" xfId="0" applyFont="1" applyFill="1" applyBorder="1" applyAlignment="1" applyProtection="1">
      <alignment horizontal="center" vertical="center"/>
      <protection locked="0"/>
    </xf>
    <xf numFmtId="0" fontId="65" fillId="11" borderId="51" xfId="0" applyFont="1" applyFill="1" applyBorder="1" applyAlignment="1" applyProtection="1">
      <alignment horizontal="center" vertical="center" wrapText="1"/>
      <protection locked="0"/>
    </xf>
    <xf numFmtId="0" fontId="65" fillId="3" borderId="31" xfId="0" applyFont="1" applyFill="1" applyBorder="1" applyAlignment="1" applyProtection="1">
      <alignment horizontal="center" vertical="center" wrapText="1"/>
      <protection locked="0"/>
    </xf>
    <xf numFmtId="0" fontId="65" fillId="3" borderId="14" xfId="0" applyFont="1" applyFill="1" applyBorder="1" applyAlignment="1" applyProtection="1">
      <alignment horizontal="center" vertical="center" wrapText="1"/>
      <protection locked="0"/>
    </xf>
    <xf numFmtId="0" fontId="65" fillId="4" borderId="14" xfId="0" applyFont="1" applyFill="1" applyBorder="1" applyAlignment="1" applyProtection="1">
      <alignment horizontal="center" vertical="center" wrapText="1"/>
      <protection locked="0"/>
    </xf>
    <xf numFmtId="0" fontId="65" fillId="4" borderId="30" xfId="0" applyFont="1" applyFill="1" applyBorder="1" applyAlignment="1" applyProtection="1">
      <alignment horizontal="center" vertical="center" wrapText="1"/>
      <protection locked="0"/>
    </xf>
    <xf numFmtId="0" fontId="65" fillId="4" borderId="31" xfId="0" applyFont="1" applyFill="1" applyBorder="1" applyAlignment="1" applyProtection="1">
      <alignment horizontal="center" vertical="center" wrapText="1"/>
      <protection locked="0"/>
    </xf>
    <xf numFmtId="0" fontId="13" fillId="15" borderId="14" xfId="0" applyFont="1" applyFill="1" applyBorder="1" applyAlignment="1" applyProtection="1">
      <alignment horizontal="center" vertical="center" wrapText="1"/>
      <protection locked="0"/>
    </xf>
    <xf numFmtId="0" fontId="65" fillId="7" borderId="14" xfId="0" applyFont="1" applyFill="1" applyBorder="1" applyAlignment="1" applyProtection="1">
      <alignment horizontal="center" vertical="center" wrapText="1"/>
      <protection locked="0"/>
    </xf>
    <xf numFmtId="0" fontId="65" fillId="7" borderId="30" xfId="0" applyFont="1" applyFill="1" applyBorder="1" applyAlignment="1" applyProtection="1">
      <alignment horizontal="center" vertical="center" wrapText="1"/>
      <protection locked="0"/>
    </xf>
    <xf numFmtId="0" fontId="65" fillId="4" borderId="4" xfId="0" applyFont="1" applyFill="1" applyBorder="1" applyAlignment="1" applyProtection="1">
      <alignment horizontal="center" vertical="center" textRotation="90" wrapText="1"/>
      <protection locked="0"/>
    </xf>
    <xf numFmtId="0" fontId="65" fillId="4" borderId="31" xfId="0" applyFont="1" applyFill="1" applyBorder="1" applyAlignment="1" applyProtection="1">
      <alignment horizontal="center" vertical="center" textRotation="90" wrapText="1"/>
      <protection locked="0"/>
    </xf>
    <xf numFmtId="0" fontId="65" fillId="4" borderId="30" xfId="0" applyFont="1" applyFill="1" applyBorder="1" applyAlignment="1" applyProtection="1">
      <alignment horizontal="center" vertical="center" textRotation="90" wrapText="1"/>
      <protection locked="0"/>
    </xf>
    <xf numFmtId="0" fontId="65" fillId="4" borderId="52" xfId="0" applyFont="1" applyFill="1" applyBorder="1" applyAlignment="1" applyProtection="1">
      <alignment horizontal="center" vertical="center" wrapText="1"/>
      <protection locked="0"/>
    </xf>
    <xf numFmtId="0" fontId="65" fillId="10" borderId="46" xfId="0" applyFont="1" applyFill="1" applyBorder="1" applyAlignment="1" applyProtection="1">
      <alignment horizontal="center" vertical="center" wrapText="1"/>
      <protection locked="0"/>
    </xf>
    <xf numFmtId="0" fontId="65" fillId="10" borderId="14" xfId="0" applyFont="1" applyFill="1" applyBorder="1" applyAlignment="1" applyProtection="1">
      <alignment horizontal="center" vertical="center" wrapText="1"/>
      <protection locked="0"/>
    </xf>
    <xf numFmtId="0" fontId="65" fillId="10" borderId="52" xfId="0" applyFont="1" applyFill="1" applyBorder="1" applyAlignment="1" applyProtection="1">
      <alignment horizontal="center" vertical="center" wrapText="1"/>
      <protection locked="0"/>
    </xf>
    <xf numFmtId="0" fontId="14" fillId="0" borderId="0" xfId="2" applyFont="1" applyProtection="1">
      <protection locked="0"/>
    </xf>
    <xf numFmtId="0" fontId="14" fillId="0" borderId="0" xfId="2" applyFont="1" applyAlignment="1" applyProtection="1">
      <alignment horizontal="center"/>
      <protection locked="0"/>
    </xf>
    <xf numFmtId="0" fontId="59" fillId="0" borderId="0" xfId="0" applyFont="1" applyAlignment="1" applyProtection="1">
      <alignment vertical="center" wrapText="1"/>
      <protection locked="0"/>
    </xf>
    <xf numFmtId="0" fontId="14" fillId="0" borderId="0" xfId="2" applyFont="1" applyAlignment="1" applyProtection="1">
      <alignment horizontal="left"/>
      <protection locked="0"/>
    </xf>
    <xf numFmtId="0" fontId="14" fillId="0" borderId="0" xfId="2" applyFont="1" applyAlignment="1" applyProtection="1">
      <alignment horizontal="center" vertical="center"/>
      <protection locked="0"/>
    </xf>
    <xf numFmtId="0" fontId="14" fillId="0" borderId="0" xfId="2" applyFont="1" applyAlignment="1" applyProtection="1">
      <alignment vertical="top"/>
      <protection locked="0"/>
    </xf>
    <xf numFmtId="0" fontId="59" fillId="0" borderId="12" xfId="0" applyFont="1" applyBorder="1" applyAlignment="1" applyProtection="1">
      <alignment horizontal="center" vertical="center" wrapText="1"/>
      <protection locked="0"/>
    </xf>
    <xf numFmtId="14" fontId="8" fillId="0" borderId="12" xfId="0" applyNumberFormat="1" applyFont="1" applyBorder="1" applyAlignment="1">
      <alignment horizontal="center" vertical="center" wrapText="1"/>
    </xf>
    <xf numFmtId="0" fontId="8" fillId="0" borderId="0" xfId="0" applyFont="1" applyProtection="1">
      <protection locked="0"/>
    </xf>
    <xf numFmtId="0" fontId="5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protection locked="0"/>
    </xf>
    <xf numFmtId="0" fontId="14" fillId="0" borderId="0" xfId="0" applyFont="1" applyAlignment="1" applyProtection="1">
      <alignment horizontal="center" vertical="center"/>
      <protection locked="0"/>
    </xf>
    <xf numFmtId="0" fontId="14" fillId="0" borderId="0" xfId="0" applyFont="1" applyAlignment="1" applyProtection="1">
      <alignment vertical="top"/>
      <protection locked="0"/>
    </xf>
    <xf numFmtId="0" fontId="8" fillId="0" borderId="0" xfId="0" applyFont="1" applyAlignment="1" applyProtection="1">
      <alignment wrapText="1"/>
      <protection locked="0"/>
    </xf>
    <xf numFmtId="0" fontId="8" fillId="0" borderId="0" xfId="0" applyFont="1" applyAlignment="1" applyProtection="1">
      <alignment horizontal="center" vertical="center" wrapText="1"/>
      <protection locked="0"/>
    </xf>
    <xf numFmtId="0" fontId="59" fillId="0" borderId="0" xfId="0" applyFont="1" applyAlignment="1" applyProtection="1">
      <alignment horizontal="center" wrapText="1"/>
      <protection locked="0"/>
    </xf>
    <xf numFmtId="0" fontId="8" fillId="0" borderId="0" xfId="0" applyFont="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vertical="top" wrapText="1"/>
      <protection locked="0"/>
    </xf>
    <xf numFmtId="0" fontId="65" fillId="4" borderId="2" xfId="0" applyFont="1" applyFill="1" applyBorder="1" applyAlignment="1" applyProtection="1">
      <alignment horizontal="center" vertical="center" wrapText="1"/>
      <protection locked="0"/>
    </xf>
    <xf numFmtId="0" fontId="65" fillId="11" borderId="0" xfId="0" applyFont="1" applyFill="1" applyAlignment="1" applyProtection="1">
      <alignment horizontal="center" vertical="center" wrapText="1"/>
      <protection locked="0"/>
    </xf>
    <xf numFmtId="0" fontId="65" fillId="4" borderId="0" xfId="0" applyFont="1" applyFill="1" applyAlignment="1" applyProtection="1">
      <alignment horizontal="center" vertical="center" wrapText="1"/>
      <protection locked="0"/>
    </xf>
    <xf numFmtId="0" fontId="65" fillId="15" borderId="14" xfId="0" applyFont="1" applyFill="1" applyBorder="1" applyAlignment="1">
      <alignment horizontal="center" vertical="center" wrapText="1"/>
    </xf>
    <xf numFmtId="0" fontId="65" fillId="15" borderId="14" xfId="0" applyFont="1" applyFill="1" applyBorder="1" applyAlignment="1" applyProtection="1">
      <alignment horizontal="left" vertical="center" wrapText="1"/>
      <protection locked="0"/>
    </xf>
    <xf numFmtId="0" fontId="13" fillId="15" borderId="14" xfId="0" applyFont="1" applyFill="1" applyBorder="1" applyAlignment="1" applyProtection="1">
      <alignment vertical="top" wrapText="1"/>
      <protection locked="0"/>
    </xf>
    <xf numFmtId="0" fontId="14" fillId="2" borderId="12" xfId="0" applyFont="1" applyFill="1" applyBorder="1" applyAlignment="1">
      <alignment vertical="top" wrapText="1"/>
    </xf>
    <xf numFmtId="0" fontId="14" fillId="2" borderId="12" xfId="0" applyFont="1" applyFill="1" applyBorder="1" applyAlignment="1" applyProtection="1">
      <alignment vertical="top" wrapText="1"/>
      <protection locked="0"/>
    </xf>
    <xf numFmtId="0" fontId="14" fillId="2" borderId="54" xfId="0" applyFont="1" applyFill="1" applyBorder="1" applyAlignment="1">
      <alignment vertical="top" wrapText="1"/>
    </xf>
    <xf numFmtId="0" fontId="14" fillId="2" borderId="57" xfId="0" applyFont="1" applyFill="1" applyBorder="1" applyAlignment="1">
      <alignment vertical="top" wrapText="1"/>
    </xf>
    <xf numFmtId="0" fontId="8" fillId="0" borderId="0" xfId="0" applyFont="1" applyAlignment="1">
      <alignment vertical="center" wrapText="1"/>
    </xf>
    <xf numFmtId="0" fontId="8" fillId="0" borderId="0" xfId="0" applyFont="1" applyAlignment="1" applyProtection="1">
      <alignment vertical="center" wrapText="1"/>
      <protection locked="0"/>
    </xf>
    <xf numFmtId="0" fontId="13" fillId="2" borderId="12" xfId="6" applyFont="1" applyFill="1" applyBorder="1" applyAlignment="1">
      <alignment horizontal="center" vertical="center"/>
    </xf>
    <xf numFmtId="14" fontId="55" fillId="2" borderId="12" xfId="7" applyNumberFormat="1" applyFont="1" applyFill="1" applyBorder="1" applyAlignment="1">
      <alignment horizontal="center" vertical="center"/>
    </xf>
    <xf numFmtId="0" fontId="62" fillId="2" borderId="12" xfId="0" applyFont="1" applyFill="1" applyBorder="1" applyAlignment="1">
      <alignment horizontal="left" vertical="center" wrapText="1"/>
    </xf>
    <xf numFmtId="0" fontId="14" fillId="0" borderId="50"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protection locked="0"/>
    </xf>
    <xf numFmtId="0" fontId="14" fillId="2" borderId="55" xfId="0" applyFont="1" applyFill="1" applyBorder="1" applyAlignment="1">
      <alignment vertical="top" wrapText="1"/>
    </xf>
    <xf numFmtId="0" fontId="14" fillId="0" borderId="48" xfId="0" applyFont="1" applyBorder="1" applyAlignment="1" applyProtection="1">
      <alignment horizontal="center" vertical="center"/>
      <protection locked="0"/>
    </xf>
    <xf numFmtId="0" fontId="14" fillId="2" borderId="12" xfId="0" applyFont="1" applyFill="1" applyBorder="1" applyAlignment="1">
      <alignment vertical="center" wrapText="1"/>
    </xf>
    <xf numFmtId="1" fontId="14" fillId="0" borderId="0" xfId="0" applyNumberFormat="1" applyFont="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14" fillId="2" borderId="0" xfId="0" applyFont="1" applyFill="1" applyAlignment="1">
      <alignment horizontal="center" vertical="center" wrapText="1"/>
    </xf>
    <xf numFmtId="0" fontId="13" fillId="2" borderId="0" xfId="0" applyFont="1" applyFill="1" applyAlignment="1">
      <alignment horizontal="center" vertical="center" wrapText="1"/>
    </xf>
    <xf numFmtId="0" fontId="67" fillId="0" borderId="0" xfId="0" applyFont="1" applyProtection="1">
      <protection locked="0"/>
    </xf>
    <xf numFmtId="0" fontId="13" fillId="19" borderId="0" xfId="0" applyFont="1" applyFill="1" applyAlignment="1" applyProtection="1">
      <alignment horizontal="center" vertical="center"/>
      <protection locked="0"/>
    </xf>
    <xf numFmtId="0" fontId="13" fillId="2" borderId="0" xfId="6" applyFont="1" applyFill="1" applyAlignment="1">
      <alignment horizontal="center" vertical="center"/>
    </xf>
    <xf numFmtId="0" fontId="62" fillId="2" borderId="0" xfId="0" applyFont="1" applyFill="1" applyAlignment="1">
      <alignment horizontal="center" vertical="center" wrapText="1"/>
    </xf>
    <xf numFmtId="0" fontId="66" fillId="2" borderId="0" xfId="0" applyFont="1" applyFill="1" applyAlignment="1">
      <alignment horizontal="center" vertical="center" wrapText="1"/>
    </xf>
    <xf numFmtId="0" fontId="68" fillId="11" borderId="82" xfId="0" applyFont="1" applyFill="1" applyBorder="1" applyAlignment="1" applyProtection="1">
      <alignment horizontal="center" vertical="center" wrapText="1"/>
      <protection locked="0"/>
    </xf>
    <xf numFmtId="0" fontId="17" fillId="3" borderId="30" xfId="0" applyFont="1" applyFill="1" applyBorder="1" applyAlignment="1">
      <alignment vertical="center" wrapText="1"/>
    </xf>
    <xf numFmtId="0" fontId="0" fillId="0" borderId="12" xfId="0" applyBorder="1" applyAlignment="1">
      <alignment wrapText="1"/>
    </xf>
    <xf numFmtId="0" fontId="65" fillId="15" borderId="14" xfId="0" applyFont="1" applyFill="1" applyBorder="1" applyAlignment="1" applyProtection="1">
      <alignment vertical="center" wrapText="1"/>
      <protection locked="0"/>
    </xf>
    <xf numFmtId="1" fontId="14" fillId="0" borderId="0" xfId="0" applyNumberFormat="1" applyFont="1" applyAlignment="1" applyProtection="1">
      <alignment vertical="center" wrapText="1"/>
      <protection locked="0"/>
    </xf>
    <xf numFmtId="0" fontId="14" fillId="0" borderId="12" xfId="0" applyFont="1" applyBorder="1" applyAlignment="1" applyProtection="1">
      <alignment vertical="center" wrapText="1"/>
      <protection locked="0"/>
    </xf>
    <xf numFmtId="0" fontId="14" fillId="0" borderId="12" xfId="0" applyFont="1" applyBorder="1" applyAlignment="1" applyProtection="1">
      <alignment vertical="center"/>
      <protection locked="0"/>
    </xf>
    <xf numFmtId="0" fontId="14" fillId="0" borderId="50" xfId="0" applyFont="1" applyBorder="1" applyAlignment="1" applyProtection="1">
      <alignment vertical="center"/>
      <protection locked="0"/>
    </xf>
    <xf numFmtId="0" fontId="14" fillId="0" borderId="50" xfId="0" applyFont="1" applyBorder="1" applyAlignment="1" applyProtection="1">
      <alignment vertical="center" wrapText="1"/>
      <protection locked="0"/>
    </xf>
    <xf numFmtId="0" fontId="14" fillId="2" borderId="50" xfId="0" applyFont="1" applyFill="1" applyBorder="1" applyAlignment="1">
      <alignment horizontal="center" vertical="center" wrapText="1"/>
    </xf>
    <xf numFmtId="0" fontId="14" fillId="2" borderId="50" xfId="0" applyFont="1" applyFill="1" applyBorder="1" applyAlignment="1">
      <alignment vertical="top" wrapText="1"/>
    </xf>
    <xf numFmtId="0" fontId="14" fillId="2" borderId="14" xfId="0" applyFont="1" applyFill="1" applyBorder="1" applyAlignment="1">
      <alignment vertical="top" wrapText="1"/>
    </xf>
    <xf numFmtId="2" fontId="62" fillId="17" borderId="12" xfId="0" applyNumberFormat="1" applyFont="1" applyFill="1" applyBorder="1" applyAlignment="1" applyProtection="1">
      <alignment horizontal="center" vertical="center"/>
      <protection locked="0"/>
    </xf>
    <xf numFmtId="0" fontId="13" fillId="2" borderId="50" xfId="0" applyFont="1" applyFill="1" applyBorder="1" applyAlignment="1">
      <alignment vertical="top" wrapText="1"/>
    </xf>
    <xf numFmtId="2" fontId="62" fillId="17" borderId="50" xfId="0" applyNumberFormat="1" applyFont="1" applyFill="1" applyBorder="1" applyAlignment="1" applyProtection="1">
      <alignment vertical="center"/>
      <protection locked="0"/>
    </xf>
    <xf numFmtId="0" fontId="14" fillId="2" borderId="0" xfId="0" applyFont="1" applyFill="1" applyProtection="1">
      <protection locked="0"/>
    </xf>
    <xf numFmtId="0" fontId="14" fillId="2" borderId="12" xfId="0" applyFont="1" applyFill="1" applyBorder="1" applyAlignment="1" applyProtection="1">
      <alignment wrapText="1"/>
      <protection locked="0"/>
    </xf>
    <xf numFmtId="0" fontId="14" fillId="2" borderId="12" xfId="0" applyFont="1" applyFill="1" applyBorder="1" applyProtection="1">
      <protection locked="0"/>
    </xf>
    <xf numFmtId="0" fontId="13" fillId="2" borderId="12" xfId="0" applyFont="1" applyFill="1" applyBorder="1" applyAlignment="1">
      <alignment vertical="top" wrapText="1"/>
    </xf>
    <xf numFmtId="0" fontId="14" fillId="2" borderId="13" xfId="0" applyFont="1" applyFill="1" applyBorder="1" applyAlignment="1">
      <alignment vertical="center" wrapText="1"/>
    </xf>
    <xf numFmtId="0" fontId="14" fillId="2" borderId="0" xfId="0" applyFont="1" applyFill="1" applyAlignment="1" applyProtection="1">
      <alignment wrapText="1"/>
      <protection locked="0"/>
    </xf>
    <xf numFmtId="0" fontId="13" fillId="22" borderId="12" xfId="0" applyFont="1" applyFill="1" applyBorder="1" applyAlignment="1" applyProtection="1">
      <alignment horizontal="center" vertical="center" wrapText="1"/>
      <protection locked="0"/>
    </xf>
    <xf numFmtId="0" fontId="14" fillId="2" borderId="71" xfId="0" applyFont="1" applyFill="1" applyBorder="1" applyAlignment="1">
      <alignment horizontal="left" vertical="top" wrapText="1"/>
    </xf>
    <xf numFmtId="0" fontId="14" fillId="2" borderId="14" xfId="0" applyFont="1" applyFill="1" applyBorder="1" applyAlignment="1">
      <alignment horizontal="left" vertical="top" wrapText="1"/>
    </xf>
    <xf numFmtId="0" fontId="14" fillId="2" borderId="13" xfId="0" applyFont="1" applyFill="1" applyBorder="1" applyAlignment="1">
      <alignment horizontal="left"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2" xfId="0" applyFont="1" applyFill="1" applyBorder="1" applyAlignment="1">
      <alignment horizontal="left" vertical="top" wrapText="1"/>
    </xf>
    <xf numFmtId="0" fontId="14" fillId="2" borderId="83" xfId="0" applyFont="1" applyFill="1" applyBorder="1" applyAlignment="1">
      <alignment horizontal="left" vertical="top" wrapText="1"/>
    </xf>
    <xf numFmtId="0" fontId="14" fillId="2" borderId="30"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47" xfId="0" applyFont="1" applyFill="1" applyBorder="1" applyAlignment="1">
      <alignment vertical="top" wrapText="1"/>
    </xf>
    <xf numFmtId="0" fontId="14" fillId="2" borderId="30" xfId="0" applyFont="1" applyFill="1" applyBorder="1" applyAlignment="1">
      <alignment vertical="top" wrapText="1"/>
    </xf>
    <xf numFmtId="0" fontId="14" fillId="2" borderId="16" xfId="0" applyFont="1" applyFill="1" applyBorder="1" applyAlignment="1">
      <alignment vertical="top" wrapText="1"/>
    </xf>
    <xf numFmtId="0" fontId="14" fillId="0" borderId="12" xfId="0" applyFont="1" applyBorder="1" applyAlignment="1" applyProtection="1">
      <alignment horizontal="center" vertical="center" wrapText="1"/>
      <protection locked="0"/>
    </xf>
    <xf numFmtId="14" fontId="14" fillId="0" borderId="12" xfId="0" applyNumberFormat="1"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2" fontId="62" fillId="17" borderId="50" xfId="0" applyNumberFormat="1" applyFont="1" applyFill="1" applyBorder="1" applyAlignment="1" applyProtection="1">
      <alignment horizontal="center" vertical="center"/>
      <protection locked="0"/>
    </xf>
    <xf numFmtId="2" fontId="62" fillId="17" borderId="14" xfId="0" applyNumberFormat="1" applyFont="1" applyFill="1" applyBorder="1" applyAlignment="1" applyProtection="1">
      <alignment horizontal="center" vertical="center"/>
      <protection locked="0"/>
    </xf>
    <xf numFmtId="2" fontId="62" fillId="17" borderId="13" xfId="0" applyNumberFormat="1" applyFont="1" applyFill="1" applyBorder="1" applyAlignment="1" applyProtection="1">
      <alignment horizontal="center" vertical="center"/>
      <protection locked="0"/>
    </xf>
    <xf numFmtId="1" fontId="13" fillId="18" borderId="12" xfId="0" applyNumberFormat="1" applyFont="1" applyFill="1" applyBorder="1" applyAlignment="1">
      <alignment horizontal="center" vertical="center" wrapText="1"/>
    </xf>
    <xf numFmtId="0" fontId="13" fillId="18" borderId="12" xfId="0" applyFont="1" applyFill="1" applyBorder="1" applyAlignment="1">
      <alignment horizontal="center" vertical="center" wrapText="1"/>
    </xf>
    <xf numFmtId="1" fontId="14" fillId="0" borderId="50" xfId="0" applyNumberFormat="1" applyFont="1" applyBorder="1" applyAlignment="1" applyProtection="1">
      <alignment horizontal="center" vertical="center" wrapText="1"/>
      <protection locked="0"/>
    </xf>
    <xf numFmtId="1" fontId="14" fillId="0" borderId="14" xfId="0" applyNumberFormat="1" applyFont="1" applyBorder="1" applyAlignment="1" applyProtection="1">
      <alignment horizontal="center" vertical="center" wrapText="1"/>
      <protection locked="0"/>
    </xf>
    <xf numFmtId="1" fontId="14" fillId="0" borderId="13" xfId="0" applyNumberFormat="1" applyFont="1" applyBorder="1" applyAlignment="1" applyProtection="1">
      <alignment horizontal="center" vertical="center" wrapText="1"/>
      <protection locked="0"/>
    </xf>
    <xf numFmtId="0" fontId="14" fillId="2" borderId="12" xfId="0" applyFont="1" applyFill="1" applyBorder="1" applyAlignment="1" applyProtection="1">
      <alignment horizontal="center" vertical="center" wrapText="1"/>
      <protection locked="0"/>
    </xf>
    <xf numFmtId="0" fontId="13" fillId="0" borderId="12" xfId="0" applyFont="1" applyBorder="1" applyAlignment="1">
      <alignment horizontal="center" vertical="center"/>
    </xf>
    <xf numFmtId="0" fontId="13" fillId="0" borderId="12" xfId="0" applyFont="1" applyBorder="1" applyAlignment="1">
      <alignment horizontal="center" vertical="center" wrapText="1"/>
    </xf>
    <xf numFmtId="1" fontId="14" fillId="0" borderId="12" xfId="0" applyNumberFormat="1" applyFont="1" applyBorder="1" applyAlignment="1" applyProtection="1">
      <alignment horizontal="center" vertical="center" wrapText="1"/>
      <protection locked="0"/>
    </xf>
    <xf numFmtId="0" fontId="13" fillId="2" borderId="12" xfId="0" applyFont="1" applyFill="1" applyBorder="1" applyAlignment="1" applyProtection="1">
      <alignment horizontal="center" vertical="center"/>
      <protection locked="0"/>
    </xf>
    <xf numFmtId="0" fontId="13" fillId="2" borderId="50" xfId="0" applyFont="1" applyFill="1" applyBorder="1" applyAlignment="1" applyProtection="1">
      <alignment horizontal="center" vertical="center" wrapText="1"/>
      <protection locked="0"/>
    </xf>
    <xf numFmtId="0" fontId="13" fillId="2" borderId="14" xfId="0" applyFont="1" applyFill="1" applyBorder="1" applyAlignment="1" applyProtection="1">
      <alignment horizontal="center" vertical="center" wrapText="1"/>
      <protection locked="0"/>
    </xf>
    <xf numFmtId="0" fontId="13" fillId="2" borderId="13" xfId="0" applyFont="1" applyFill="1" applyBorder="1" applyAlignment="1" applyProtection="1">
      <alignment horizontal="center" vertical="center" wrapText="1"/>
      <protection locked="0"/>
    </xf>
    <xf numFmtId="0" fontId="14" fillId="2" borderId="54" xfId="0" applyFont="1" applyFill="1" applyBorder="1" applyAlignment="1">
      <alignment horizontal="center" vertical="center" wrapText="1"/>
    </xf>
    <xf numFmtId="0" fontId="13" fillId="2" borderId="45" xfId="0" applyFont="1" applyFill="1" applyBorder="1" applyAlignment="1">
      <alignment horizontal="center" vertical="center" wrapText="1"/>
    </xf>
    <xf numFmtId="14" fontId="14" fillId="2" borderId="12" xfId="0" applyNumberFormat="1" applyFont="1" applyFill="1" applyBorder="1" applyAlignment="1" applyProtection="1">
      <alignment horizontal="center" vertical="center" wrapText="1"/>
      <protection locked="0"/>
    </xf>
    <xf numFmtId="0" fontId="14" fillId="2" borderId="50" xfId="0" applyFont="1" applyFill="1" applyBorder="1" applyAlignment="1">
      <alignment horizontal="center" vertical="center" wrapText="1"/>
    </xf>
    <xf numFmtId="14" fontId="13" fillId="2" borderId="12" xfId="0" applyNumberFormat="1" applyFont="1" applyFill="1" applyBorder="1" applyAlignment="1" applyProtection="1">
      <alignment horizontal="center" vertical="center" wrapText="1"/>
      <protection locked="0"/>
    </xf>
    <xf numFmtId="0" fontId="13" fillId="2" borderId="12" xfId="0" applyFont="1" applyFill="1" applyBorder="1" applyAlignment="1" applyProtection="1">
      <alignment horizontal="center" vertical="center" wrapText="1"/>
      <protection locked="0"/>
    </xf>
    <xf numFmtId="0" fontId="13" fillId="2" borderId="43" xfId="0" applyFont="1" applyFill="1" applyBorder="1" applyAlignment="1" applyProtection="1">
      <alignment horizontal="center" vertical="center" wrapText="1"/>
      <protection locked="0"/>
    </xf>
    <xf numFmtId="0" fontId="14" fillId="2" borderId="12" xfId="0" applyFont="1" applyFill="1" applyBorder="1" applyAlignment="1">
      <alignment horizontal="center" vertical="center" wrapText="1"/>
    </xf>
    <xf numFmtId="0" fontId="14" fillId="2" borderId="48" xfId="0" applyFont="1" applyFill="1" applyBorder="1" applyAlignment="1" applyProtection="1">
      <alignment horizontal="center" vertical="center" wrapText="1"/>
      <protection locked="0"/>
    </xf>
    <xf numFmtId="0" fontId="14" fillId="2" borderId="31" xfId="0" applyFont="1" applyFill="1" applyBorder="1" applyAlignment="1" applyProtection="1">
      <alignment horizontal="center" vertical="center" wrapText="1"/>
      <protection locked="0"/>
    </xf>
    <xf numFmtId="0" fontId="14" fillId="2" borderId="50" xfId="0" applyFont="1" applyFill="1" applyBorder="1" applyAlignment="1" applyProtection="1">
      <alignment horizontal="center" vertical="center" wrapText="1"/>
      <protection locked="0"/>
    </xf>
    <xf numFmtId="0" fontId="14" fillId="2" borderId="14" xfId="0" applyFont="1" applyFill="1" applyBorder="1" applyAlignment="1" applyProtection="1">
      <alignment horizontal="center" vertical="center" wrapText="1"/>
      <protection locked="0"/>
    </xf>
    <xf numFmtId="0" fontId="14" fillId="2" borderId="54" xfId="0" applyFont="1" applyFill="1" applyBorder="1" applyAlignment="1" applyProtection="1">
      <alignment horizontal="center" vertical="center" wrapText="1"/>
      <protection locked="0"/>
    </xf>
    <xf numFmtId="0" fontId="13" fillId="18" borderId="12" xfId="0" applyFont="1" applyFill="1" applyBorder="1" applyAlignment="1">
      <alignment horizontal="center" vertical="center"/>
    </xf>
    <xf numFmtId="0" fontId="14" fillId="2" borderId="55" xfId="0" applyFont="1" applyFill="1" applyBorder="1" applyAlignment="1">
      <alignment horizontal="center" vertical="center" wrapText="1"/>
    </xf>
    <xf numFmtId="0" fontId="8" fillId="0" borderId="12" xfId="0" applyFont="1" applyBorder="1" applyAlignment="1">
      <alignment horizontal="center" vertical="center" wrapText="1"/>
    </xf>
    <xf numFmtId="0" fontId="19" fillId="19" borderId="9" xfId="2" applyFont="1" applyFill="1" applyBorder="1" applyAlignment="1" applyProtection="1">
      <alignment horizontal="center" vertical="center" wrapText="1"/>
      <protection locked="0"/>
    </xf>
    <xf numFmtId="0" fontId="19" fillId="19" borderId="10" xfId="2" applyFont="1" applyFill="1" applyBorder="1" applyAlignment="1" applyProtection="1">
      <alignment horizontal="center" vertical="center" wrapText="1"/>
      <protection locked="0"/>
    </xf>
    <xf numFmtId="0" fontId="19" fillId="19" borderId="11" xfId="2" applyFont="1" applyFill="1" applyBorder="1" applyAlignment="1" applyProtection="1">
      <alignment horizontal="center" vertical="center" wrapText="1"/>
      <protection locked="0"/>
    </xf>
    <xf numFmtId="0" fontId="65" fillId="11" borderId="6" xfId="0" applyFont="1" applyFill="1" applyBorder="1" applyAlignment="1" applyProtection="1">
      <alignment horizontal="center" vertical="center" wrapText="1"/>
      <protection locked="0"/>
    </xf>
    <xf numFmtId="0" fontId="65" fillId="11" borderId="7" xfId="0" applyFont="1" applyFill="1" applyBorder="1" applyAlignment="1" applyProtection="1">
      <alignment horizontal="center" vertical="center" wrapText="1"/>
      <protection locked="0"/>
    </xf>
    <xf numFmtId="0" fontId="65" fillId="3" borderId="1" xfId="0" applyFont="1" applyFill="1" applyBorder="1" applyAlignment="1" applyProtection="1">
      <alignment horizontal="center" vertical="center" wrapText="1"/>
      <protection locked="0"/>
    </xf>
    <xf numFmtId="0" fontId="65" fillId="3" borderId="34" xfId="0" applyFont="1" applyFill="1" applyBorder="1" applyAlignment="1" applyProtection="1">
      <alignment horizontal="center" vertical="center" wrapText="1"/>
      <protection locked="0"/>
    </xf>
    <xf numFmtId="14" fontId="13" fillId="2" borderId="50" xfId="0" applyNumberFormat="1" applyFont="1" applyFill="1" applyBorder="1" applyAlignment="1" applyProtection="1">
      <alignment horizontal="center" vertical="center" wrapText="1"/>
      <protection locked="0"/>
    </xf>
    <xf numFmtId="14" fontId="13" fillId="2" borderId="14" xfId="0" applyNumberFormat="1" applyFont="1" applyFill="1" applyBorder="1" applyAlignment="1" applyProtection="1">
      <alignment horizontal="center" vertical="center" wrapText="1"/>
      <protection locked="0"/>
    </xf>
    <xf numFmtId="14" fontId="13" fillId="2" borderId="13" xfId="0" applyNumberFormat="1" applyFont="1" applyFill="1" applyBorder="1" applyAlignment="1" applyProtection="1">
      <alignment horizontal="center" vertical="center" wrapText="1"/>
      <protection locked="0"/>
    </xf>
    <xf numFmtId="0" fontId="14" fillId="2" borderId="43" xfId="0" applyFont="1" applyFill="1" applyBorder="1" applyAlignment="1" applyProtection="1">
      <alignment horizontal="center" vertical="center" wrapText="1"/>
      <protection locked="0"/>
    </xf>
    <xf numFmtId="0" fontId="65" fillId="4" borderId="9" xfId="0" applyFont="1" applyFill="1" applyBorder="1" applyAlignment="1" applyProtection="1">
      <alignment horizontal="center" vertical="center" wrapText="1"/>
      <protection locked="0"/>
    </xf>
    <xf numFmtId="0" fontId="65" fillId="4" borderId="10" xfId="0" applyFont="1" applyFill="1" applyBorder="1" applyAlignment="1" applyProtection="1">
      <alignment horizontal="center" vertical="center" wrapText="1"/>
      <protection locked="0"/>
    </xf>
    <xf numFmtId="0" fontId="65" fillId="4" borderId="11" xfId="0" applyFont="1" applyFill="1" applyBorder="1" applyAlignment="1" applyProtection="1">
      <alignment horizontal="center" vertical="center" wrapText="1"/>
      <protection locked="0"/>
    </xf>
    <xf numFmtId="0" fontId="59" fillId="0" borderId="12"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65" fillId="4" borderId="1" xfId="0" applyFont="1" applyFill="1" applyBorder="1" applyAlignment="1" applyProtection="1">
      <alignment horizontal="center" vertical="center" wrapText="1"/>
      <protection locked="0"/>
    </xf>
    <xf numFmtId="0" fontId="65" fillId="4" borderId="2" xfId="0" applyFont="1" applyFill="1" applyBorder="1" applyAlignment="1" applyProtection="1">
      <alignment horizontal="center" vertical="center" wrapText="1"/>
      <protection locked="0"/>
    </xf>
    <xf numFmtId="0" fontId="65" fillId="4" borderId="3" xfId="0" applyFont="1" applyFill="1" applyBorder="1" applyAlignment="1" applyProtection="1">
      <alignment horizontal="center" vertical="center" wrapText="1"/>
      <protection locked="0"/>
    </xf>
    <xf numFmtId="0" fontId="65" fillId="4" borderId="4" xfId="0" applyFont="1" applyFill="1" applyBorder="1" applyAlignment="1" applyProtection="1">
      <alignment horizontal="center" vertical="center" wrapText="1"/>
      <protection locked="0"/>
    </xf>
    <xf numFmtId="0" fontId="65" fillId="4" borderId="0" xfId="0" applyFont="1" applyFill="1" applyAlignment="1" applyProtection="1">
      <alignment horizontal="center" vertical="center" wrapText="1"/>
      <protection locked="0"/>
    </xf>
    <xf numFmtId="0" fontId="65" fillId="4" borderId="5" xfId="0" applyFont="1" applyFill="1" applyBorder="1" applyAlignment="1" applyProtection="1">
      <alignment horizontal="center" vertical="center" wrapText="1"/>
      <protection locked="0"/>
    </xf>
    <xf numFmtId="0" fontId="65" fillId="10" borderId="1" xfId="0" applyFont="1" applyFill="1" applyBorder="1" applyAlignment="1" applyProtection="1">
      <alignment horizontal="center" vertical="center" wrapText="1"/>
      <protection locked="0"/>
    </xf>
    <xf numFmtId="0" fontId="65" fillId="10" borderId="2" xfId="0" applyFont="1" applyFill="1" applyBorder="1" applyAlignment="1" applyProtection="1">
      <alignment horizontal="center" vertical="center" wrapText="1"/>
      <protection locked="0"/>
    </xf>
    <xf numFmtId="0" fontId="65" fillId="10" borderId="4" xfId="0" applyFont="1" applyFill="1" applyBorder="1" applyAlignment="1" applyProtection="1">
      <alignment horizontal="center" vertical="center" wrapText="1"/>
      <protection locked="0"/>
    </xf>
    <xf numFmtId="0" fontId="65" fillId="10" borderId="0" xfId="0" applyFont="1" applyFill="1" applyAlignment="1" applyProtection="1">
      <alignment horizontal="center" vertical="center" wrapText="1"/>
      <protection locked="0"/>
    </xf>
    <xf numFmtId="0" fontId="65" fillId="3" borderId="10" xfId="0" applyFont="1" applyFill="1" applyBorder="1" applyAlignment="1" applyProtection="1">
      <alignment horizontal="center" vertical="center" wrapText="1"/>
      <protection locked="0"/>
    </xf>
    <xf numFmtId="0" fontId="65" fillId="4" borderId="33" xfId="0" applyFont="1" applyFill="1" applyBorder="1" applyAlignment="1" applyProtection="1">
      <alignment horizontal="center" vertical="center" wrapText="1"/>
      <protection locked="0"/>
    </xf>
    <xf numFmtId="0" fontId="65" fillId="4" borderId="34" xfId="0" applyFont="1" applyFill="1" applyBorder="1" applyAlignment="1" applyProtection="1">
      <alignment horizontal="center" vertical="center" wrapText="1"/>
      <protection locked="0"/>
    </xf>
    <xf numFmtId="0" fontId="65" fillId="4" borderId="32" xfId="0" applyFont="1" applyFill="1" applyBorder="1" applyAlignment="1" applyProtection="1">
      <alignment horizontal="center" vertical="center" wrapText="1"/>
      <protection locked="0"/>
    </xf>
    <xf numFmtId="0" fontId="65" fillId="15" borderId="2" xfId="0" applyFont="1" applyFill="1" applyBorder="1" applyAlignment="1" applyProtection="1">
      <alignment horizontal="center" vertical="center" wrapText="1"/>
      <protection locked="0"/>
    </xf>
    <xf numFmtId="0" fontId="65" fillId="15" borderId="34" xfId="0" applyFont="1" applyFill="1" applyBorder="1" applyAlignment="1" applyProtection="1">
      <alignment horizontal="center" vertical="center" wrapText="1"/>
      <protection locked="0"/>
    </xf>
    <xf numFmtId="0" fontId="65" fillId="15" borderId="7" xfId="0" applyFont="1" applyFill="1" applyBorder="1" applyAlignment="1" applyProtection="1">
      <alignment horizontal="center" vertical="center" wrapText="1"/>
      <protection locked="0"/>
    </xf>
    <xf numFmtId="0" fontId="65" fillId="15" borderId="40" xfId="0" applyFont="1" applyFill="1" applyBorder="1" applyAlignment="1" applyProtection="1">
      <alignment horizontal="center" vertical="center" wrapText="1"/>
      <protection locked="0"/>
    </xf>
    <xf numFmtId="0" fontId="13" fillId="2" borderId="12" xfId="0" applyFont="1" applyFill="1" applyBorder="1" applyAlignment="1">
      <alignment horizontal="center" vertical="center" wrapText="1"/>
    </xf>
    <xf numFmtId="0" fontId="13" fillId="0" borderId="50" xfId="0" applyFont="1" applyBorder="1" applyAlignment="1" applyProtection="1">
      <alignment horizontal="left" vertical="center" wrapText="1"/>
      <protection locked="0"/>
    </xf>
    <xf numFmtId="0" fontId="13" fillId="0" borderId="14" xfId="0" applyFont="1" applyBorder="1" applyAlignment="1" applyProtection="1">
      <alignment horizontal="left" vertical="center" wrapText="1"/>
      <protection locked="0"/>
    </xf>
    <xf numFmtId="0" fontId="13" fillId="0" borderId="13" xfId="0" applyFont="1" applyBorder="1" applyAlignment="1" applyProtection="1">
      <alignment horizontal="left" vertical="center" wrapText="1"/>
      <protection locked="0"/>
    </xf>
    <xf numFmtId="0" fontId="13" fillId="0" borderId="12" xfId="0" applyFont="1" applyBorder="1" applyAlignment="1" applyProtection="1">
      <alignment horizontal="center" vertical="center" wrapText="1"/>
      <protection locked="0"/>
    </xf>
    <xf numFmtId="14" fontId="14" fillId="0" borderId="50" xfId="0" applyNumberFormat="1" applyFont="1" applyBorder="1" applyAlignment="1" applyProtection="1">
      <alignment horizontal="center" vertical="center" wrapText="1"/>
      <protection locked="0"/>
    </xf>
    <xf numFmtId="0" fontId="13" fillId="0" borderId="50"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1" fontId="13" fillId="0" borderId="12" xfId="0" applyNumberFormat="1" applyFont="1" applyBorder="1" applyAlignment="1" applyProtection="1">
      <alignment horizontal="center" vertical="center" wrapText="1"/>
      <protection locked="0"/>
    </xf>
    <xf numFmtId="0" fontId="14" fillId="2" borderId="43"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3" fillId="2" borderId="54" xfId="0" applyFont="1" applyFill="1" applyBorder="1" applyAlignment="1" applyProtection="1">
      <alignment horizontal="center" vertical="center" wrapText="1"/>
      <protection locked="0"/>
    </xf>
    <xf numFmtId="0" fontId="14" fillId="25" borderId="78" xfId="0" applyFont="1" applyFill="1" applyBorder="1" applyAlignment="1">
      <alignment horizontal="center" vertical="center" wrapText="1"/>
    </xf>
    <xf numFmtId="0" fontId="14" fillId="25" borderId="60" xfId="0" applyFont="1" applyFill="1" applyBorder="1" applyAlignment="1">
      <alignment horizontal="center" vertical="center" wrapText="1"/>
    </xf>
    <xf numFmtId="0" fontId="14" fillId="25" borderId="12" xfId="0" applyFont="1" applyFill="1" applyBorder="1" applyAlignment="1">
      <alignment horizontal="center" vertical="center" wrapText="1"/>
    </xf>
    <xf numFmtId="0" fontId="14" fillId="25" borderId="79" xfId="0" applyFont="1" applyFill="1" applyBorder="1" applyAlignment="1">
      <alignment horizontal="center" vertical="center" wrapText="1"/>
    </xf>
    <xf numFmtId="0" fontId="14" fillId="25" borderId="80" xfId="0" applyFont="1" applyFill="1" applyBorder="1" applyAlignment="1">
      <alignment horizontal="center" vertical="center" wrapText="1"/>
    </xf>
    <xf numFmtId="0" fontId="13" fillId="22" borderId="50" xfId="0" applyFont="1" applyFill="1" applyBorder="1" applyAlignment="1" applyProtection="1">
      <alignment horizontal="center" vertical="center" wrapText="1"/>
      <protection locked="0"/>
    </xf>
    <xf numFmtId="0" fontId="13" fillId="22" borderId="14" xfId="0" applyFont="1" applyFill="1" applyBorder="1" applyAlignment="1" applyProtection="1">
      <alignment horizontal="center" vertical="center" wrapText="1"/>
      <protection locked="0"/>
    </xf>
    <xf numFmtId="0" fontId="13" fillId="22" borderId="13" xfId="0" applyFont="1" applyFill="1" applyBorder="1" applyAlignment="1" applyProtection="1">
      <alignment horizontal="center" vertical="center" wrapText="1"/>
      <protection locked="0"/>
    </xf>
    <xf numFmtId="0" fontId="14" fillId="25" borderId="59" xfId="0" applyFont="1" applyFill="1" applyBorder="1" applyAlignment="1">
      <alignment horizontal="center" vertical="center" wrapText="1"/>
    </xf>
    <xf numFmtId="0" fontId="14" fillId="25" borderId="81" xfId="0" applyFont="1" applyFill="1" applyBorder="1" applyAlignment="1">
      <alignment horizontal="center" vertical="center" wrapText="1"/>
    </xf>
    <xf numFmtId="14" fontId="13" fillId="0" borderId="12" xfId="0" applyNumberFormat="1" applyFont="1" applyBorder="1" applyAlignment="1" applyProtection="1">
      <alignment horizontal="center" vertical="center" wrapText="1"/>
      <protection locked="0"/>
    </xf>
    <xf numFmtId="0" fontId="14" fillId="2" borderId="50" xfId="0" applyFont="1" applyFill="1" applyBorder="1" applyAlignment="1">
      <alignment vertical="top" wrapText="1"/>
    </xf>
    <xf numFmtId="0" fontId="14" fillId="2" borderId="13" xfId="0" applyFont="1" applyFill="1" applyBorder="1" applyAlignment="1">
      <alignment vertical="top" wrapText="1"/>
    </xf>
    <xf numFmtId="0" fontId="14" fillId="25" borderId="68" xfId="0" applyFont="1" applyFill="1" applyBorder="1" applyAlignment="1">
      <alignment horizontal="center" vertical="center" wrapText="1"/>
    </xf>
    <xf numFmtId="0" fontId="14" fillId="25" borderId="65" xfId="0" applyFont="1" applyFill="1" applyBorder="1" applyAlignment="1">
      <alignment horizontal="center" vertical="center" wrapText="1"/>
    </xf>
    <xf numFmtId="0" fontId="14" fillId="25" borderId="69"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60" xfId="0" applyFont="1" applyFill="1" applyBorder="1" applyAlignment="1">
      <alignment horizontal="left" vertical="top"/>
    </xf>
    <xf numFmtId="0" fontId="14" fillId="2" borderId="62" xfId="0" applyFont="1" applyFill="1" applyBorder="1" applyAlignment="1">
      <alignment horizontal="left" vertical="top"/>
    </xf>
    <xf numFmtId="0" fontId="14" fillId="2" borderId="12" xfId="0" applyFont="1" applyFill="1" applyBorder="1" applyAlignment="1">
      <alignment vertical="top" wrapText="1"/>
    </xf>
    <xf numFmtId="0" fontId="14" fillId="2" borderId="14" xfId="0" applyFont="1" applyFill="1" applyBorder="1" applyAlignment="1">
      <alignment vertical="top" wrapText="1"/>
    </xf>
    <xf numFmtId="0" fontId="14" fillId="25" borderId="45" xfId="0" applyFont="1" applyFill="1" applyBorder="1" applyAlignment="1">
      <alignment horizontal="center" vertical="center" wrapText="1"/>
    </xf>
    <xf numFmtId="0" fontId="14" fillId="2" borderId="50" xfId="0" applyFont="1" applyFill="1" applyBorder="1" applyAlignment="1" applyProtection="1">
      <alignment vertical="top" wrapText="1"/>
      <protection locked="0"/>
    </xf>
    <xf numFmtId="0" fontId="14" fillId="2" borderId="14" xfId="0" applyFont="1" applyFill="1" applyBorder="1" applyAlignment="1" applyProtection="1">
      <alignment vertical="top" wrapText="1"/>
      <protection locked="0"/>
    </xf>
    <xf numFmtId="0" fontId="14" fillId="2" borderId="13" xfId="0" applyFont="1" applyFill="1" applyBorder="1" applyAlignment="1" applyProtection="1">
      <alignment vertical="top" wrapText="1"/>
      <protection locked="0"/>
    </xf>
    <xf numFmtId="0" fontId="14" fillId="2" borderId="60" xfId="0" applyFont="1" applyFill="1" applyBorder="1" applyAlignment="1">
      <alignment horizontal="center" vertical="center" wrapText="1"/>
    </xf>
    <xf numFmtId="0" fontId="14" fillId="2" borderId="62" xfId="0" applyFont="1" applyFill="1" applyBorder="1" applyAlignment="1">
      <alignment horizontal="center" vertical="center" wrapText="1"/>
    </xf>
    <xf numFmtId="0" fontId="13" fillId="2" borderId="58" xfId="0"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2" borderId="63" xfId="0" applyFont="1" applyFill="1" applyBorder="1" applyAlignment="1" applyProtection="1">
      <alignment horizontal="center" vertical="center" wrapText="1"/>
      <protection locked="0"/>
    </xf>
    <xf numFmtId="0" fontId="13" fillId="2" borderId="65" xfId="0" applyFont="1" applyFill="1" applyBorder="1" applyAlignment="1" applyProtection="1">
      <alignment horizontal="center" vertical="center" wrapText="1"/>
      <protection locked="0"/>
    </xf>
    <xf numFmtId="0" fontId="13" fillId="2" borderId="66" xfId="0" applyFont="1" applyFill="1" applyBorder="1" applyAlignment="1" applyProtection="1">
      <alignment horizontal="center" vertical="center" wrapText="1"/>
      <protection locked="0"/>
    </xf>
    <xf numFmtId="0" fontId="14" fillId="2" borderId="63" xfId="0" applyFont="1" applyFill="1" applyBorder="1" applyAlignment="1">
      <alignment vertical="top" wrapText="1"/>
    </xf>
    <xf numFmtId="0" fontId="14" fillId="2" borderId="65" xfId="0" applyFont="1" applyFill="1" applyBorder="1" applyAlignment="1">
      <alignment vertical="top" wrapText="1"/>
    </xf>
    <xf numFmtId="0" fontId="14" fillId="2" borderId="66" xfId="0" applyFont="1" applyFill="1" applyBorder="1" applyAlignment="1">
      <alignment vertical="top" wrapText="1"/>
    </xf>
    <xf numFmtId="0" fontId="14" fillId="2" borderId="63" xfId="0" applyFont="1" applyFill="1" applyBorder="1" applyAlignment="1">
      <alignment horizontal="center" vertical="center" wrapText="1"/>
    </xf>
    <xf numFmtId="0" fontId="14" fillId="2" borderId="65" xfId="0" applyFont="1" applyFill="1" applyBorder="1" applyAlignment="1">
      <alignment horizontal="center" vertical="center" wrapText="1"/>
    </xf>
    <xf numFmtId="0" fontId="14" fillId="2" borderId="66" xfId="0" applyFont="1" applyFill="1" applyBorder="1" applyAlignment="1">
      <alignment horizontal="center" vertical="center" wrapText="1"/>
    </xf>
    <xf numFmtId="0" fontId="14" fillId="2" borderId="64" xfId="0" applyFont="1" applyFill="1" applyBorder="1" applyAlignment="1">
      <alignment vertical="top" wrapText="1"/>
    </xf>
    <xf numFmtId="0" fontId="14" fillId="2" borderId="56" xfId="0" applyFont="1" applyFill="1" applyBorder="1" applyAlignment="1">
      <alignment vertical="top" wrapText="1"/>
    </xf>
    <xf numFmtId="0" fontId="14" fillId="2" borderId="47"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50" xfId="0" applyFont="1" applyFill="1" applyBorder="1" applyAlignment="1">
      <alignment vertical="center" wrapText="1"/>
    </xf>
    <xf numFmtId="0" fontId="14" fillId="2" borderId="14" xfId="0" applyFont="1" applyFill="1" applyBorder="1" applyAlignment="1">
      <alignment vertical="center" wrapText="1"/>
    </xf>
    <xf numFmtId="0" fontId="14" fillId="0" borderId="76" xfId="0" applyFont="1" applyBorder="1" applyAlignment="1" applyProtection="1">
      <alignment horizontal="center" vertical="center"/>
      <protection locked="0"/>
    </xf>
    <xf numFmtId="0" fontId="14" fillId="0" borderId="61" xfId="0" applyFont="1" applyBorder="1" applyAlignment="1" applyProtection="1">
      <alignment horizontal="center" vertical="center"/>
      <protection locked="0"/>
    </xf>
    <xf numFmtId="0" fontId="14" fillId="0" borderId="77" xfId="0" applyFont="1" applyBorder="1" applyAlignment="1" applyProtection="1">
      <alignment horizontal="center" vertical="center"/>
      <protection locked="0"/>
    </xf>
    <xf numFmtId="0" fontId="14" fillId="2" borderId="63" xfId="0" applyFont="1" applyFill="1" applyBorder="1" applyAlignment="1" applyProtection="1">
      <alignment horizontal="center" vertical="center" wrapText="1"/>
      <protection locked="0"/>
    </xf>
    <xf numFmtId="0" fontId="14" fillId="2" borderId="65" xfId="0" applyFont="1" applyFill="1" applyBorder="1" applyAlignment="1" applyProtection="1">
      <alignment horizontal="center" vertical="center" wrapText="1"/>
      <protection locked="0"/>
    </xf>
    <xf numFmtId="0" fontId="14" fillId="2" borderId="66" xfId="0" applyFont="1" applyFill="1" applyBorder="1" applyAlignment="1" applyProtection="1">
      <alignment horizontal="center" vertical="center" wrapText="1"/>
      <protection locked="0"/>
    </xf>
    <xf numFmtId="0" fontId="14" fillId="25" borderId="67" xfId="0" applyFont="1" applyFill="1" applyBorder="1" applyAlignment="1">
      <alignment horizontal="center" vertical="center" wrapText="1"/>
    </xf>
    <xf numFmtId="0" fontId="14" fillId="25" borderId="0" xfId="0" applyFont="1" applyFill="1" applyAlignment="1">
      <alignment horizontal="center" vertical="center" wrapText="1"/>
    </xf>
    <xf numFmtId="0" fontId="14" fillId="2" borderId="71" xfId="0" applyFont="1" applyFill="1" applyBorder="1" applyAlignment="1">
      <alignment vertical="top" wrapText="1"/>
    </xf>
    <xf numFmtId="0" fontId="14" fillId="2" borderId="73" xfId="0" applyFont="1" applyFill="1" applyBorder="1" applyAlignment="1">
      <alignment vertical="top" wrapText="1"/>
    </xf>
    <xf numFmtId="0" fontId="14" fillId="2" borderId="55" xfId="0" applyFont="1" applyFill="1" applyBorder="1" applyAlignment="1">
      <alignment vertical="top" wrapText="1"/>
    </xf>
    <xf numFmtId="0" fontId="14" fillId="2" borderId="57" xfId="0" applyFont="1" applyFill="1" applyBorder="1" applyAlignment="1">
      <alignment vertical="top" wrapText="1"/>
    </xf>
    <xf numFmtId="0" fontId="14" fillId="2" borderId="70" xfId="0" applyFont="1" applyFill="1" applyBorder="1" applyAlignment="1" applyProtection="1">
      <alignment horizontal="center" vertical="center" wrapText="1"/>
      <protection locked="0"/>
    </xf>
    <xf numFmtId="0" fontId="14" fillId="25" borderId="50" xfId="0" applyFont="1" applyFill="1" applyBorder="1" applyAlignment="1">
      <alignment horizontal="center" vertical="center" wrapText="1"/>
    </xf>
    <xf numFmtId="0" fontId="14" fillId="25" borderId="14" xfId="0" applyFont="1" applyFill="1" applyBorder="1" applyAlignment="1">
      <alignment horizontal="center" vertical="center" wrapText="1"/>
    </xf>
    <xf numFmtId="0" fontId="14" fillId="25" borderId="13" xfId="0" applyFont="1" applyFill="1" applyBorder="1" applyAlignment="1">
      <alignment horizontal="center" vertical="center" wrapText="1"/>
    </xf>
    <xf numFmtId="0" fontId="14" fillId="25" borderId="72" xfId="0" applyFont="1" applyFill="1" applyBorder="1" applyAlignment="1">
      <alignment horizontal="center" vertical="center" wrapText="1"/>
    </xf>
    <xf numFmtId="0" fontId="14" fillId="25" borderId="54" xfId="0" applyFont="1" applyFill="1" applyBorder="1" applyAlignment="1">
      <alignment horizontal="center" vertical="center" wrapText="1"/>
    </xf>
    <xf numFmtId="0" fontId="14" fillId="25" borderId="48" xfId="0" applyFont="1" applyFill="1" applyBorder="1" applyAlignment="1">
      <alignment horizontal="center" vertical="center" wrapText="1"/>
    </xf>
    <xf numFmtId="0" fontId="14" fillId="25" borderId="31" xfId="0" applyFont="1" applyFill="1" applyBorder="1" applyAlignment="1">
      <alignment horizontal="center" vertical="center" wrapText="1"/>
    </xf>
    <xf numFmtId="0" fontId="14" fillId="25" borderId="49" xfId="0" applyFont="1" applyFill="1" applyBorder="1" applyAlignment="1">
      <alignment horizontal="center" vertical="center" wrapText="1"/>
    </xf>
    <xf numFmtId="0" fontId="14" fillId="2" borderId="68" xfId="0" applyFont="1" applyFill="1" applyBorder="1" applyAlignment="1">
      <alignment vertical="top" wrapText="1"/>
    </xf>
    <xf numFmtId="0" fontId="14" fillId="2" borderId="69" xfId="0" applyFont="1" applyFill="1" applyBorder="1" applyAlignment="1">
      <alignment vertical="top" wrapText="1"/>
    </xf>
    <xf numFmtId="0" fontId="14" fillId="2" borderId="56" xfId="0" applyFont="1" applyFill="1" applyBorder="1" applyAlignment="1">
      <alignment vertical="top"/>
    </xf>
    <xf numFmtId="0" fontId="14" fillId="2" borderId="57" xfId="0" applyFont="1" applyFill="1" applyBorder="1" applyAlignment="1">
      <alignment vertical="top"/>
    </xf>
    <xf numFmtId="0" fontId="14" fillId="2" borderId="74" xfId="0" applyFont="1" applyFill="1" applyBorder="1" applyAlignment="1">
      <alignment vertical="top" wrapText="1"/>
    </xf>
    <xf numFmtId="0" fontId="14" fillId="2" borderId="61" xfId="0" applyFont="1" applyFill="1" applyBorder="1" applyAlignment="1">
      <alignment vertical="top" wrapText="1"/>
    </xf>
    <xf numFmtId="0" fontId="14" fillId="2" borderId="75" xfId="0" applyFont="1" applyFill="1" applyBorder="1" applyAlignment="1">
      <alignment vertical="top" wrapText="1"/>
    </xf>
    <xf numFmtId="0" fontId="14" fillId="25" borderId="43" xfId="0" applyFont="1" applyFill="1" applyBorder="1" applyAlignment="1">
      <alignment horizontal="center" vertical="center" wrapText="1"/>
    </xf>
    <xf numFmtId="0" fontId="14" fillId="2" borderId="59" xfId="0" applyFont="1" applyFill="1" applyBorder="1" applyAlignment="1" applyProtection="1">
      <alignment horizontal="center" vertical="center" wrapText="1"/>
      <protection locked="0"/>
    </xf>
    <xf numFmtId="0" fontId="14" fillId="25" borderId="47" xfId="0" applyFont="1" applyFill="1" applyBorder="1" applyAlignment="1">
      <alignment horizontal="center" vertical="center" wrapText="1"/>
    </xf>
    <xf numFmtId="1" fontId="14" fillId="2" borderId="12" xfId="0" applyNumberFormat="1" applyFont="1" applyFill="1" applyBorder="1" applyAlignment="1" applyProtection="1">
      <alignment horizontal="center" vertical="center" wrapText="1"/>
      <protection locked="0"/>
    </xf>
    <xf numFmtId="0" fontId="13" fillId="2" borderId="50"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3" fillId="2" borderId="13" xfId="0" applyFont="1" applyFill="1" applyBorder="1" applyAlignment="1" applyProtection="1">
      <alignment horizontal="center" vertical="center"/>
      <protection locked="0"/>
    </xf>
    <xf numFmtId="0" fontId="13" fillId="2" borderId="12" xfId="0" applyFont="1" applyFill="1" applyBorder="1" applyAlignment="1">
      <alignment horizontal="center" vertical="center"/>
    </xf>
    <xf numFmtId="0" fontId="70" fillId="19" borderId="0" xfId="0" applyFont="1" applyFill="1" applyAlignment="1">
      <alignment horizontal="left"/>
    </xf>
    <xf numFmtId="1" fontId="13" fillId="2" borderId="12" xfId="0" applyNumberFormat="1" applyFont="1" applyFill="1" applyBorder="1" applyAlignment="1">
      <alignment horizontal="center" vertical="center" wrapText="1"/>
    </xf>
    <xf numFmtId="0" fontId="14" fillId="2" borderId="12"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protection locked="0"/>
    </xf>
    <xf numFmtId="0" fontId="14" fillId="2" borderId="14" xfId="0" applyFont="1" applyFill="1" applyBorder="1" applyAlignment="1" applyProtection="1">
      <alignment horizontal="center"/>
      <protection locked="0"/>
    </xf>
    <xf numFmtId="0" fontId="14" fillId="2" borderId="13" xfId="0" applyFont="1" applyFill="1" applyBorder="1" applyAlignment="1" applyProtection="1">
      <alignment horizontal="center"/>
      <protection locked="0"/>
    </xf>
    <xf numFmtId="0" fontId="14" fillId="2" borderId="13" xfId="0" applyFont="1" applyFill="1" applyBorder="1" applyAlignment="1" applyProtection="1">
      <alignment horizontal="center" vertical="center" wrapText="1"/>
      <protection locked="0"/>
    </xf>
    <xf numFmtId="14" fontId="14" fillId="2" borderId="50" xfId="0" applyNumberFormat="1" applyFont="1" applyFill="1" applyBorder="1" applyAlignment="1" applyProtection="1">
      <alignment horizontal="center" vertical="center" wrapText="1"/>
      <protection locked="0"/>
    </xf>
    <xf numFmtId="14" fontId="14" fillId="2" borderId="14" xfId="0" applyNumberFormat="1" applyFont="1" applyFill="1" applyBorder="1" applyAlignment="1" applyProtection="1">
      <alignment horizontal="center" vertical="center" wrapText="1"/>
      <protection locked="0"/>
    </xf>
    <xf numFmtId="14" fontId="14" fillId="2" borderId="13" xfId="0" applyNumberFormat="1" applyFont="1" applyFill="1" applyBorder="1" applyAlignment="1" applyProtection="1">
      <alignment horizontal="center" vertical="center" wrapText="1"/>
      <protection locked="0"/>
    </xf>
    <xf numFmtId="0" fontId="13" fillId="2" borderId="43" xfId="6" applyFont="1" applyFill="1" applyBorder="1" applyAlignment="1">
      <alignment horizontal="center" vertical="center"/>
    </xf>
    <xf numFmtId="0" fontId="13" fillId="2" borderId="45" xfId="6" applyFont="1" applyFill="1" applyBorder="1" applyAlignment="1">
      <alignment horizontal="center" vertical="center"/>
    </xf>
    <xf numFmtId="0" fontId="62" fillId="2" borderId="43" xfId="0" applyFont="1" applyFill="1" applyBorder="1" applyAlignment="1">
      <alignment horizontal="left" vertical="center" wrapText="1"/>
    </xf>
    <xf numFmtId="0" fontId="62" fillId="2" borderId="45" xfId="0" applyFont="1" applyFill="1" applyBorder="1" applyAlignment="1">
      <alignment horizontal="left" vertical="center" wrapText="1"/>
    </xf>
    <xf numFmtId="0" fontId="43" fillId="0" borderId="12" xfId="0" applyFont="1" applyBorder="1" applyAlignment="1">
      <alignment horizontal="center" vertical="center" wrapText="1"/>
    </xf>
    <xf numFmtId="0" fontId="44" fillId="0" borderId="12" xfId="0" applyFont="1" applyBorder="1" applyAlignment="1" applyProtection="1">
      <alignment horizontal="center" vertical="center" wrapText="1"/>
      <protection locked="0"/>
    </xf>
    <xf numFmtId="0" fontId="44" fillId="0" borderId="12"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45" xfId="0" applyFont="1" applyBorder="1" applyAlignment="1">
      <alignment horizontal="center" vertical="center" wrapText="1"/>
    </xf>
    <xf numFmtId="0" fontId="32" fillId="19" borderId="9" xfId="2" applyFont="1" applyFill="1" applyBorder="1" applyAlignment="1">
      <alignment horizontal="center" vertical="center" wrapText="1"/>
    </xf>
    <xf numFmtId="0" fontId="32" fillId="19" borderId="10" xfId="2" applyFont="1" applyFill="1" applyBorder="1" applyAlignment="1">
      <alignment horizontal="center" vertical="center" wrapText="1"/>
    </xf>
    <xf numFmtId="0" fontId="28" fillId="0" borderId="0" xfId="2" applyFont="1" applyAlignment="1">
      <alignment horizontal="justify" vertical="top" wrapText="1"/>
    </xf>
    <xf numFmtId="0" fontId="28" fillId="0" borderId="0" xfId="2" applyFont="1" applyAlignment="1">
      <alignment horizontal="justify" wrapText="1"/>
    </xf>
    <xf numFmtId="0" fontId="28" fillId="0" borderId="0" xfId="2" applyFont="1" applyAlignment="1">
      <alignment horizontal="justify"/>
    </xf>
    <xf numFmtId="0" fontId="28" fillId="0" borderId="0" xfId="2" applyFont="1" applyAlignment="1">
      <alignment horizontal="justify" vertical="center" wrapText="1"/>
    </xf>
    <xf numFmtId="0" fontId="28" fillId="0" borderId="7" xfId="2" applyFont="1" applyBorder="1" applyAlignment="1">
      <alignment horizontal="justify" vertical="top" wrapText="1"/>
    </xf>
    <xf numFmtId="0" fontId="34" fillId="0" borderId="7" xfId="2" applyFont="1" applyBorder="1" applyAlignment="1">
      <alignment horizontal="center" vertical="top" wrapText="1"/>
    </xf>
    <xf numFmtId="0" fontId="34" fillId="0" borderId="4" xfId="2" applyFont="1" applyBorder="1" applyAlignment="1">
      <alignment horizontal="center" wrapText="1"/>
    </xf>
    <xf numFmtId="0" fontId="34" fillId="0" borderId="6" xfId="2" applyFont="1" applyBorder="1" applyAlignment="1">
      <alignment horizontal="center" wrapText="1"/>
    </xf>
    <xf numFmtId="0" fontId="34" fillId="0" borderId="5" xfId="2" applyFont="1" applyBorder="1" applyAlignment="1">
      <alignment horizontal="center" vertical="top" wrapText="1"/>
    </xf>
    <xf numFmtId="0" fontId="34" fillId="0" borderId="8" xfId="2" applyFont="1" applyBorder="1" applyAlignment="1">
      <alignment horizontal="center" vertical="top" wrapText="1"/>
    </xf>
    <xf numFmtId="0" fontId="34" fillId="12" borderId="12" xfId="2" applyFont="1" applyFill="1" applyBorder="1" applyAlignment="1">
      <alignment horizontal="center" vertical="center" wrapText="1"/>
    </xf>
    <xf numFmtId="0" fontId="28" fillId="0" borderId="12" xfId="2" applyFont="1" applyBorder="1" applyAlignment="1">
      <alignment horizontal="center" vertical="center"/>
    </xf>
    <xf numFmtId="0" fontId="41" fillId="10" borderId="19" xfId="0" applyFont="1" applyFill="1" applyBorder="1" applyAlignment="1">
      <alignment horizontal="center" vertical="center" wrapText="1"/>
    </xf>
    <xf numFmtId="0" fontId="41" fillId="10" borderId="20" xfId="0" applyFont="1" applyFill="1" applyBorder="1" applyAlignment="1">
      <alignment horizontal="center" vertical="center" wrapText="1"/>
    </xf>
    <xf numFmtId="0" fontId="28" fillId="0" borderId="19" xfId="0" applyFont="1" applyBorder="1" applyAlignment="1">
      <alignment horizontal="justify" vertical="center" wrapText="1"/>
    </xf>
    <xf numFmtId="0" fontId="28" fillId="0" borderId="20" xfId="0" applyFont="1" applyBorder="1" applyAlignment="1">
      <alignment horizontal="justify" vertical="center" wrapText="1"/>
    </xf>
    <xf numFmtId="0" fontId="37" fillId="6" borderId="12" xfId="0" applyFont="1" applyFill="1" applyBorder="1" applyAlignment="1">
      <alignment horizontal="center" vertical="center" wrapText="1"/>
    </xf>
    <xf numFmtId="0" fontId="28" fillId="0" borderId="12" xfId="2" applyFont="1" applyBorder="1" applyAlignment="1">
      <alignment horizontal="center" vertical="center" wrapText="1"/>
    </xf>
    <xf numFmtId="0" fontId="34" fillId="7" borderId="12" xfId="2" applyFont="1" applyFill="1" applyBorder="1" applyAlignment="1">
      <alignment horizontal="center" vertical="center" wrapText="1"/>
    </xf>
    <xf numFmtId="0" fontId="34" fillId="13" borderId="12" xfId="2" applyFont="1" applyFill="1" applyBorder="1" applyAlignment="1">
      <alignment horizontal="center" vertical="center" wrapText="1"/>
    </xf>
    <xf numFmtId="0" fontId="28" fillId="0" borderId="0" xfId="2" applyFont="1" applyAlignment="1">
      <alignment horizontal="center" vertical="center" wrapText="1"/>
    </xf>
    <xf numFmtId="0" fontId="28" fillId="0" borderId="0" xfId="2" applyFont="1" applyAlignment="1">
      <alignment horizontal="justify" vertical="center"/>
    </xf>
    <xf numFmtId="0" fontId="34" fillId="0" borderId="12" xfId="2" applyFont="1" applyBorder="1" applyAlignment="1">
      <alignment horizontal="center" vertical="center" wrapText="1"/>
    </xf>
    <xf numFmtId="0" fontId="34" fillId="5" borderId="12" xfId="2" applyFont="1" applyFill="1" applyBorder="1" applyAlignment="1">
      <alignment horizontal="center" vertical="center" wrapText="1"/>
    </xf>
    <xf numFmtId="0" fontId="28" fillId="0" borderId="0" xfId="2" applyFont="1" applyAlignment="1">
      <alignment horizontal="left" vertical="center" wrapText="1" indent="3"/>
    </xf>
    <xf numFmtId="0" fontId="28" fillId="0" borderId="0" xfId="2" applyFont="1" applyAlignment="1">
      <alignment vertical="center" wrapText="1"/>
    </xf>
    <xf numFmtId="0" fontId="34" fillId="0" borderId="0" xfId="2" applyFont="1" applyAlignment="1">
      <alignment horizontal="center" vertical="center" wrapText="1"/>
    </xf>
    <xf numFmtId="0" fontId="34" fillId="0" borderId="2" xfId="2" applyFont="1" applyBorder="1" applyAlignment="1">
      <alignment horizontal="center" vertical="center" wrapText="1"/>
    </xf>
    <xf numFmtId="0" fontId="29" fillId="0" borderId="0" xfId="0" applyFont="1" applyAlignment="1">
      <alignment horizontal="left" vertical="center" wrapText="1"/>
    </xf>
    <xf numFmtId="0" fontId="34" fillId="0" borderId="1" xfId="2" applyFont="1" applyBorder="1" applyAlignment="1">
      <alignment horizontal="center" wrapText="1"/>
    </xf>
    <xf numFmtId="0" fontId="28" fillId="0" borderId="2" xfId="2" applyFont="1" applyBorder="1" applyAlignment="1">
      <alignment horizontal="justify" vertical="center" wrapText="1"/>
    </xf>
    <xf numFmtId="0" fontId="34" fillId="0" borderId="3" xfId="2" applyFont="1" applyBorder="1" applyAlignment="1">
      <alignment horizontal="center" vertical="top" wrapText="1"/>
    </xf>
    <xf numFmtId="0" fontId="28" fillId="0" borderId="0" xfId="2" applyFont="1" applyAlignment="1">
      <alignment horizontal="left" vertical="top" wrapText="1"/>
    </xf>
    <xf numFmtId="0" fontId="54" fillId="0" borderId="0" xfId="2" applyFont="1" applyAlignment="1">
      <alignment horizontal="left" vertical="top" wrapText="1"/>
    </xf>
    <xf numFmtId="0" fontId="28" fillId="0" borderId="0" xfId="2" applyFont="1" applyAlignment="1">
      <alignment horizontal="left" vertical="center" wrapText="1"/>
    </xf>
    <xf numFmtId="0" fontId="52" fillId="0" borderId="0" xfId="2" applyFont="1" applyAlignment="1">
      <alignment horizontal="left" vertical="center" wrapText="1"/>
    </xf>
    <xf numFmtId="0" fontId="49" fillId="0" borderId="47" xfId="0" applyFont="1" applyBorder="1" applyAlignment="1">
      <alignment horizontal="left" vertical="center" wrapText="1"/>
    </xf>
    <xf numFmtId="0" fontId="49" fillId="0" borderId="48" xfId="0" applyFont="1" applyBorder="1" applyAlignment="1">
      <alignment horizontal="left" vertical="center" wrapText="1"/>
    </xf>
    <xf numFmtId="0" fontId="49" fillId="0" borderId="30" xfId="0" applyFont="1" applyBorder="1" applyAlignment="1">
      <alignment horizontal="left" vertical="center" wrapText="1"/>
    </xf>
    <xf numFmtId="0" fontId="49" fillId="0" borderId="31" xfId="0" applyFont="1" applyBorder="1" applyAlignment="1">
      <alignment horizontal="left" vertical="center" wrapText="1"/>
    </xf>
    <xf numFmtId="0" fontId="49" fillId="0" borderId="16" xfId="0" applyFont="1" applyBorder="1" applyAlignment="1">
      <alignment horizontal="left" vertical="center" wrapText="1"/>
    </xf>
    <xf numFmtId="0" fontId="49" fillId="0" borderId="49" xfId="0" applyFont="1" applyBorder="1" applyAlignment="1">
      <alignment horizontal="left" vertical="center" wrapText="1"/>
    </xf>
    <xf numFmtId="0" fontId="49" fillId="0" borderId="12" xfId="0" applyFont="1" applyBorder="1" applyAlignment="1">
      <alignment horizontal="left" vertical="center" wrapText="1"/>
    </xf>
    <xf numFmtId="0" fontId="50" fillId="0" borderId="0" xfId="2" applyFont="1" applyAlignment="1">
      <alignment horizontal="center" vertical="center" wrapText="1"/>
    </xf>
    <xf numFmtId="0" fontId="52" fillId="0" borderId="0" xfId="2" applyFont="1" applyAlignment="1">
      <alignment horizontal="center" wrapText="1"/>
    </xf>
    <xf numFmtId="0" fontId="46" fillId="24" borderId="43" xfId="0" applyFont="1" applyFill="1" applyBorder="1" applyAlignment="1">
      <alignment horizontal="center" vertical="center"/>
    </xf>
    <xf numFmtId="0" fontId="46" fillId="24" borderId="45" xfId="0" applyFont="1" applyFill="1" applyBorder="1" applyAlignment="1">
      <alignment horizontal="center" vertical="center"/>
    </xf>
    <xf numFmtId="0" fontId="46" fillId="24" borderId="12" xfId="0" applyFont="1" applyFill="1" applyBorder="1" applyAlignment="1">
      <alignment horizontal="center" vertical="center"/>
    </xf>
    <xf numFmtId="0" fontId="16" fillId="10" borderId="12" xfId="0" applyFont="1" applyFill="1" applyBorder="1" applyAlignment="1" applyProtection="1">
      <alignment horizontal="center" vertical="center" wrapText="1"/>
      <protection locked="0"/>
    </xf>
    <xf numFmtId="0" fontId="13" fillId="23" borderId="12" xfId="0" applyFont="1" applyFill="1" applyBorder="1" applyAlignment="1" applyProtection="1">
      <alignment horizontal="center" vertical="center" wrapText="1"/>
      <protection locked="0"/>
    </xf>
    <xf numFmtId="0" fontId="16" fillId="15" borderId="12"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6" fillId="11" borderId="12" xfId="0" applyFont="1" applyFill="1" applyBorder="1" applyAlignment="1" applyProtection="1">
      <alignment horizontal="center" vertical="center" wrapText="1"/>
      <protection locked="0"/>
    </xf>
    <xf numFmtId="0" fontId="14" fillId="23" borderId="50" xfId="0" applyFont="1" applyFill="1" applyBorder="1" applyAlignment="1" applyProtection="1">
      <alignment horizontal="center" vertical="center" wrapText="1"/>
      <protection locked="0"/>
    </xf>
    <xf numFmtId="0" fontId="14" fillId="23" borderId="14" xfId="0" applyFont="1" applyFill="1" applyBorder="1" applyAlignment="1" applyProtection="1">
      <alignment horizontal="center" vertical="center" wrapText="1"/>
      <protection locked="0"/>
    </xf>
    <xf numFmtId="0" fontId="14" fillId="23" borderId="13" xfId="0" applyFont="1" applyFill="1" applyBorder="1" applyAlignment="1" applyProtection="1">
      <alignment horizontal="center" vertical="center" wrapText="1"/>
      <protection locked="0"/>
    </xf>
    <xf numFmtId="0" fontId="14" fillId="23" borderId="50" xfId="0" applyFont="1" applyFill="1" applyBorder="1" applyAlignment="1" applyProtection="1">
      <alignment horizontal="center" vertical="top" wrapText="1"/>
      <protection locked="0"/>
    </xf>
    <xf numFmtId="0" fontId="14" fillId="23" borderId="14" xfId="0" applyFont="1" applyFill="1" applyBorder="1" applyAlignment="1" applyProtection="1">
      <alignment horizontal="center" vertical="top" wrapText="1"/>
      <protection locked="0"/>
    </xf>
    <xf numFmtId="0" fontId="14" fillId="23" borderId="13" xfId="0" applyFont="1" applyFill="1" applyBorder="1" applyAlignment="1" applyProtection="1">
      <alignment horizontal="center" vertical="top" wrapText="1"/>
      <protection locked="0"/>
    </xf>
    <xf numFmtId="0" fontId="14" fillId="22" borderId="12" xfId="0" applyFont="1" applyFill="1" applyBorder="1" applyAlignment="1" applyProtection="1">
      <alignment horizontal="center" vertical="center" wrapText="1"/>
      <protection locked="0"/>
    </xf>
    <xf numFmtId="1" fontId="14" fillId="0" borderId="12" xfId="0" applyNumberFormat="1" applyFont="1" applyBorder="1" applyAlignment="1">
      <alignment horizontal="center" vertical="center" wrapText="1"/>
    </xf>
    <xf numFmtId="1" fontId="15" fillId="18" borderId="12" xfId="0" applyNumberFormat="1" applyFont="1" applyFill="1" applyBorder="1" applyAlignment="1">
      <alignment horizontal="center" vertical="center" wrapText="1"/>
    </xf>
    <xf numFmtId="1" fontId="15" fillId="18" borderId="50" xfId="0" applyNumberFormat="1" applyFont="1" applyFill="1" applyBorder="1" applyAlignment="1">
      <alignment horizontal="center" vertical="center" wrapText="1"/>
    </xf>
    <xf numFmtId="1" fontId="15" fillId="18" borderId="14" xfId="0" applyNumberFormat="1" applyFont="1" applyFill="1" applyBorder="1" applyAlignment="1">
      <alignment horizontal="center" vertical="center" wrapText="1"/>
    </xf>
    <xf numFmtId="1" fontId="15" fillId="18" borderId="13" xfId="0" applyNumberFormat="1" applyFont="1" applyFill="1" applyBorder="1" applyAlignment="1">
      <alignment horizontal="center" vertical="center" wrapText="1"/>
    </xf>
    <xf numFmtId="0" fontId="13" fillId="18" borderId="50" xfId="0" applyFont="1" applyFill="1" applyBorder="1" applyAlignment="1">
      <alignment horizontal="center" vertical="center" wrapText="1"/>
    </xf>
    <xf numFmtId="0" fontId="13" fillId="18" borderId="14" xfId="0" applyFont="1" applyFill="1" applyBorder="1" applyAlignment="1">
      <alignment horizontal="center" vertical="center" wrapText="1"/>
    </xf>
    <xf numFmtId="0" fontId="13" fillId="18" borderId="13" xfId="0" applyFont="1" applyFill="1" applyBorder="1" applyAlignment="1">
      <alignment horizontal="center" vertical="center" wrapText="1"/>
    </xf>
    <xf numFmtId="0" fontId="14" fillId="22" borderId="12" xfId="3" applyNumberFormat="1" applyFont="1" applyFill="1" applyBorder="1" applyAlignment="1" applyProtection="1">
      <alignment horizontal="center" vertical="center" wrapText="1"/>
      <protection locked="0"/>
    </xf>
    <xf numFmtId="0" fontId="55" fillId="23" borderId="12" xfId="0" applyFont="1" applyFill="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17" fillId="4" borderId="12"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7" fillId="3" borderId="34" xfId="0" applyFont="1" applyFill="1" applyBorder="1" applyAlignment="1" applyProtection="1">
      <alignment horizontal="center" vertical="center" wrapText="1"/>
      <protection locked="0"/>
    </xf>
    <xf numFmtId="0" fontId="13" fillId="18" borderId="50" xfId="0" applyFont="1" applyFill="1" applyBorder="1" applyAlignment="1">
      <alignment horizontal="center" vertical="center"/>
    </xf>
    <xf numFmtId="0" fontId="13" fillId="18" borderId="14" xfId="0" applyFont="1" applyFill="1" applyBorder="1" applyAlignment="1">
      <alignment horizontal="center" vertical="center"/>
    </xf>
    <xf numFmtId="0" fontId="13" fillId="18" borderId="13" xfId="0" applyFont="1" applyFill="1" applyBorder="1" applyAlignment="1">
      <alignment horizontal="center"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1" fillId="16" borderId="12"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10" fillId="20" borderId="0" xfId="0" applyFont="1" applyFill="1" applyAlignment="1">
      <alignment horizontal="center"/>
    </xf>
    <xf numFmtId="0" fontId="2" fillId="0" borderId="0" xfId="0" applyFont="1" applyAlignment="1">
      <alignment horizontal="center"/>
    </xf>
    <xf numFmtId="0" fontId="17" fillId="3" borderId="16"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15" borderId="30" xfId="0" applyFont="1" applyFill="1" applyBorder="1" applyAlignment="1">
      <alignment horizontal="center" vertical="center" wrapText="1"/>
    </xf>
    <xf numFmtId="0" fontId="17" fillId="15" borderId="0" xfId="0" applyFont="1" applyFill="1" applyAlignment="1">
      <alignment horizontal="center"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57" fillId="0" borderId="30" xfId="0" applyFont="1" applyBorder="1" applyAlignment="1">
      <alignment horizontal="center" vertical="center"/>
    </xf>
    <xf numFmtId="0" fontId="57" fillId="0" borderId="0" xfId="0" applyFont="1" applyAlignment="1">
      <alignment horizontal="center" vertical="center"/>
    </xf>
  </cellXfs>
  <cellStyles count="8">
    <cellStyle name="Hipervínculo" xfId="4" builtinId="8"/>
    <cellStyle name="Millares" xfId="3" builtinId="3"/>
    <cellStyle name="Millares 2" xfId="5" xr:uid="{BEBF3600-6C9D-48BE-824D-E6F3ABD480AC}"/>
    <cellStyle name="Normal" xfId="0" builtinId="0"/>
    <cellStyle name="Normal 2" xfId="2" xr:uid="{A6C8FC94-654B-4675-98BA-B9F784F15262}"/>
    <cellStyle name="Normal 2 2" xfId="6" xr:uid="{6B7216BF-A39F-4490-B646-5F6A73D4D2CA}"/>
    <cellStyle name="Normal 4" xfId="7" xr:uid="{7F346EC4-F081-49CE-AC4D-C70A321A018D}"/>
    <cellStyle name="Porcentaje" xfId="1" builtinId="5"/>
  </cellStyles>
  <dxfs count="623">
    <dxf>
      <font>
        <b/>
        <i val="0"/>
      </font>
      <fill>
        <patternFill>
          <bgColor rgb="FF92D050"/>
        </patternFill>
      </fill>
    </dxf>
    <dxf>
      <font>
        <b/>
        <i val="0"/>
      </font>
      <fill>
        <patternFill>
          <bgColor rgb="FFFF9900"/>
        </patternFill>
      </fill>
    </dxf>
    <dxf>
      <font>
        <b/>
        <i val="0"/>
      </font>
      <fill>
        <patternFill>
          <bgColor rgb="FFFFCE33"/>
        </patternFill>
      </fill>
    </dxf>
    <dxf>
      <font>
        <b/>
        <i val="0"/>
      </font>
      <fill>
        <patternFill>
          <bgColor rgb="FFC00000"/>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9900"/>
        </patternFill>
      </fill>
    </dxf>
    <dxf>
      <font>
        <b/>
        <i val="0"/>
      </font>
      <fill>
        <patternFill>
          <bgColor rgb="FFC00000"/>
        </patternFill>
      </fill>
    </dxf>
    <dxf>
      <font>
        <b/>
        <i val="0"/>
      </font>
      <fill>
        <patternFill>
          <bgColor rgb="FFFFCE33"/>
        </patternFill>
      </fill>
    </dxf>
    <dxf>
      <font>
        <b/>
        <i val="0"/>
      </font>
      <fill>
        <patternFill>
          <bgColor rgb="FF92D050"/>
        </patternFill>
      </fill>
    </dxf>
    <dxf>
      <font>
        <b/>
        <i val="0"/>
      </font>
      <fill>
        <patternFill>
          <bgColor rgb="FF92D050"/>
        </patternFill>
      </fill>
    </dxf>
    <dxf>
      <font>
        <b/>
        <i val="0"/>
      </font>
      <fill>
        <patternFill>
          <bgColor rgb="FFFF9900"/>
        </patternFill>
      </fill>
    </dxf>
    <dxf>
      <font>
        <b/>
        <i val="0"/>
      </font>
      <fill>
        <patternFill>
          <bgColor rgb="FFFFCE33"/>
        </patternFill>
      </fill>
    </dxf>
    <dxf>
      <font>
        <b/>
        <i val="0"/>
      </font>
      <fill>
        <patternFill>
          <bgColor rgb="FFC00000"/>
        </patternFill>
      </fill>
    </dxf>
    <dxf>
      <font>
        <b/>
        <i val="0"/>
      </font>
      <fill>
        <patternFill>
          <bgColor rgb="FF92D050"/>
        </patternFill>
      </fill>
    </dxf>
    <dxf>
      <font>
        <b/>
        <i val="0"/>
      </font>
      <fill>
        <patternFill>
          <bgColor rgb="FFFFCE33"/>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9900"/>
        </patternFill>
      </fill>
    </dxf>
    <dxf>
      <font>
        <b/>
        <i val="0"/>
      </font>
      <fill>
        <patternFill>
          <bgColor rgb="FFC00000"/>
        </patternFill>
      </fill>
    </dxf>
    <dxf>
      <font>
        <b/>
        <i val="0"/>
      </font>
      <fill>
        <patternFill>
          <bgColor rgb="FFFFCE33"/>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92D050"/>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FFCE33"/>
        </patternFill>
      </fill>
    </dxf>
    <dxf>
      <font>
        <b/>
        <i val="0"/>
      </font>
      <fill>
        <patternFill>
          <bgColor rgb="FF92D05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CE33"/>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92D050"/>
        </patternFill>
      </fill>
    </dxf>
    <dxf>
      <font>
        <b/>
        <i val="0"/>
      </font>
      <fill>
        <patternFill>
          <bgColor rgb="FFFFCE33"/>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CE33"/>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92D05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font>
      <fill>
        <patternFill>
          <bgColor rgb="FFC00000"/>
        </patternFill>
      </fill>
    </dxf>
    <dxf>
      <font>
        <b/>
        <i val="0"/>
      </font>
      <fill>
        <patternFill>
          <bgColor rgb="FFFFFF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FF00"/>
        </patternFill>
      </fill>
    </dxf>
    <dxf>
      <font>
        <b/>
        <i val="0"/>
      </font>
      <fill>
        <patternFill>
          <bgColor rgb="FFFF9900"/>
        </patternFill>
      </fill>
    </dxf>
    <dxf>
      <font>
        <b/>
        <i val="0"/>
      </font>
      <fill>
        <patternFill>
          <bgColor rgb="FF92D05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FFFF00"/>
        </patternFill>
      </fill>
    </dxf>
    <dxf>
      <font>
        <b/>
        <i val="0"/>
      </font>
      <fill>
        <patternFill>
          <bgColor rgb="FF92D050"/>
        </patternFill>
      </fill>
    </dxf>
    <dxf>
      <font>
        <b/>
        <i val="0"/>
      </font>
      <fill>
        <patternFill>
          <bgColor rgb="FFFF9900"/>
        </patternFill>
      </fill>
    </dxf>
    <dxf>
      <font>
        <b/>
        <i val="0"/>
      </font>
      <fill>
        <patternFill>
          <bgColor rgb="FFC0000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92D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FFFF0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ont>
        <b/>
        <i val="0"/>
      </font>
      <fill>
        <patternFill>
          <bgColor rgb="FF92D050"/>
        </patternFill>
      </fill>
    </dxf>
    <dxf>
      <font>
        <b/>
        <i val="0"/>
      </font>
      <fill>
        <patternFill>
          <bgColor rgb="FFFF9900"/>
        </patternFill>
      </fill>
    </dxf>
    <dxf>
      <font>
        <b/>
        <i val="0"/>
      </font>
      <fill>
        <patternFill>
          <bgColor rgb="FFC00000"/>
        </patternFill>
      </fill>
    </dxf>
    <dxf>
      <font>
        <b/>
        <i val="0"/>
      </font>
      <fill>
        <patternFill>
          <bgColor rgb="FFFFFF00"/>
        </patternFill>
      </fill>
    </dxf>
    <dxf>
      <fill>
        <patternFill>
          <bgColor rgb="FF92D05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00B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b/>
        <i val="0"/>
      </font>
      <fill>
        <patternFill>
          <bgColor rgb="FFFFFF00"/>
        </patternFill>
      </fill>
    </dxf>
    <dxf>
      <font>
        <b/>
        <i val="0"/>
      </font>
      <fill>
        <patternFill>
          <bgColor rgb="FFFF9900"/>
        </patternFill>
      </fill>
    </dxf>
    <dxf>
      <font>
        <b/>
        <i val="0"/>
      </font>
      <fill>
        <patternFill>
          <bgColor rgb="FFC00000"/>
        </patternFill>
      </fill>
    </dxf>
    <dxf>
      <font>
        <b/>
        <i val="0"/>
      </font>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CE33"/>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ont>
        <b/>
        <i val="0"/>
      </font>
      <fill>
        <patternFill>
          <bgColor rgb="FFC00000"/>
        </patternFill>
      </fill>
    </dxf>
    <dxf>
      <font>
        <b/>
        <i val="0"/>
      </font>
      <fill>
        <patternFill>
          <bgColor rgb="FFFF9900"/>
        </patternFill>
      </fill>
    </dxf>
    <dxf>
      <font>
        <b/>
        <i val="0"/>
      </font>
      <fill>
        <patternFill>
          <bgColor rgb="FFFFFF00"/>
        </patternFill>
      </fill>
    </dxf>
    <dxf>
      <font>
        <b/>
        <i val="0"/>
      </font>
      <fill>
        <patternFill>
          <bgColor rgb="FF92D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4F9F1"/>
      <color rgb="FF9C5BCD"/>
      <color rgb="FF006005"/>
      <color rgb="FFFF0000"/>
      <color rgb="FF00B008"/>
      <color rgb="FFF5F9FD"/>
      <color rgb="FFE7F1F9"/>
      <color rgb="FFF1F7ED"/>
      <color rgb="FF92D05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D99115-24FD-4B20-A7D3-A04A73DB78CD}" type="doc">
      <dgm:prSet loTypeId="urn:microsoft.com/office/officeart/2005/8/layout/process1" loCatId="process" qsTypeId="urn:microsoft.com/office/officeart/2005/8/quickstyle/simple5" qsCatId="simple" csTypeId="urn:microsoft.com/office/officeart/2005/8/colors/accent0_3" csCatId="mainScheme" phldr="1"/>
      <dgm:spPr/>
    </dgm:pt>
    <dgm:pt modelId="{FEBC9D55-3D59-4DE9-97F1-3B19F60F7925}">
      <dgm:prSet phldrT="[Texto]"/>
      <dgm:spPr/>
      <dgm:t>
        <a:bodyPr/>
        <a:lstStyle/>
        <a:p>
          <a:r>
            <a:rPr lang="es-CO" b="1"/>
            <a:t>Control 1: </a:t>
          </a:r>
          <a:r>
            <a:rPr lang="es-CO"/>
            <a:t>% Tipo + %Implementación + %Documentación + %Evidencia</a:t>
          </a:r>
        </a:p>
      </dgm:t>
    </dgm:pt>
    <dgm:pt modelId="{6C267257-9D8B-4F73-A953-5416D2BEC997}" type="parTrans" cxnId="{FB3CB81A-3D3E-4FCF-A82E-1DEDE2A9A877}">
      <dgm:prSet/>
      <dgm:spPr/>
      <dgm:t>
        <a:bodyPr/>
        <a:lstStyle/>
        <a:p>
          <a:endParaRPr lang="es-CO"/>
        </a:p>
      </dgm:t>
    </dgm:pt>
    <dgm:pt modelId="{79D1EF35-23A0-4415-8F70-026E8C17FD74}" type="sibTrans" cxnId="{FB3CB81A-3D3E-4FCF-A82E-1DEDE2A9A877}">
      <dgm:prSet/>
      <dgm:spPr/>
      <dgm:t>
        <a:bodyPr/>
        <a:lstStyle/>
        <a:p>
          <a:endParaRPr lang="es-CO"/>
        </a:p>
      </dgm:t>
    </dgm:pt>
    <dgm:pt modelId="{4B738882-5F43-4426-A67B-DF55869589B8}">
      <dgm:prSet phldrT="[Texto]"/>
      <dgm:spPr/>
      <dgm:t>
        <a:bodyPr/>
        <a:lstStyle/>
        <a:p>
          <a:r>
            <a:rPr lang="es-CO"/>
            <a:t>Resultado X Probabilidad o Impacto según corresponda</a:t>
          </a:r>
        </a:p>
      </dgm:t>
    </dgm:pt>
    <dgm:pt modelId="{1DF693BA-D27C-42F0-B1AC-DA71778C36FD}" type="parTrans" cxnId="{91A93542-EB6C-49EE-984C-EF96986A120D}">
      <dgm:prSet/>
      <dgm:spPr/>
      <dgm:t>
        <a:bodyPr/>
        <a:lstStyle/>
        <a:p>
          <a:endParaRPr lang="es-CO"/>
        </a:p>
      </dgm:t>
    </dgm:pt>
    <dgm:pt modelId="{77B588AF-0052-4BF0-90AA-6B1BDB048509}" type="sibTrans" cxnId="{91A93542-EB6C-49EE-984C-EF96986A120D}">
      <dgm:prSet/>
      <dgm:spPr/>
      <dgm:t>
        <a:bodyPr/>
        <a:lstStyle/>
        <a:p>
          <a:endParaRPr lang="es-CO"/>
        </a:p>
      </dgm:t>
    </dgm:pt>
    <dgm:pt modelId="{35750692-3CA6-4F83-ACB0-96D51E131586}">
      <dgm:prSet phldrT="[Texto]"/>
      <dgm:spPr/>
      <dgm:t>
        <a:bodyPr/>
        <a:lstStyle/>
        <a:p>
          <a:r>
            <a:rPr lang="es-CO" b="1"/>
            <a:t>Control 2: </a:t>
          </a:r>
          <a:r>
            <a:rPr lang="es-CO"/>
            <a:t>% Tipo + %Implementación + %Documentación + %Evidencia</a:t>
          </a:r>
        </a:p>
      </dgm:t>
    </dgm:pt>
    <dgm:pt modelId="{FA2628D4-2374-42D6-91A0-FE27C5B2AF04}" type="parTrans" cxnId="{033D6FA2-99FE-46CE-99A2-0E1C0F78411F}">
      <dgm:prSet/>
      <dgm:spPr/>
      <dgm:t>
        <a:bodyPr/>
        <a:lstStyle/>
        <a:p>
          <a:endParaRPr lang="es-CO"/>
        </a:p>
      </dgm:t>
    </dgm:pt>
    <dgm:pt modelId="{35FBC17E-8AB1-45F1-9FEA-FBE8B71856D7}" type="sibTrans" cxnId="{033D6FA2-99FE-46CE-99A2-0E1C0F78411F}">
      <dgm:prSet/>
      <dgm:spPr/>
      <dgm:t>
        <a:bodyPr/>
        <a:lstStyle/>
        <a:p>
          <a:endParaRPr lang="es-CO"/>
        </a:p>
      </dgm:t>
    </dgm:pt>
    <dgm:pt modelId="{91DF5AEB-27F9-4173-A014-13F1B173EA3F}">
      <dgm:prSet/>
      <dgm:spPr/>
      <dgm:t>
        <a:bodyPr/>
        <a:lstStyle/>
        <a:p>
          <a:r>
            <a:rPr lang="es-CO" b="1"/>
            <a:t>Resultado de Impacto o Probabilidad Residual</a:t>
          </a:r>
        </a:p>
      </dgm:t>
    </dgm:pt>
    <dgm:pt modelId="{ADD6BA2E-C3C8-4977-A2FE-C924CD7FB14A}" type="parTrans" cxnId="{96BD1280-C10F-4C96-B6FD-8D9F7867E01A}">
      <dgm:prSet/>
      <dgm:spPr/>
      <dgm:t>
        <a:bodyPr/>
        <a:lstStyle/>
        <a:p>
          <a:endParaRPr lang="es-CO"/>
        </a:p>
      </dgm:t>
    </dgm:pt>
    <dgm:pt modelId="{1928781E-E53C-4620-AFCF-441AF728E3CA}" type="sibTrans" cxnId="{96BD1280-C10F-4C96-B6FD-8D9F7867E01A}">
      <dgm:prSet/>
      <dgm:spPr/>
      <dgm:t>
        <a:bodyPr/>
        <a:lstStyle/>
        <a:p>
          <a:endParaRPr lang="es-CO"/>
        </a:p>
      </dgm:t>
    </dgm:pt>
    <dgm:pt modelId="{F3367FAD-BCAA-4C40-826A-3E8B7819F559}" type="pres">
      <dgm:prSet presAssocID="{6BD99115-24FD-4B20-A7D3-A04A73DB78CD}" presName="Name0" presStyleCnt="0">
        <dgm:presLayoutVars>
          <dgm:dir/>
          <dgm:resizeHandles val="exact"/>
        </dgm:presLayoutVars>
      </dgm:prSet>
      <dgm:spPr/>
    </dgm:pt>
    <dgm:pt modelId="{E735CB92-1DFB-4E9B-82CE-787058580A2D}" type="pres">
      <dgm:prSet presAssocID="{FEBC9D55-3D59-4DE9-97F1-3B19F60F7925}" presName="node" presStyleLbl="node1" presStyleIdx="0" presStyleCnt="4">
        <dgm:presLayoutVars>
          <dgm:bulletEnabled val="1"/>
        </dgm:presLayoutVars>
      </dgm:prSet>
      <dgm:spPr/>
    </dgm:pt>
    <dgm:pt modelId="{AA3C9FA1-1915-4A64-A0C7-E6049991E103}" type="pres">
      <dgm:prSet presAssocID="{79D1EF35-23A0-4415-8F70-026E8C17FD74}" presName="sibTrans" presStyleLbl="sibTrans2D1" presStyleIdx="0" presStyleCnt="3"/>
      <dgm:spPr/>
    </dgm:pt>
    <dgm:pt modelId="{5307D5AE-E846-4D91-A4E2-A6952237BD4C}" type="pres">
      <dgm:prSet presAssocID="{79D1EF35-23A0-4415-8F70-026E8C17FD74}" presName="connectorText" presStyleLbl="sibTrans2D1" presStyleIdx="0" presStyleCnt="3"/>
      <dgm:spPr/>
    </dgm:pt>
    <dgm:pt modelId="{9C23AA18-B0E6-46F1-8A3F-F54A70CA8484}" type="pres">
      <dgm:prSet presAssocID="{4B738882-5F43-4426-A67B-DF55869589B8}" presName="node" presStyleLbl="node1" presStyleIdx="1" presStyleCnt="4">
        <dgm:presLayoutVars>
          <dgm:bulletEnabled val="1"/>
        </dgm:presLayoutVars>
      </dgm:prSet>
      <dgm:spPr/>
    </dgm:pt>
    <dgm:pt modelId="{AA330850-455C-45B0-9292-29FDE3E5F34D}" type="pres">
      <dgm:prSet presAssocID="{77B588AF-0052-4BF0-90AA-6B1BDB048509}" presName="sibTrans" presStyleLbl="sibTrans2D1" presStyleIdx="1" presStyleCnt="3"/>
      <dgm:spPr/>
    </dgm:pt>
    <dgm:pt modelId="{D2712593-9226-4E4C-A655-4AC2236799EF}" type="pres">
      <dgm:prSet presAssocID="{77B588AF-0052-4BF0-90AA-6B1BDB048509}" presName="connectorText" presStyleLbl="sibTrans2D1" presStyleIdx="1" presStyleCnt="3"/>
      <dgm:spPr/>
    </dgm:pt>
    <dgm:pt modelId="{F72E517E-F3D9-4E0B-9CB7-96063A5026A4}" type="pres">
      <dgm:prSet presAssocID="{35750692-3CA6-4F83-ACB0-96D51E131586}" presName="node" presStyleLbl="node1" presStyleIdx="2" presStyleCnt="4">
        <dgm:presLayoutVars>
          <dgm:bulletEnabled val="1"/>
        </dgm:presLayoutVars>
      </dgm:prSet>
      <dgm:spPr/>
    </dgm:pt>
    <dgm:pt modelId="{E2BA6619-0C88-4F2D-8B2C-D088C8DC455B}" type="pres">
      <dgm:prSet presAssocID="{35FBC17E-8AB1-45F1-9FEA-FBE8B71856D7}" presName="sibTrans" presStyleLbl="sibTrans2D1" presStyleIdx="2" presStyleCnt="3"/>
      <dgm:spPr/>
    </dgm:pt>
    <dgm:pt modelId="{4F53C006-048F-4F81-BE7C-7C0554A57558}" type="pres">
      <dgm:prSet presAssocID="{35FBC17E-8AB1-45F1-9FEA-FBE8B71856D7}" presName="connectorText" presStyleLbl="sibTrans2D1" presStyleIdx="2" presStyleCnt="3"/>
      <dgm:spPr/>
    </dgm:pt>
    <dgm:pt modelId="{469AE1A6-CFFC-40A6-972D-6FAFF19D255F}" type="pres">
      <dgm:prSet presAssocID="{91DF5AEB-27F9-4173-A014-13F1B173EA3F}" presName="node" presStyleLbl="node1" presStyleIdx="3" presStyleCnt="4">
        <dgm:presLayoutVars>
          <dgm:bulletEnabled val="1"/>
        </dgm:presLayoutVars>
      </dgm:prSet>
      <dgm:spPr/>
    </dgm:pt>
  </dgm:ptLst>
  <dgm:cxnLst>
    <dgm:cxn modelId="{E76CBE02-0599-477B-A3FF-83891041CF80}" type="presOf" srcId="{77B588AF-0052-4BF0-90AA-6B1BDB048509}" destId="{AA330850-455C-45B0-9292-29FDE3E5F34D}" srcOrd="0" destOrd="0" presId="urn:microsoft.com/office/officeart/2005/8/layout/process1"/>
    <dgm:cxn modelId="{CA6D9803-A776-40C2-81D8-E87C576B9269}" type="presOf" srcId="{91DF5AEB-27F9-4173-A014-13F1B173EA3F}" destId="{469AE1A6-CFFC-40A6-972D-6FAFF19D255F}" srcOrd="0" destOrd="0" presId="urn:microsoft.com/office/officeart/2005/8/layout/process1"/>
    <dgm:cxn modelId="{FB3CB81A-3D3E-4FCF-A82E-1DEDE2A9A877}" srcId="{6BD99115-24FD-4B20-A7D3-A04A73DB78CD}" destId="{FEBC9D55-3D59-4DE9-97F1-3B19F60F7925}" srcOrd="0" destOrd="0" parTransId="{6C267257-9D8B-4F73-A953-5416D2BEC997}" sibTransId="{79D1EF35-23A0-4415-8F70-026E8C17FD74}"/>
    <dgm:cxn modelId="{CA48AC23-F5C1-418E-AF06-4993DB69FF70}" type="presOf" srcId="{79D1EF35-23A0-4415-8F70-026E8C17FD74}" destId="{AA3C9FA1-1915-4A64-A0C7-E6049991E103}" srcOrd="0" destOrd="0" presId="urn:microsoft.com/office/officeart/2005/8/layout/process1"/>
    <dgm:cxn modelId="{908B6E26-A12D-4426-BF96-FE393082911E}" type="presOf" srcId="{35FBC17E-8AB1-45F1-9FEA-FBE8B71856D7}" destId="{E2BA6619-0C88-4F2D-8B2C-D088C8DC455B}" srcOrd="0" destOrd="0" presId="urn:microsoft.com/office/officeart/2005/8/layout/process1"/>
    <dgm:cxn modelId="{46A22C5D-2274-462B-B4C8-EA726ADB20B2}" type="presOf" srcId="{35750692-3CA6-4F83-ACB0-96D51E131586}" destId="{F72E517E-F3D9-4E0B-9CB7-96063A5026A4}" srcOrd="0" destOrd="0" presId="urn:microsoft.com/office/officeart/2005/8/layout/process1"/>
    <dgm:cxn modelId="{A632D541-CC80-480E-930C-96FFAF10246D}" type="presOf" srcId="{6BD99115-24FD-4B20-A7D3-A04A73DB78CD}" destId="{F3367FAD-BCAA-4C40-826A-3E8B7819F559}" srcOrd="0" destOrd="0" presId="urn:microsoft.com/office/officeart/2005/8/layout/process1"/>
    <dgm:cxn modelId="{91A93542-EB6C-49EE-984C-EF96986A120D}" srcId="{6BD99115-24FD-4B20-A7D3-A04A73DB78CD}" destId="{4B738882-5F43-4426-A67B-DF55869589B8}" srcOrd="1" destOrd="0" parTransId="{1DF693BA-D27C-42F0-B1AC-DA71778C36FD}" sibTransId="{77B588AF-0052-4BF0-90AA-6B1BDB048509}"/>
    <dgm:cxn modelId="{16A2DB59-FC7C-425A-8621-E592DE3C92A4}" type="presOf" srcId="{FEBC9D55-3D59-4DE9-97F1-3B19F60F7925}" destId="{E735CB92-1DFB-4E9B-82CE-787058580A2D}" srcOrd="0" destOrd="0" presId="urn:microsoft.com/office/officeart/2005/8/layout/process1"/>
    <dgm:cxn modelId="{96BD1280-C10F-4C96-B6FD-8D9F7867E01A}" srcId="{6BD99115-24FD-4B20-A7D3-A04A73DB78CD}" destId="{91DF5AEB-27F9-4173-A014-13F1B173EA3F}" srcOrd="3" destOrd="0" parTransId="{ADD6BA2E-C3C8-4977-A2FE-C924CD7FB14A}" sibTransId="{1928781E-E53C-4620-AFCF-441AF728E3CA}"/>
    <dgm:cxn modelId="{AAA7BB93-14B1-43B1-BD1E-F7D97DA64874}" type="presOf" srcId="{77B588AF-0052-4BF0-90AA-6B1BDB048509}" destId="{D2712593-9226-4E4C-A655-4AC2236799EF}" srcOrd="1" destOrd="0" presId="urn:microsoft.com/office/officeart/2005/8/layout/process1"/>
    <dgm:cxn modelId="{033D6FA2-99FE-46CE-99A2-0E1C0F78411F}" srcId="{6BD99115-24FD-4B20-A7D3-A04A73DB78CD}" destId="{35750692-3CA6-4F83-ACB0-96D51E131586}" srcOrd="2" destOrd="0" parTransId="{FA2628D4-2374-42D6-91A0-FE27C5B2AF04}" sibTransId="{35FBC17E-8AB1-45F1-9FEA-FBE8B71856D7}"/>
    <dgm:cxn modelId="{A1602DC1-BF05-4923-9743-3DF719687C43}" type="presOf" srcId="{79D1EF35-23A0-4415-8F70-026E8C17FD74}" destId="{5307D5AE-E846-4D91-A4E2-A6952237BD4C}" srcOrd="1" destOrd="0" presId="urn:microsoft.com/office/officeart/2005/8/layout/process1"/>
    <dgm:cxn modelId="{739855CF-060A-45B1-991A-94FA3DB24521}" type="presOf" srcId="{35FBC17E-8AB1-45F1-9FEA-FBE8B71856D7}" destId="{4F53C006-048F-4F81-BE7C-7C0554A57558}" srcOrd="1" destOrd="0" presId="urn:microsoft.com/office/officeart/2005/8/layout/process1"/>
    <dgm:cxn modelId="{F27759E0-3C12-4108-92ED-6BFAC25FFEC2}" type="presOf" srcId="{4B738882-5F43-4426-A67B-DF55869589B8}" destId="{9C23AA18-B0E6-46F1-8A3F-F54A70CA8484}" srcOrd="0" destOrd="0" presId="urn:microsoft.com/office/officeart/2005/8/layout/process1"/>
    <dgm:cxn modelId="{7F300BB3-558F-41FD-979B-F86AF0D5A10D}" type="presParOf" srcId="{F3367FAD-BCAA-4C40-826A-3E8B7819F559}" destId="{E735CB92-1DFB-4E9B-82CE-787058580A2D}" srcOrd="0" destOrd="0" presId="urn:microsoft.com/office/officeart/2005/8/layout/process1"/>
    <dgm:cxn modelId="{2AD96E69-12F7-46BB-8779-C281CAF5B89C}" type="presParOf" srcId="{F3367FAD-BCAA-4C40-826A-3E8B7819F559}" destId="{AA3C9FA1-1915-4A64-A0C7-E6049991E103}" srcOrd="1" destOrd="0" presId="urn:microsoft.com/office/officeart/2005/8/layout/process1"/>
    <dgm:cxn modelId="{D7A9AA25-B886-4A20-8C57-9ECE66FD2A42}" type="presParOf" srcId="{AA3C9FA1-1915-4A64-A0C7-E6049991E103}" destId="{5307D5AE-E846-4D91-A4E2-A6952237BD4C}" srcOrd="0" destOrd="0" presId="urn:microsoft.com/office/officeart/2005/8/layout/process1"/>
    <dgm:cxn modelId="{2C3151C7-5597-4801-B6E2-9E62B5F9DA1B}" type="presParOf" srcId="{F3367FAD-BCAA-4C40-826A-3E8B7819F559}" destId="{9C23AA18-B0E6-46F1-8A3F-F54A70CA8484}" srcOrd="2" destOrd="0" presId="urn:microsoft.com/office/officeart/2005/8/layout/process1"/>
    <dgm:cxn modelId="{E3E257BD-FC8F-495C-9D74-0C7CB96DC381}" type="presParOf" srcId="{F3367FAD-BCAA-4C40-826A-3E8B7819F559}" destId="{AA330850-455C-45B0-9292-29FDE3E5F34D}" srcOrd="3" destOrd="0" presId="urn:microsoft.com/office/officeart/2005/8/layout/process1"/>
    <dgm:cxn modelId="{9E555BD7-0FE4-4D8A-BEE9-9E53DC2F0895}" type="presParOf" srcId="{AA330850-455C-45B0-9292-29FDE3E5F34D}" destId="{D2712593-9226-4E4C-A655-4AC2236799EF}" srcOrd="0" destOrd="0" presId="urn:microsoft.com/office/officeart/2005/8/layout/process1"/>
    <dgm:cxn modelId="{9025BE2C-829F-4F76-9E0C-5241CAC44B9A}" type="presParOf" srcId="{F3367FAD-BCAA-4C40-826A-3E8B7819F559}" destId="{F72E517E-F3D9-4E0B-9CB7-96063A5026A4}" srcOrd="4" destOrd="0" presId="urn:microsoft.com/office/officeart/2005/8/layout/process1"/>
    <dgm:cxn modelId="{3A08B829-D441-4C0F-A567-D3F2EF728319}" type="presParOf" srcId="{F3367FAD-BCAA-4C40-826A-3E8B7819F559}" destId="{E2BA6619-0C88-4F2D-8B2C-D088C8DC455B}" srcOrd="5" destOrd="0" presId="urn:microsoft.com/office/officeart/2005/8/layout/process1"/>
    <dgm:cxn modelId="{2A203D4A-34FB-4D41-9D07-AF7E79F16878}" type="presParOf" srcId="{E2BA6619-0C88-4F2D-8B2C-D088C8DC455B}" destId="{4F53C006-048F-4F81-BE7C-7C0554A57558}" srcOrd="0" destOrd="0" presId="urn:microsoft.com/office/officeart/2005/8/layout/process1"/>
    <dgm:cxn modelId="{B9D4A7DF-123D-4A70-AD38-9AB7677AE9AD}" type="presParOf" srcId="{F3367FAD-BCAA-4C40-826A-3E8B7819F559}" destId="{469AE1A6-CFFC-40A6-972D-6FAFF19D255F}" srcOrd="6" destOrd="0" presId="urn:microsoft.com/office/officeart/2005/8/layout/process1"/>
  </dgm:cxnLst>
  <dgm:bg/>
  <dgm:whole/>
  <dgm:extLst>
    <a:ext uri="http://schemas.microsoft.com/office/drawing/2008/diagram">
      <dsp:dataModelExt xmlns:dsp="http://schemas.microsoft.com/office/drawing/2008/diagram" relId="rId9"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735CB92-1DFB-4E9B-82CE-787058580A2D}">
      <dsp:nvSpPr>
        <dsp:cNvPr id="0" name=""/>
        <dsp:cNvSpPr/>
      </dsp:nvSpPr>
      <dsp:spPr>
        <a:xfrm>
          <a:off x="3983" y="0"/>
          <a:ext cx="1741543" cy="742950"/>
        </a:xfrm>
        <a:prstGeom prst="roundRect">
          <a:avLst>
            <a:gd name="adj" fmla="val 10000"/>
          </a:avLst>
        </a:prstGeom>
        <a:gradFill rotWithShape="0">
          <a:gsLst>
            <a:gs pos="0">
              <a:schemeClr val="dk2">
                <a:hueOff val="0"/>
                <a:satOff val="0"/>
                <a:lumOff val="0"/>
                <a:alphaOff val="0"/>
                <a:satMod val="103000"/>
                <a:lumMod val="102000"/>
                <a:tint val="94000"/>
              </a:schemeClr>
            </a:gs>
            <a:gs pos="50000">
              <a:schemeClr val="dk2">
                <a:hueOff val="0"/>
                <a:satOff val="0"/>
                <a:lumOff val="0"/>
                <a:alphaOff val="0"/>
                <a:satMod val="110000"/>
                <a:lumMod val="100000"/>
                <a:shade val="100000"/>
              </a:schemeClr>
            </a:gs>
            <a:gs pos="100000">
              <a:schemeClr val="dk2">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Control 1: </a:t>
          </a:r>
          <a:r>
            <a:rPr lang="es-CO" sz="1100" kern="1200"/>
            <a:t>% Tipo + %Implementación + %Documentación + %Evidencia</a:t>
          </a:r>
        </a:p>
      </dsp:txBody>
      <dsp:txXfrm>
        <a:off x="25743" y="21760"/>
        <a:ext cx="1698023" cy="699430"/>
      </dsp:txXfrm>
    </dsp:sp>
    <dsp:sp modelId="{AA3C9FA1-1915-4A64-A0C7-E6049991E103}">
      <dsp:nvSpPr>
        <dsp:cNvPr id="0" name=""/>
        <dsp:cNvSpPr/>
      </dsp:nvSpPr>
      <dsp:spPr>
        <a:xfrm>
          <a:off x="1919680" y="155523"/>
          <a:ext cx="369207" cy="431902"/>
        </a:xfrm>
        <a:prstGeom prst="rightArrow">
          <a:avLst>
            <a:gd name="adj1" fmla="val 60000"/>
            <a:gd name="adj2" fmla="val 50000"/>
          </a:avLst>
        </a:prstGeom>
        <a:gradFill rotWithShape="0">
          <a:gsLst>
            <a:gs pos="0">
              <a:schemeClr val="dk2">
                <a:tint val="60000"/>
                <a:hueOff val="0"/>
                <a:satOff val="0"/>
                <a:lumOff val="0"/>
                <a:alphaOff val="0"/>
                <a:satMod val="103000"/>
                <a:lumMod val="102000"/>
                <a:tint val="94000"/>
              </a:schemeClr>
            </a:gs>
            <a:gs pos="50000">
              <a:schemeClr val="dk2">
                <a:tint val="60000"/>
                <a:hueOff val="0"/>
                <a:satOff val="0"/>
                <a:lumOff val="0"/>
                <a:alphaOff val="0"/>
                <a:satMod val="110000"/>
                <a:lumMod val="100000"/>
                <a:shade val="100000"/>
              </a:schemeClr>
            </a:gs>
            <a:gs pos="100000">
              <a:schemeClr val="dk2">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p>
      </dsp:txBody>
      <dsp:txXfrm>
        <a:off x="1919680" y="241903"/>
        <a:ext cx="258445" cy="259142"/>
      </dsp:txXfrm>
    </dsp:sp>
    <dsp:sp modelId="{9C23AA18-B0E6-46F1-8A3F-F54A70CA8484}">
      <dsp:nvSpPr>
        <dsp:cNvPr id="0" name=""/>
        <dsp:cNvSpPr/>
      </dsp:nvSpPr>
      <dsp:spPr>
        <a:xfrm>
          <a:off x="2442143" y="0"/>
          <a:ext cx="1741543" cy="742950"/>
        </a:xfrm>
        <a:prstGeom prst="roundRect">
          <a:avLst>
            <a:gd name="adj" fmla="val 10000"/>
          </a:avLst>
        </a:prstGeom>
        <a:gradFill rotWithShape="0">
          <a:gsLst>
            <a:gs pos="0">
              <a:schemeClr val="dk2">
                <a:hueOff val="0"/>
                <a:satOff val="0"/>
                <a:lumOff val="0"/>
                <a:alphaOff val="0"/>
                <a:satMod val="103000"/>
                <a:lumMod val="102000"/>
                <a:tint val="94000"/>
              </a:schemeClr>
            </a:gs>
            <a:gs pos="50000">
              <a:schemeClr val="dk2">
                <a:hueOff val="0"/>
                <a:satOff val="0"/>
                <a:lumOff val="0"/>
                <a:alphaOff val="0"/>
                <a:satMod val="110000"/>
                <a:lumMod val="100000"/>
                <a:shade val="100000"/>
              </a:schemeClr>
            </a:gs>
            <a:gs pos="100000">
              <a:schemeClr val="dk2">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kern="1200"/>
            <a:t>Resultado X Probabilidad o Impacto según corresponda</a:t>
          </a:r>
        </a:p>
      </dsp:txBody>
      <dsp:txXfrm>
        <a:off x="2463903" y="21760"/>
        <a:ext cx="1698023" cy="699430"/>
      </dsp:txXfrm>
    </dsp:sp>
    <dsp:sp modelId="{AA330850-455C-45B0-9292-29FDE3E5F34D}">
      <dsp:nvSpPr>
        <dsp:cNvPr id="0" name=""/>
        <dsp:cNvSpPr/>
      </dsp:nvSpPr>
      <dsp:spPr>
        <a:xfrm>
          <a:off x="4357840" y="155523"/>
          <a:ext cx="369207" cy="431902"/>
        </a:xfrm>
        <a:prstGeom prst="rightArrow">
          <a:avLst>
            <a:gd name="adj1" fmla="val 60000"/>
            <a:gd name="adj2" fmla="val 50000"/>
          </a:avLst>
        </a:prstGeom>
        <a:gradFill rotWithShape="0">
          <a:gsLst>
            <a:gs pos="0">
              <a:schemeClr val="dk2">
                <a:tint val="60000"/>
                <a:hueOff val="0"/>
                <a:satOff val="0"/>
                <a:lumOff val="0"/>
                <a:alphaOff val="0"/>
                <a:satMod val="103000"/>
                <a:lumMod val="102000"/>
                <a:tint val="94000"/>
              </a:schemeClr>
            </a:gs>
            <a:gs pos="50000">
              <a:schemeClr val="dk2">
                <a:tint val="60000"/>
                <a:hueOff val="0"/>
                <a:satOff val="0"/>
                <a:lumOff val="0"/>
                <a:alphaOff val="0"/>
                <a:satMod val="110000"/>
                <a:lumMod val="100000"/>
                <a:shade val="100000"/>
              </a:schemeClr>
            </a:gs>
            <a:gs pos="100000">
              <a:schemeClr val="dk2">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p>
      </dsp:txBody>
      <dsp:txXfrm>
        <a:off x="4357840" y="241903"/>
        <a:ext cx="258445" cy="259142"/>
      </dsp:txXfrm>
    </dsp:sp>
    <dsp:sp modelId="{F72E517E-F3D9-4E0B-9CB7-96063A5026A4}">
      <dsp:nvSpPr>
        <dsp:cNvPr id="0" name=""/>
        <dsp:cNvSpPr/>
      </dsp:nvSpPr>
      <dsp:spPr>
        <a:xfrm>
          <a:off x="4880303" y="0"/>
          <a:ext cx="1741543" cy="742950"/>
        </a:xfrm>
        <a:prstGeom prst="roundRect">
          <a:avLst>
            <a:gd name="adj" fmla="val 10000"/>
          </a:avLst>
        </a:prstGeom>
        <a:gradFill rotWithShape="0">
          <a:gsLst>
            <a:gs pos="0">
              <a:schemeClr val="dk2">
                <a:hueOff val="0"/>
                <a:satOff val="0"/>
                <a:lumOff val="0"/>
                <a:alphaOff val="0"/>
                <a:satMod val="103000"/>
                <a:lumMod val="102000"/>
                <a:tint val="94000"/>
              </a:schemeClr>
            </a:gs>
            <a:gs pos="50000">
              <a:schemeClr val="dk2">
                <a:hueOff val="0"/>
                <a:satOff val="0"/>
                <a:lumOff val="0"/>
                <a:alphaOff val="0"/>
                <a:satMod val="110000"/>
                <a:lumMod val="100000"/>
                <a:shade val="100000"/>
              </a:schemeClr>
            </a:gs>
            <a:gs pos="100000">
              <a:schemeClr val="dk2">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Control 2: </a:t>
          </a:r>
          <a:r>
            <a:rPr lang="es-CO" sz="1100" kern="1200"/>
            <a:t>% Tipo + %Implementación + %Documentación + %Evidencia</a:t>
          </a:r>
        </a:p>
      </dsp:txBody>
      <dsp:txXfrm>
        <a:off x="4902063" y="21760"/>
        <a:ext cx="1698023" cy="699430"/>
      </dsp:txXfrm>
    </dsp:sp>
    <dsp:sp modelId="{E2BA6619-0C88-4F2D-8B2C-D088C8DC455B}">
      <dsp:nvSpPr>
        <dsp:cNvPr id="0" name=""/>
        <dsp:cNvSpPr/>
      </dsp:nvSpPr>
      <dsp:spPr>
        <a:xfrm>
          <a:off x="6796000" y="155523"/>
          <a:ext cx="369207" cy="431902"/>
        </a:xfrm>
        <a:prstGeom prst="rightArrow">
          <a:avLst>
            <a:gd name="adj1" fmla="val 60000"/>
            <a:gd name="adj2" fmla="val 50000"/>
          </a:avLst>
        </a:prstGeom>
        <a:gradFill rotWithShape="0">
          <a:gsLst>
            <a:gs pos="0">
              <a:schemeClr val="dk2">
                <a:tint val="60000"/>
                <a:hueOff val="0"/>
                <a:satOff val="0"/>
                <a:lumOff val="0"/>
                <a:alphaOff val="0"/>
                <a:satMod val="103000"/>
                <a:lumMod val="102000"/>
                <a:tint val="94000"/>
              </a:schemeClr>
            </a:gs>
            <a:gs pos="50000">
              <a:schemeClr val="dk2">
                <a:tint val="60000"/>
                <a:hueOff val="0"/>
                <a:satOff val="0"/>
                <a:lumOff val="0"/>
                <a:alphaOff val="0"/>
                <a:satMod val="110000"/>
                <a:lumMod val="100000"/>
                <a:shade val="100000"/>
              </a:schemeClr>
            </a:gs>
            <a:gs pos="100000">
              <a:schemeClr val="dk2">
                <a:tint val="60000"/>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0" tIns="0" rIns="0" bIns="0" numCol="1" spcCol="1270" anchor="ctr" anchorCtr="0">
          <a:noAutofit/>
        </a:bodyPr>
        <a:lstStyle/>
        <a:p>
          <a:pPr marL="0" lvl="0" indent="0" algn="ctr" defTabSz="400050">
            <a:lnSpc>
              <a:spcPct val="90000"/>
            </a:lnSpc>
            <a:spcBef>
              <a:spcPct val="0"/>
            </a:spcBef>
            <a:spcAft>
              <a:spcPct val="35000"/>
            </a:spcAft>
            <a:buNone/>
          </a:pPr>
          <a:endParaRPr lang="es-CO" sz="900" kern="1200"/>
        </a:p>
      </dsp:txBody>
      <dsp:txXfrm>
        <a:off x="6796000" y="241903"/>
        <a:ext cx="258445" cy="259142"/>
      </dsp:txXfrm>
    </dsp:sp>
    <dsp:sp modelId="{469AE1A6-CFFC-40A6-972D-6FAFF19D255F}">
      <dsp:nvSpPr>
        <dsp:cNvPr id="0" name=""/>
        <dsp:cNvSpPr/>
      </dsp:nvSpPr>
      <dsp:spPr>
        <a:xfrm>
          <a:off x="7318463" y="0"/>
          <a:ext cx="1741543" cy="742950"/>
        </a:xfrm>
        <a:prstGeom prst="roundRect">
          <a:avLst>
            <a:gd name="adj" fmla="val 10000"/>
          </a:avLst>
        </a:prstGeom>
        <a:gradFill rotWithShape="0">
          <a:gsLst>
            <a:gs pos="0">
              <a:schemeClr val="dk2">
                <a:hueOff val="0"/>
                <a:satOff val="0"/>
                <a:lumOff val="0"/>
                <a:alphaOff val="0"/>
                <a:satMod val="103000"/>
                <a:lumMod val="102000"/>
                <a:tint val="94000"/>
              </a:schemeClr>
            </a:gs>
            <a:gs pos="50000">
              <a:schemeClr val="dk2">
                <a:hueOff val="0"/>
                <a:satOff val="0"/>
                <a:lumOff val="0"/>
                <a:alphaOff val="0"/>
                <a:satMod val="110000"/>
                <a:lumMod val="100000"/>
                <a:shade val="100000"/>
              </a:schemeClr>
            </a:gs>
            <a:gs pos="100000">
              <a:schemeClr val="dk2">
                <a:hueOff val="0"/>
                <a:satOff val="0"/>
                <a:lumOff val="0"/>
                <a:alphaOff val="0"/>
                <a:lumMod val="99000"/>
                <a:satMod val="120000"/>
                <a:shade val="78000"/>
              </a:schemeClr>
            </a:gs>
          </a:gsLst>
          <a:lin ang="5400000" scaled="0"/>
        </a:gradFill>
        <a:ln>
          <a:noFill/>
        </a:ln>
        <a:effectLst>
          <a:outerShdw blurRad="57150" dist="19050" dir="5400000" algn="ctr" rotWithShape="0">
            <a:srgbClr val="000000">
              <a:alpha val="63000"/>
            </a:srgbClr>
          </a:outerShdw>
        </a:effectLst>
      </dsp:spPr>
      <dsp:style>
        <a:lnRef idx="0">
          <a:scrgbClr r="0" g="0" b="0"/>
        </a:lnRef>
        <a:fillRef idx="3">
          <a:scrgbClr r="0" g="0" b="0"/>
        </a:fillRef>
        <a:effectRef idx="3">
          <a:scrgbClr r="0" g="0" b="0"/>
        </a:effectRef>
        <a:fontRef idx="minor">
          <a:schemeClr val="lt1"/>
        </a:fontRef>
      </dsp:style>
      <dsp:txBody>
        <a:bodyPr spcFirstLastPara="0" vert="horz" wrap="square" lIns="41910" tIns="41910" rIns="41910" bIns="41910" numCol="1" spcCol="1270" anchor="ctr" anchorCtr="0">
          <a:noAutofit/>
        </a:bodyPr>
        <a:lstStyle/>
        <a:p>
          <a:pPr marL="0" lvl="0" indent="0" algn="ctr" defTabSz="488950">
            <a:lnSpc>
              <a:spcPct val="90000"/>
            </a:lnSpc>
            <a:spcBef>
              <a:spcPct val="0"/>
            </a:spcBef>
            <a:spcAft>
              <a:spcPct val="35000"/>
            </a:spcAft>
            <a:buNone/>
          </a:pPr>
          <a:r>
            <a:rPr lang="es-CO" sz="1100" b="1" kern="1200"/>
            <a:t>Resultado de Impacto o Probabilidad Residual</a:t>
          </a:r>
        </a:p>
      </dsp:txBody>
      <dsp:txXfrm>
        <a:off x="7340223" y="21760"/>
        <a:ext cx="1698023" cy="699430"/>
      </dsp:txXfrm>
    </dsp:sp>
  </dsp:spTree>
</dsp:drawing>
</file>

<file path=xl/diagrams/layout1.xml><?xml version="1.0" encoding="utf-8"?>
<dgm:layoutDef xmlns:dgm="http://schemas.openxmlformats.org/drawingml/2006/diagram" xmlns:a="http://schemas.openxmlformats.org/drawingml/2006/main" uniqueId="urn:microsoft.com/office/officeart/2005/8/layout/process1">
  <dgm:title val=""/>
  <dgm:desc val=""/>
  <dgm:catLst>
    <dgm:cat type="process" pri="1000"/>
    <dgm:cat type="convert" pri="15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onstrLst>
      <dgm:constr type="w" for="ch" ptType="node" refType="w"/>
      <dgm:constr type="h" for="ch" ptType="node" op="equ"/>
      <dgm:constr type="primFontSz" for="ch" ptType="node" op="equ" val="65"/>
      <dgm:constr type="w" for="ch" ptType="sibTrans" refType="w" refFor="ch" refPtType="node" op="equ" fact="0.4"/>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oundRect" r:blip="">
          <dgm:adjLst>
            <dgm:adj idx="1" val="0.1"/>
          </dgm:adjLst>
        </dgm:shape>
        <dgm:presOf axis="desOrSelf" ptType="node"/>
        <dgm:constrLst>
          <dgm:constr type="h" refType="w" fact="0.6"/>
          <dgm:constr type="tMarg" refType="primFontSz" fact="0.3"/>
          <dgm:constr type="bMarg" refType="primFontSz" fact="0.3"/>
          <dgm:constr type="lMarg" refType="primFontSz" fact="0.3"/>
          <dgm:constr type="rMarg" refType="primFontSz" fact="0.3"/>
        </dgm:constrLst>
        <dgm:ruleLst>
          <dgm:rule type="primFontSz" val="18" fact="NaN" max="NaN"/>
          <dgm:rule type="h" val="NaN" fact="1.5" max="NaN"/>
          <dgm:rule type="primFontSz" val="5" fact="NaN" max="NaN"/>
          <dgm:rule type="h" val="INF" fact="NaN" max="NaN"/>
        </dgm:ruleLst>
      </dgm:layoutNode>
      <dgm:forEach name="sibTransForEach" axis="followSib" ptType="sibTrans" cnt="1">
        <dgm:layoutNode name="sibTrans">
          <dgm:alg type="conn">
            <dgm:param type="begPts" val="auto"/>
            <dgm:param type="endPts" val="auto"/>
          </dgm:alg>
          <dgm:shape xmlns:r="http://schemas.openxmlformats.org/officeDocument/2006/relationships" type="conn" r:blip="">
            <dgm:adjLst/>
          </dgm:shape>
          <dgm:presOf axis="self"/>
          <dgm:constrLst>
            <dgm:constr type="h" refType="w" fact="0.62"/>
            <dgm:constr type="connDist"/>
            <dgm:constr type="begPad" refType="connDist" fact="0.25"/>
            <dgm:constr type="endPad" refType="connDist" fact="0.22"/>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5">
  <dgm:title val=""/>
  <dgm:desc val=""/>
  <dgm:catLst>
    <dgm:cat type="simple" pri="105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ln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3">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3">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0">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3">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2D4">
    <dgm:scene3d>
      <a:camera prst="orthographicFront"/>
      <a:lightRig rig="threePt" dir="t"/>
    </dgm:scene3d>
    <dgm:sp3d/>
    <dgm:txPr/>
    <dgm:style>
      <a:lnRef idx="0">
        <a:scrgbClr r="0" g="0" b="0"/>
      </a:lnRef>
      <a:fillRef idx="3">
        <a:scrgbClr r="0" g="0" b="0"/>
      </a:fillRef>
      <a:effectRef idx="3">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3">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2">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3">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3">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diagramColors" Target="../diagrams/colors1.xml"/><Relationship Id="rId13" Type="http://schemas.openxmlformats.org/officeDocument/2006/relationships/image" Target="../media/image8.png"/><Relationship Id="rId18" Type="http://schemas.openxmlformats.org/officeDocument/2006/relationships/image" Target="../media/image13.png"/><Relationship Id="rId3" Type="http://schemas.openxmlformats.org/officeDocument/2006/relationships/image" Target="../media/image5.emf"/><Relationship Id="rId7" Type="http://schemas.openxmlformats.org/officeDocument/2006/relationships/diagramQuickStyle" Target="../diagrams/quickStyle1.xml"/><Relationship Id="rId12" Type="http://schemas.openxmlformats.org/officeDocument/2006/relationships/image" Target="../media/image3.png"/><Relationship Id="rId17" Type="http://schemas.openxmlformats.org/officeDocument/2006/relationships/image" Target="../media/image12.emf"/><Relationship Id="rId2" Type="http://schemas.openxmlformats.org/officeDocument/2006/relationships/image" Target="../media/image4.emf"/><Relationship Id="rId16" Type="http://schemas.openxmlformats.org/officeDocument/2006/relationships/image" Target="../media/image11.png"/><Relationship Id="rId1" Type="http://schemas.openxmlformats.org/officeDocument/2006/relationships/image" Target="../media/image1.png"/><Relationship Id="rId6" Type="http://schemas.openxmlformats.org/officeDocument/2006/relationships/diagramLayout" Target="../diagrams/layout1.xml"/><Relationship Id="rId11" Type="http://schemas.openxmlformats.org/officeDocument/2006/relationships/image" Target="../media/image7.png"/><Relationship Id="rId5" Type="http://schemas.openxmlformats.org/officeDocument/2006/relationships/diagramData" Target="../diagrams/data1.xml"/><Relationship Id="rId15" Type="http://schemas.openxmlformats.org/officeDocument/2006/relationships/image" Target="../media/image10.png"/><Relationship Id="rId10" Type="http://schemas.openxmlformats.org/officeDocument/2006/relationships/image" Target="../media/image2.png"/><Relationship Id="rId4" Type="http://schemas.openxmlformats.org/officeDocument/2006/relationships/image" Target="../media/image6.emf"/><Relationship Id="rId9" Type="http://schemas.microsoft.com/office/2007/relationships/diagramDrawing" Target="../diagrams/drawing1.xml"/><Relationship Id="rId14"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0</xdr:colOff>
      <xdr:row>2</xdr:row>
      <xdr:rowOff>5938</xdr:rowOff>
    </xdr:to>
    <xdr:sp macro="" textlink="">
      <xdr:nvSpPr>
        <xdr:cNvPr id="4" name="AutoShape 1" descr="Pdf icono gratis">
          <a:extLst>
            <a:ext uri="{FF2B5EF4-FFF2-40B4-BE49-F238E27FC236}">
              <a16:creationId xmlns:a16="http://schemas.microsoft.com/office/drawing/2014/main" id="{3C40A7F8-4037-411F-8F83-9FC86E45E439}"/>
            </a:ext>
          </a:extLst>
        </xdr:cNvPr>
        <xdr:cNvSpPr>
          <a:spLocks noChangeAspect="1" noChangeArrowheads="1"/>
        </xdr:cNvSpPr>
      </xdr:nvSpPr>
      <xdr:spPr bwMode="auto">
        <a:xfrm>
          <a:off x="10179050" y="0"/>
          <a:ext cx="0" cy="3196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27329</xdr:colOff>
      <xdr:row>12</xdr:row>
      <xdr:rowOff>0</xdr:rowOff>
    </xdr:from>
    <xdr:to>
      <xdr:col>2</xdr:col>
      <xdr:colOff>27329</xdr:colOff>
      <xdr:row>19</xdr:row>
      <xdr:rowOff>54997</xdr:rowOff>
    </xdr:to>
    <xdr:pic>
      <xdr:nvPicPr>
        <xdr:cNvPr id="6" name="Imagen 5">
          <a:extLst>
            <a:ext uri="{FF2B5EF4-FFF2-40B4-BE49-F238E27FC236}">
              <a16:creationId xmlns:a16="http://schemas.microsoft.com/office/drawing/2014/main" id="{14538775-EF32-4B05-8BA5-8AC3E1E2EC50}"/>
            </a:ext>
          </a:extLst>
        </xdr:cNvPr>
        <xdr:cNvPicPr>
          <a:picLocks noChangeAspect="1"/>
        </xdr:cNvPicPr>
      </xdr:nvPicPr>
      <xdr:blipFill>
        <a:blip xmlns:r="http://schemas.openxmlformats.org/officeDocument/2006/relationships" r:embed="rId1"/>
        <a:stretch>
          <a:fillRect/>
        </a:stretch>
      </xdr:blipFill>
      <xdr:spPr>
        <a:xfrm>
          <a:off x="236879" y="44148375"/>
          <a:ext cx="5959051" cy="3290322"/>
        </a:xfrm>
        <a:prstGeom prst="rect">
          <a:avLst/>
        </a:prstGeom>
      </xdr:spPr>
    </xdr:pic>
    <xdr:clientData/>
  </xdr:twoCellAnchor>
  <xdr:twoCellAnchor editAs="oneCell">
    <xdr:from>
      <xdr:col>1</xdr:col>
      <xdr:colOff>66502</xdr:colOff>
      <xdr:row>12</xdr:row>
      <xdr:rowOff>0</xdr:rowOff>
    </xdr:from>
    <xdr:to>
      <xdr:col>1</xdr:col>
      <xdr:colOff>66502</xdr:colOff>
      <xdr:row>19</xdr:row>
      <xdr:rowOff>53891</xdr:rowOff>
    </xdr:to>
    <xdr:pic>
      <xdr:nvPicPr>
        <xdr:cNvPr id="11" name="Imagen 10">
          <a:extLst>
            <a:ext uri="{FF2B5EF4-FFF2-40B4-BE49-F238E27FC236}">
              <a16:creationId xmlns:a16="http://schemas.microsoft.com/office/drawing/2014/main" id="{D6E1BF06-A619-4C5A-BE2A-75FD7E12175D}"/>
            </a:ext>
          </a:extLst>
        </xdr:cNvPr>
        <xdr:cNvPicPr>
          <a:picLocks noChangeAspect="1"/>
        </xdr:cNvPicPr>
      </xdr:nvPicPr>
      <xdr:blipFill>
        <a:blip xmlns:r="http://schemas.openxmlformats.org/officeDocument/2006/relationships" r:embed="rId2"/>
        <a:stretch>
          <a:fillRect/>
        </a:stretch>
      </xdr:blipFill>
      <xdr:spPr>
        <a:xfrm>
          <a:off x="174452" y="28460816"/>
          <a:ext cx="5829560" cy="2660566"/>
        </a:xfrm>
        <a:prstGeom prst="rect">
          <a:avLst/>
        </a:prstGeom>
      </xdr:spPr>
    </xdr:pic>
    <xdr:clientData/>
  </xdr:twoCellAnchor>
  <xdr:twoCellAnchor>
    <xdr:from>
      <xdr:col>4</xdr:col>
      <xdr:colOff>1165860</xdr:colOff>
      <xdr:row>1</xdr:row>
      <xdr:rowOff>22859</xdr:rowOff>
    </xdr:from>
    <xdr:to>
      <xdr:col>5</xdr:col>
      <xdr:colOff>1112520</xdr:colOff>
      <xdr:row>4</xdr:row>
      <xdr:rowOff>0</xdr:rowOff>
    </xdr:to>
    <xdr:pic>
      <xdr:nvPicPr>
        <xdr:cNvPr id="17" name="Imagen 1">
          <a:extLst>
            <a:ext uri="{FF2B5EF4-FFF2-40B4-BE49-F238E27FC236}">
              <a16:creationId xmlns:a16="http://schemas.microsoft.com/office/drawing/2014/main" id="{538E58CA-89E6-4CBC-A3E8-7CAB9F3BBBF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7954" t="26265" r="37758" b="26311"/>
        <a:stretch/>
      </xdr:blipFill>
      <xdr:spPr bwMode="auto">
        <a:xfrm>
          <a:off x="4267200" y="22859"/>
          <a:ext cx="1325880" cy="160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0</xdr:colOff>
      <xdr:row>2</xdr:row>
      <xdr:rowOff>148178</xdr:rowOff>
    </xdr:to>
    <xdr:sp macro="" textlink="">
      <xdr:nvSpPr>
        <xdr:cNvPr id="2" name="AutoShape 1" descr="Pdf icono gratis">
          <a:extLst>
            <a:ext uri="{FF2B5EF4-FFF2-40B4-BE49-F238E27FC236}">
              <a16:creationId xmlns:a16="http://schemas.microsoft.com/office/drawing/2014/main" id="{B873A127-AD07-4814-AF95-7D8ADA848A5D}"/>
            </a:ext>
          </a:extLst>
        </xdr:cNvPr>
        <xdr:cNvSpPr>
          <a:spLocks noChangeAspect="1" noChangeArrowheads="1"/>
        </xdr:cNvSpPr>
      </xdr:nvSpPr>
      <xdr:spPr bwMode="auto">
        <a:xfrm>
          <a:off x="9791700" y="0"/>
          <a:ext cx="0" cy="32915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1394447</xdr:colOff>
      <xdr:row>213</xdr:row>
      <xdr:rowOff>28575</xdr:rowOff>
    </xdr:from>
    <xdr:to>
      <xdr:col>7</xdr:col>
      <xdr:colOff>174479</xdr:colOff>
      <xdr:row>230</xdr:row>
      <xdr:rowOff>93096</xdr:rowOff>
    </xdr:to>
    <xdr:pic>
      <xdr:nvPicPr>
        <xdr:cNvPr id="3" name="Imagen 2">
          <a:extLst>
            <a:ext uri="{FF2B5EF4-FFF2-40B4-BE49-F238E27FC236}">
              <a16:creationId xmlns:a16="http://schemas.microsoft.com/office/drawing/2014/main" id="{320383BC-B131-4138-B131-F0A5C7025101}"/>
            </a:ext>
          </a:extLst>
        </xdr:cNvPr>
        <xdr:cNvPicPr>
          <a:picLocks noChangeAspect="1"/>
        </xdr:cNvPicPr>
      </xdr:nvPicPr>
      <xdr:blipFill>
        <a:blip xmlns:r="http://schemas.openxmlformats.org/officeDocument/2006/relationships" r:embed="rId1"/>
        <a:stretch>
          <a:fillRect/>
        </a:stretch>
      </xdr:blipFill>
      <xdr:spPr>
        <a:xfrm>
          <a:off x="1596153" y="46947604"/>
          <a:ext cx="5688458" cy="3291816"/>
        </a:xfrm>
        <a:prstGeom prst="rect">
          <a:avLst/>
        </a:prstGeom>
      </xdr:spPr>
    </xdr:pic>
    <xdr:clientData/>
  </xdr:twoCellAnchor>
  <xdr:twoCellAnchor editAs="oneCell">
    <xdr:from>
      <xdr:col>2</xdr:col>
      <xdr:colOff>419100</xdr:colOff>
      <xdr:row>162</xdr:row>
      <xdr:rowOff>47625</xdr:rowOff>
    </xdr:from>
    <xdr:to>
      <xdr:col>5</xdr:col>
      <xdr:colOff>1032043</xdr:colOff>
      <xdr:row>163</xdr:row>
      <xdr:rowOff>142027</xdr:rowOff>
    </xdr:to>
    <xdr:pic>
      <xdr:nvPicPr>
        <xdr:cNvPr id="4" name="Imagen 3">
          <a:extLst>
            <a:ext uri="{FF2B5EF4-FFF2-40B4-BE49-F238E27FC236}">
              <a16:creationId xmlns:a16="http://schemas.microsoft.com/office/drawing/2014/main" id="{BF34211A-2AB3-4BF4-9E00-08E118D9C9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 y="37185600"/>
          <a:ext cx="4832518" cy="275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666750</xdr:colOff>
      <xdr:row>172</xdr:row>
      <xdr:rowOff>76199</xdr:rowOff>
    </xdr:from>
    <xdr:to>
      <xdr:col>5</xdr:col>
      <xdr:colOff>373109</xdr:colOff>
      <xdr:row>173</xdr:row>
      <xdr:rowOff>142876</xdr:rowOff>
    </xdr:to>
    <xdr:pic>
      <xdr:nvPicPr>
        <xdr:cNvPr id="5" name="Imagen 4">
          <a:extLst>
            <a:ext uri="{FF2B5EF4-FFF2-40B4-BE49-F238E27FC236}">
              <a16:creationId xmlns:a16="http://schemas.microsoft.com/office/drawing/2014/main" id="{779FAE98-9D56-474A-84CB-22F8E57B2C7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66775" y="39252524"/>
          <a:ext cx="3925934" cy="257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523876</xdr:colOff>
      <xdr:row>182</xdr:row>
      <xdr:rowOff>114300</xdr:rowOff>
    </xdr:from>
    <xdr:to>
      <xdr:col>5</xdr:col>
      <xdr:colOff>1090697</xdr:colOff>
      <xdr:row>192</xdr:row>
      <xdr:rowOff>6608</xdr:rowOff>
    </xdr:to>
    <xdr:pic>
      <xdr:nvPicPr>
        <xdr:cNvPr id="6" name="Imagen 5">
          <a:extLst>
            <a:ext uri="{FF2B5EF4-FFF2-40B4-BE49-F238E27FC236}">
              <a16:creationId xmlns:a16="http://schemas.microsoft.com/office/drawing/2014/main" id="{A46D16B6-DDB3-4C27-9BE3-C516FE472D2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62176" y="41386125"/>
          <a:ext cx="3252871" cy="1797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85725</xdr:colOff>
      <xdr:row>201</xdr:row>
      <xdr:rowOff>95250</xdr:rowOff>
    </xdr:from>
    <xdr:to>
      <xdr:col>8</xdr:col>
      <xdr:colOff>676275</xdr:colOff>
      <xdr:row>205</xdr:row>
      <xdr:rowOff>76200</xdr:rowOff>
    </xdr:to>
    <xdr:graphicFrame macro="">
      <xdr:nvGraphicFramePr>
        <xdr:cNvPr id="7" name="Diagrama 6">
          <a:extLst>
            <a:ext uri="{FF2B5EF4-FFF2-40B4-BE49-F238E27FC236}">
              <a16:creationId xmlns:a16="http://schemas.microsoft.com/office/drawing/2014/main" id="{637567BA-4AA4-412B-9E03-3277536CBE7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 r:lo="rId6" r:qs="rId7" r:cs="rId8"/>
        </a:graphicData>
      </a:graphic>
    </xdr:graphicFrame>
    <xdr:clientData/>
  </xdr:twoCellAnchor>
  <xdr:twoCellAnchor editAs="oneCell">
    <xdr:from>
      <xdr:col>1</xdr:col>
      <xdr:colOff>66502</xdr:colOff>
      <xdr:row>131</xdr:row>
      <xdr:rowOff>108066</xdr:rowOff>
    </xdr:from>
    <xdr:to>
      <xdr:col>5</xdr:col>
      <xdr:colOff>1303174</xdr:colOff>
      <xdr:row>147</xdr:row>
      <xdr:rowOff>25433</xdr:rowOff>
    </xdr:to>
    <xdr:pic>
      <xdr:nvPicPr>
        <xdr:cNvPr id="8" name="Imagen 7">
          <a:extLst>
            <a:ext uri="{FF2B5EF4-FFF2-40B4-BE49-F238E27FC236}">
              <a16:creationId xmlns:a16="http://schemas.microsoft.com/office/drawing/2014/main" id="{51FBAA47-CABC-4BEF-81E1-F1B036A349B8}"/>
            </a:ext>
          </a:extLst>
        </xdr:cNvPr>
        <xdr:cNvPicPr>
          <a:picLocks noChangeAspect="1"/>
        </xdr:cNvPicPr>
      </xdr:nvPicPr>
      <xdr:blipFill>
        <a:blip xmlns:r="http://schemas.openxmlformats.org/officeDocument/2006/relationships" r:embed="rId10"/>
        <a:stretch>
          <a:fillRect/>
        </a:stretch>
      </xdr:blipFill>
      <xdr:spPr>
        <a:xfrm>
          <a:off x="171277" y="31988241"/>
          <a:ext cx="5551497" cy="2508167"/>
        </a:xfrm>
        <a:prstGeom prst="rect">
          <a:avLst/>
        </a:prstGeom>
      </xdr:spPr>
    </xdr:pic>
    <xdr:clientData/>
  </xdr:twoCellAnchor>
  <xdr:twoCellAnchor>
    <xdr:from>
      <xdr:col>2</xdr:col>
      <xdr:colOff>399143</xdr:colOff>
      <xdr:row>19</xdr:row>
      <xdr:rowOff>63499</xdr:rowOff>
    </xdr:from>
    <xdr:to>
      <xdr:col>7</xdr:col>
      <xdr:colOff>471714</xdr:colOff>
      <xdr:row>33</xdr:row>
      <xdr:rowOff>170329</xdr:rowOff>
    </xdr:to>
    <xdr:sp macro="" textlink="">
      <xdr:nvSpPr>
        <xdr:cNvPr id="9" name="Rectángulo 8">
          <a:extLst>
            <a:ext uri="{FF2B5EF4-FFF2-40B4-BE49-F238E27FC236}">
              <a16:creationId xmlns:a16="http://schemas.microsoft.com/office/drawing/2014/main" id="{8D456111-EBE0-416A-BF10-3F9A2C543036}"/>
            </a:ext>
          </a:extLst>
        </xdr:cNvPr>
        <xdr:cNvSpPr/>
      </xdr:nvSpPr>
      <xdr:spPr>
        <a:xfrm>
          <a:off x="599168" y="4540249"/>
          <a:ext cx="6882946" cy="2973855"/>
        </a:xfrm>
        <a:prstGeom prst="rect">
          <a:avLst/>
        </a:prstGeom>
        <a:noFill/>
        <a:ln w="19050">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200">
              <a:solidFill>
                <a:schemeClr val="accent6">
                  <a:lumMod val="50000"/>
                </a:schemeClr>
              </a:solidFill>
              <a:latin typeface="Verdana" panose="020B0604030504040204" pitchFamily="34" charset="0"/>
              <a:ea typeface="Verdana" panose="020B0604030504040204" pitchFamily="34" charset="0"/>
            </a:rPr>
            <a:t>1. </a:t>
          </a:r>
          <a:r>
            <a:rPr lang="es-CO" sz="1200">
              <a:solidFill>
                <a:schemeClr val="accent6">
                  <a:lumMod val="50000"/>
                </a:schemeClr>
              </a:solidFill>
              <a:latin typeface="Verdana" panose="020B0604030504040204" pitchFamily="34" charset="0"/>
              <a:ea typeface="Verdana" panose="020B0604030504040204" pitchFamily="34" charset="0"/>
              <a:cs typeface="+mn-cs"/>
            </a:rPr>
            <a:t>Análisis de Objetivos Estratégicos y de los procesos</a:t>
          </a:r>
        </a:p>
        <a:p>
          <a:pPr algn="l"/>
          <a:endParaRPr lang="es-CO" sz="1200">
            <a:solidFill>
              <a:schemeClr val="accent6">
                <a:lumMod val="50000"/>
              </a:schemeClr>
            </a:solidFill>
            <a:latin typeface="Verdana" panose="020B0604030504040204" pitchFamily="34" charset="0"/>
            <a:ea typeface="Verdana" panose="020B0604030504040204" pitchFamily="34" charset="0"/>
            <a:cs typeface="+mn-cs"/>
          </a:endParaRPr>
        </a:p>
        <a:p>
          <a:pPr algn="l"/>
          <a:r>
            <a:rPr lang="es-CO" sz="1200">
              <a:solidFill>
                <a:schemeClr val="accent6">
                  <a:lumMod val="50000"/>
                </a:schemeClr>
              </a:solidFill>
              <a:latin typeface="Verdana" panose="020B0604030504040204" pitchFamily="34" charset="0"/>
              <a:ea typeface="Verdana" panose="020B0604030504040204" pitchFamily="34" charset="0"/>
              <a:cs typeface="+mn-cs"/>
            </a:rPr>
            <a:t>2. Punto de riesgo</a:t>
          </a: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s-CO" sz="1200">
              <a:solidFill>
                <a:schemeClr val="accent6">
                  <a:lumMod val="50000"/>
                </a:schemeClr>
              </a:solidFill>
              <a:latin typeface="Verdana" panose="020B0604030504040204" pitchFamily="34" charset="0"/>
              <a:ea typeface="Verdana" panose="020B0604030504040204" pitchFamily="34" charset="0"/>
              <a:cs typeface="+mn-cs"/>
            </a:rPr>
            <a:t>3.</a:t>
          </a:r>
          <a:r>
            <a:rPr lang="es-CO" sz="1200" baseline="0">
              <a:solidFill>
                <a:schemeClr val="accent6">
                  <a:lumMod val="50000"/>
                </a:schemeClr>
              </a:solidFill>
              <a:latin typeface="Verdana" panose="020B0604030504040204" pitchFamily="34" charset="0"/>
              <a:ea typeface="Verdana" panose="020B0604030504040204" pitchFamily="34" charset="0"/>
              <a:cs typeface="+mn-cs"/>
            </a:rPr>
            <a:t> I</a:t>
          </a:r>
          <a:r>
            <a:rPr lang="es-CO" sz="1200">
              <a:solidFill>
                <a:schemeClr val="accent6">
                  <a:lumMod val="50000"/>
                </a:schemeClr>
              </a:solidFill>
              <a:latin typeface="Verdana" panose="020B0604030504040204" pitchFamily="34" charset="0"/>
              <a:ea typeface="Verdana" panose="020B0604030504040204" pitchFamily="34" charset="0"/>
              <a:cs typeface="+mn-cs"/>
            </a:rPr>
            <a:t>dentificación de las áreas de impacto</a:t>
          </a:r>
        </a:p>
        <a:p>
          <a:pPr marL="0" marR="0" lvl="0" indent="0" algn="l" defTabSz="914400" eaLnBrk="1" fontAlgn="auto" latinLnBrk="0" hangingPunct="1">
            <a:lnSpc>
              <a:spcPct val="100000"/>
            </a:lnSpc>
            <a:spcBef>
              <a:spcPts val="0"/>
            </a:spcBef>
            <a:spcAft>
              <a:spcPts val="0"/>
            </a:spcAft>
            <a:buClrTx/>
            <a:buSzTx/>
            <a:buFontTx/>
            <a:buNone/>
            <a:tabLst/>
            <a:defRPr/>
          </a:pPr>
          <a:endParaRPr lang="es-CO" sz="1200">
            <a:solidFill>
              <a:schemeClr val="accent6">
                <a:lumMod val="50000"/>
              </a:schemeClr>
            </a:solidFill>
            <a:latin typeface="Verdana" panose="020B0604030504040204" pitchFamily="34" charset="0"/>
            <a:ea typeface="Verdana" panose="020B0604030504040204" pitchFamily="34" charset="0"/>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s-CO" sz="1200">
              <a:solidFill>
                <a:schemeClr val="accent6">
                  <a:lumMod val="50000"/>
                </a:schemeClr>
              </a:solidFill>
              <a:latin typeface="Verdana" panose="020B0604030504040204" pitchFamily="34" charset="0"/>
              <a:ea typeface="Verdana" panose="020B0604030504040204" pitchFamily="34" charset="0"/>
              <a:cs typeface="+mn-cs"/>
            </a:rPr>
            <a:t>4. Identificación de áreas de factores de Riesgo</a:t>
          </a:r>
        </a:p>
        <a:p>
          <a:pPr marL="0" marR="0" lvl="0" indent="0" algn="l" defTabSz="914400" eaLnBrk="1" fontAlgn="auto" latinLnBrk="0" hangingPunct="1">
            <a:lnSpc>
              <a:spcPct val="100000"/>
            </a:lnSpc>
            <a:spcBef>
              <a:spcPts val="0"/>
            </a:spcBef>
            <a:spcAft>
              <a:spcPts val="0"/>
            </a:spcAft>
            <a:buClrTx/>
            <a:buSzTx/>
            <a:buFontTx/>
            <a:buNone/>
            <a:tabLst/>
            <a:defRPr/>
          </a:pPr>
          <a:endParaRPr lang="es-CO" sz="1200">
            <a:solidFill>
              <a:schemeClr val="accent6">
                <a:lumMod val="50000"/>
              </a:schemeClr>
            </a:solidFill>
            <a:latin typeface="Verdana" panose="020B0604030504040204" pitchFamily="34" charset="0"/>
            <a:ea typeface="Verdana" panose="020B0604030504040204" pitchFamily="34" charset="0"/>
            <a:cs typeface="+mn-cs"/>
          </a:endParaRPr>
        </a:p>
        <a:p>
          <a:pPr marL="0" indent="0" algn="l"/>
          <a:r>
            <a:rPr lang="es-CO" sz="1200">
              <a:solidFill>
                <a:schemeClr val="accent6">
                  <a:lumMod val="50000"/>
                </a:schemeClr>
              </a:solidFill>
              <a:latin typeface="Verdana" panose="020B0604030504040204" pitchFamily="34" charset="0"/>
              <a:ea typeface="Verdana" panose="020B0604030504040204" pitchFamily="34" charset="0"/>
              <a:cs typeface="+mn-cs"/>
            </a:rPr>
            <a:t>5. Identificación de Activos de Información</a:t>
          </a: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algn="l"/>
          <a:r>
            <a:rPr lang="es-CO" sz="1200">
              <a:solidFill>
                <a:schemeClr val="accent6">
                  <a:lumMod val="50000"/>
                </a:schemeClr>
              </a:solidFill>
              <a:latin typeface="Verdana" panose="020B0604030504040204" pitchFamily="34" charset="0"/>
              <a:ea typeface="Verdana" panose="020B0604030504040204" pitchFamily="34" charset="0"/>
            </a:rPr>
            <a:t>6. </a:t>
          </a:r>
          <a:r>
            <a:rPr lang="es-CO" sz="1200">
              <a:solidFill>
                <a:schemeClr val="accent6">
                  <a:lumMod val="50000"/>
                </a:schemeClr>
              </a:solidFill>
              <a:latin typeface="Verdana" panose="020B0604030504040204" pitchFamily="34" charset="0"/>
              <a:ea typeface="Verdana" panose="020B0604030504040204" pitchFamily="34" charset="0"/>
              <a:cs typeface="+mn-cs"/>
            </a:rPr>
            <a:t>Identificación del riesgo</a:t>
          </a: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algn="l"/>
          <a:r>
            <a:rPr lang="es-CO" sz="1200">
              <a:solidFill>
                <a:schemeClr val="accent6">
                  <a:lumMod val="50000"/>
                </a:schemeClr>
              </a:solidFill>
              <a:latin typeface="Verdana" panose="020B0604030504040204" pitchFamily="34" charset="0"/>
              <a:ea typeface="Verdana" panose="020B0604030504040204" pitchFamily="34" charset="0"/>
            </a:rPr>
            <a:t>7. Descripción del Riesgo</a:t>
          </a: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algn="l"/>
          <a:r>
            <a:rPr lang="es-CO" sz="1200">
              <a:solidFill>
                <a:schemeClr val="accent6">
                  <a:lumMod val="50000"/>
                </a:schemeClr>
              </a:solidFill>
              <a:latin typeface="Verdana" panose="020B0604030504040204" pitchFamily="34" charset="0"/>
              <a:ea typeface="Verdana" panose="020B0604030504040204" pitchFamily="34" charset="0"/>
            </a:rPr>
            <a:t>8. Clasificación del Riesgo</a:t>
          </a: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algn="l"/>
          <a:endParaRPr lang="es-CO" sz="1200">
            <a:solidFill>
              <a:schemeClr val="accent6">
                <a:lumMod val="50000"/>
              </a:schemeClr>
            </a:solidFill>
            <a:latin typeface="Verdana" panose="020B0604030504040204" pitchFamily="34" charset="0"/>
            <a:ea typeface="Verdana" panose="020B0604030504040204" pitchFamily="34" charset="0"/>
          </a:endParaRPr>
        </a:p>
        <a:p>
          <a:pPr algn="l"/>
          <a:endParaRPr lang="es-CO" sz="1200">
            <a:solidFill>
              <a:schemeClr val="accent6">
                <a:lumMod val="50000"/>
              </a:schemeClr>
            </a:solidFill>
            <a:latin typeface="Verdana" panose="020B0604030504040204" pitchFamily="34" charset="0"/>
            <a:ea typeface="Verdana" panose="020B0604030504040204" pitchFamily="34" charset="0"/>
          </a:endParaRPr>
        </a:p>
      </xdr:txBody>
    </xdr:sp>
    <xdr:clientData/>
  </xdr:twoCellAnchor>
  <xdr:twoCellAnchor editAs="oneCell">
    <xdr:from>
      <xdr:col>2</xdr:col>
      <xdr:colOff>652346</xdr:colOff>
      <xdr:row>98</xdr:row>
      <xdr:rowOff>110142</xdr:rowOff>
    </xdr:from>
    <xdr:to>
      <xdr:col>5</xdr:col>
      <xdr:colOff>562174</xdr:colOff>
      <xdr:row>108</xdr:row>
      <xdr:rowOff>61232</xdr:rowOff>
    </xdr:to>
    <xdr:pic>
      <xdr:nvPicPr>
        <xdr:cNvPr id="10" name="Imagen 9">
          <a:extLst>
            <a:ext uri="{FF2B5EF4-FFF2-40B4-BE49-F238E27FC236}">
              <a16:creationId xmlns:a16="http://schemas.microsoft.com/office/drawing/2014/main" id="{214A91EE-1C1B-429C-BDE4-A72A012D35A9}"/>
            </a:ext>
          </a:extLst>
        </xdr:cNvPr>
        <xdr:cNvPicPr>
          <a:picLocks noChangeAspect="1"/>
        </xdr:cNvPicPr>
      </xdr:nvPicPr>
      <xdr:blipFill>
        <a:blip xmlns:r="http://schemas.openxmlformats.org/officeDocument/2006/relationships" r:embed="rId11"/>
        <a:stretch>
          <a:fillRect/>
        </a:stretch>
      </xdr:blipFill>
      <xdr:spPr>
        <a:xfrm>
          <a:off x="852371" y="25141842"/>
          <a:ext cx="4129403" cy="1570340"/>
        </a:xfrm>
        <a:prstGeom prst="rect">
          <a:avLst/>
        </a:prstGeom>
      </xdr:spPr>
    </xdr:pic>
    <xdr:clientData/>
  </xdr:twoCellAnchor>
  <xdr:twoCellAnchor>
    <xdr:from>
      <xdr:col>3</xdr:col>
      <xdr:colOff>648369</xdr:colOff>
      <xdr:row>1</xdr:row>
      <xdr:rowOff>66835</xdr:rowOff>
    </xdr:from>
    <xdr:to>
      <xdr:col>7</xdr:col>
      <xdr:colOff>590550</xdr:colOff>
      <xdr:row>5</xdr:row>
      <xdr:rowOff>329859</xdr:rowOff>
    </xdr:to>
    <xdr:pic>
      <xdr:nvPicPr>
        <xdr:cNvPr id="11" name="Imagen 1">
          <a:extLst>
            <a:ext uri="{FF2B5EF4-FFF2-40B4-BE49-F238E27FC236}">
              <a16:creationId xmlns:a16="http://schemas.microsoft.com/office/drawing/2014/main" id="{F691B935-8F8D-4A66-B92C-9197B773D21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286669" y="66835"/>
          <a:ext cx="5314281" cy="967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795144</xdr:colOff>
      <xdr:row>55</xdr:row>
      <xdr:rowOff>225042</xdr:rowOff>
    </xdr:from>
    <xdr:to>
      <xdr:col>6</xdr:col>
      <xdr:colOff>462405</xdr:colOff>
      <xdr:row>57</xdr:row>
      <xdr:rowOff>100270</xdr:rowOff>
    </xdr:to>
    <xdr:pic>
      <xdr:nvPicPr>
        <xdr:cNvPr id="12" name="Imagen 11">
          <a:extLst>
            <a:ext uri="{FF2B5EF4-FFF2-40B4-BE49-F238E27FC236}">
              <a16:creationId xmlns:a16="http://schemas.microsoft.com/office/drawing/2014/main" id="{4BDC9BCE-33A2-477B-8C92-C0676257C6E8}"/>
            </a:ext>
          </a:extLst>
        </xdr:cNvPr>
        <xdr:cNvPicPr>
          <a:picLocks noChangeAspect="1"/>
        </xdr:cNvPicPr>
      </xdr:nvPicPr>
      <xdr:blipFill>
        <a:blip xmlns:r="http://schemas.openxmlformats.org/officeDocument/2006/relationships" r:embed="rId13"/>
        <a:stretch>
          <a:fillRect/>
        </a:stretch>
      </xdr:blipFill>
      <xdr:spPr>
        <a:xfrm>
          <a:off x="2433444" y="12569442"/>
          <a:ext cx="3696336" cy="580078"/>
        </a:xfrm>
        <a:prstGeom prst="rect">
          <a:avLst/>
        </a:prstGeom>
      </xdr:spPr>
    </xdr:pic>
    <xdr:clientData/>
  </xdr:twoCellAnchor>
  <xdr:twoCellAnchor editAs="oneCell">
    <xdr:from>
      <xdr:col>6</xdr:col>
      <xdr:colOff>289727</xdr:colOff>
      <xdr:row>60</xdr:row>
      <xdr:rowOff>192708</xdr:rowOff>
    </xdr:from>
    <xdr:to>
      <xdr:col>7</xdr:col>
      <xdr:colOff>1325486</xdr:colOff>
      <xdr:row>63</xdr:row>
      <xdr:rowOff>511341</xdr:rowOff>
    </xdr:to>
    <xdr:pic>
      <xdr:nvPicPr>
        <xdr:cNvPr id="13" name="Imagen 12">
          <a:extLst>
            <a:ext uri="{FF2B5EF4-FFF2-40B4-BE49-F238E27FC236}">
              <a16:creationId xmlns:a16="http://schemas.microsoft.com/office/drawing/2014/main" id="{4755E222-C5AC-47FA-9C5D-25E33E3565F9}"/>
            </a:ext>
          </a:extLst>
        </xdr:cNvPr>
        <xdr:cNvPicPr>
          <a:picLocks noChangeAspect="1"/>
        </xdr:cNvPicPr>
      </xdr:nvPicPr>
      <xdr:blipFill>
        <a:blip xmlns:r="http://schemas.openxmlformats.org/officeDocument/2006/relationships" r:embed="rId14"/>
        <a:stretch>
          <a:fillRect/>
        </a:stretch>
      </xdr:blipFill>
      <xdr:spPr>
        <a:xfrm>
          <a:off x="5957102" y="14223033"/>
          <a:ext cx="2378784" cy="1594983"/>
        </a:xfrm>
        <a:prstGeom prst="rect">
          <a:avLst/>
        </a:prstGeom>
      </xdr:spPr>
    </xdr:pic>
    <xdr:clientData/>
  </xdr:twoCellAnchor>
  <xdr:twoCellAnchor editAs="oneCell">
    <xdr:from>
      <xdr:col>2</xdr:col>
      <xdr:colOff>359999</xdr:colOff>
      <xdr:row>62</xdr:row>
      <xdr:rowOff>45442</xdr:rowOff>
    </xdr:from>
    <xdr:to>
      <xdr:col>5</xdr:col>
      <xdr:colOff>745140</xdr:colOff>
      <xdr:row>63</xdr:row>
      <xdr:rowOff>527145</xdr:rowOff>
    </xdr:to>
    <xdr:pic>
      <xdr:nvPicPr>
        <xdr:cNvPr id="14" name="Imagen 13">
          <a:extLst>
            <a:ext uri="{FF2B5EF4-FFF2-40B4-BE49-F238E27FC236}">
              <a16:creationId xmlns:a16="http://schemas.microsoft.com/office/drawing/2014/main" id="{E6641AF4-6DD3-4F93-AA7F-2DD9606A4BF1}"/>
            </a:ext>
          </a:extLst>
        </xdr:cNvPr>
        <xdr:cNvPicPr>
          <a:picLocks noChangeAspect="1"/>
        </xdr:cNvPicPr>
      </xdr:nvPicPr>
      <xdr:blipFill>
        <a:blip xmlns:r="http://schemas.openxmlformats.org/officeDocument/2006/relationships" r:embed="rId15"/>
        <a:stretch>
          <a:fillRect/>
        </a:stretch>
      </xdr:blipFill>
      <xdr:spPr>
        <a:xfrm>
          <a:off x="560024" y="14999692"/>
          <a:ext cx="4604716" cy="834128"/>
        </a:xfrm>
        <a:prstGeom prst="rect">
          <a:avLst/>
        </a:prstGeom>
        <a:ln>
          <a:noFill/>
        </a:ln>
        <a:effectLst>
          <a:outerShdw blurRad="190500" algn="tl" rotWithShape="0">
            <a:srgbClr val="000000">
              <a:alpha val="70000"/>
            </a:srgbClr>
          </a:outerShdw>
        </a:effectLst>
      </xdr:spPr>
    </xdr:pic>
    <xdr:clientData/>
  </xdr:twoCellAnchor>
  <xdr:oneCellAnchor>
    <xdr:from>
      <xdr:col>2</xdr:col>
      <xdr:colOff>125784</xdr:colOff>
      <xdr:row>75</xdr:row>
      <xdr:rowOff>344381</xdr:rowOff>
    </xdr:from>
    <xdr:ext cx="5157006" cy="1529751"/>
    <xdr:pic>
      <xdr:nvPicPr>
        <xdr:cNvPr id="15" name="Imagen 14">
          <a:extLst>
            <a:ext uri="{FF2B5EF4-FFF2-40B4-BE49-F238E27FC236}">
              <a16:creationId xmlns:a16="http://schemas.microsoft.com/office/drawing/2014/main" id="{7A812FA3-41EC-4D8F-B270-C1017CA1FD6A}"/>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t="51216"/>
        <a:stretch/>
      </xdr:blipFill>
      <xdr:spPr bwMode="auto">
        <a:xfrm>
          <a:off x="325809" y="19461056"/>
          <a:ext cx="5157006" cy="1529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0</xdr:colOff>
      <xdr:row>70</xdr:row>
      <xdr:rowOff>225809</xdr:rowOff>
    </xdr:from>
    <xdr:to>
      <xdr:col>2</xdr:col>
      <xdr:colOff>1308653</xdr:colOff>
      <xdr:row>74</xdr:row>
      <xdr:rowOff>16867</xdr:rowOff>
    </xdr:to>
    <xdr:sp macro="" textlink="">
      <xdr:nvSpPr>
        <xdr:cNvPr id="16" name="CuadroTexto 6">
          <a:extLst>
            <a:ext uri="{FF2B5EF4-FFF2-40B4-BE49-F238E27FC236}">
              <a16:creationId xmlns:a16="http://schemas.microsoft.com/office/drawing/2014/main" id="{487C962F-18E4-4835-8738-8DA7BC7FF380}"/>
            </a:ext>
          </a:extLst>
        </xdr:cNvPr>
        <xdr:cNvSpPr txBox="1"/>
      </xdr:nvSpPr>
      <xdr:spPr>
        <a:xfrm>
          <a:off x="200025" y="17923259"/>
          <a:ext cx="1308653" cy="848333"/>
        </a:xfrm>
        <a:prstGeom prst="rect">
          <a:avLst/>
        </a:prstGeom>
        <a:noFill/>
        <a:ln w="28575">
          <a:solidFill>
            <a:schemeClr val="tx1"/>
          </a:solidFill>
        </a:ln>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1">
              <a:solidFill>
                <a:srgbClr val="000000"/>
              </a:solidFill>
              <a:latin typeface="Aptos Narrow" panose="020B0004020202020204" pitchFamily="34" charset="0"/>
              <a:ea typeface="+mj-ea"/>
              <a:cs typeface="+mj-cs"/>
            </a:rPr>
            <a:t>IDENTIFICACION DE RIESGOS DE SEGURIDAD DE LA INFORMACIÓN</a:t>
          </a:r>
        </a:p>
      </xdr:txBody>
    </xdr:sp>
    <xdr:clientData/>
  </xdr:twoCellAnchor>
  <xdr:oneCellAnchor>
    <xdr:from>
      <xdr:col>2</xdr:col>
      <xdr:colOff>1333499</xdr:colOff>
      <xdr:row>69</xdr:row>
      <xdr:rowOff>245428</xdr:rowOff>
    </xdr:from>
    <xdr:ext cx="364435" cy="1529751"/>
    <xdr:pic>
      <xdr:nvPicPr>
        <xdr:cNvPr id="17" name="Imagen 16">
          <a:extLst>
            <a:ext uri="{FF2B5EF4-FFF2-40B4-BE49-F238E27FC236}">
              <a16:creationId xmlns:a16="http://schemas.microsoft.com/office/drawing/2014/main" id="{66736CE1-EB21-4691-8C48-AD6D61C4764C}"/>
            </a:ext>
          </a:extLst>
        </xdr:cNvPr>
        <xdr:cNvPicPr>
          <a:picLocks noChangeAspect="1" noChangeArrowheads="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25216" t="51216" r="69484"/>
        <a:stretch/>
      </xdr:blipFill>
      <xdr:spPr bwMode="auto">
        <a:xfrm>
          <a:off x="1533524" y="17590453"/>
          <a:ext cx="364435" cy="1529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3</xdr:col>
      <xdr:colOff>289020</xdr:colOff>
      <xdr:row>68</xdr:row>
      <xdr:rowOff>0</xdr:rowOff>
    </xdr:from>
    <xdr:to>
      <xdr:col>5</xdr:col>
      <xdr:colOff>1088945</xdr:colOff>
      <xdr:row>75</xdr:row>
      <xdr:rowOff>220344</xdr:rowOff>
    </xdr:to>
    <xdr:sp macro="" textlink="">
      <xdr:nvSpPr>
        <xdr:cNvPr id="18" name="CuadroTexto 11">
          <a:extLst>
            <a:ext uri="{FF2B5EF4-FFF2-40B4-BE49-F238E27FC236}">
              <a16:creationId xmlns:a16="http://schemas.microsoft.com/office/drawing/2014/main" id="{0BDD2552-CEE9-49DA-9C90-5D1903870747}"/>
            </a:ext>
          </a:extLst>
        </xdr:cNvPr>
        <xdr:cNvSpPr txBox="1"/>
      </xdr:nvSpPr>
      <xdr:spPr>
        <a:xfrm>
          <a:off x="1927320" y="16992600"/>
          <a:ext cx="3485975" cy="2344419"/>
        </a:xfrm>
        <a:prstGeom prst="rect">
          <a:avLst/>
        </a:prstGeom>
        <a:noFill/>
        <a:ln w="28575">
          <a:solidFill>
            <a:schemeClr val="tx1"/>
          </a:solidFill>
        </a:ln>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100">
              <a:solidFill>
                <a:srgbClr val="000000"/>
              </a:solidFill>
              <a:latin typeface="Aptos Narrow" panose="020B0004020202020204" pitchFamily="34" charset="0"/>
              <a:ea typeface="+mj-ea"/>
              <a:cs typeface="+mj-cs"/>
            </a:rPr>
            <a:t>1.1Tipo de riesgo:</a:t>
          </a:r>
        </a:p>
        <a:p>
          <a:r>
            <a:rPr lang="es-MX" sz="1100">
              <a:solidFill>
                <a:srgbClr val="000000"/>
              </a:solidFill>
              <a:latin typeface="Aptos Narrow" panose="020B0004020202020204" pitchFamily="34" charset="0"/>
              <a:ea typeface="+mj-ea"/>
              <a:cs typeface="+mj-cs"/>
            </a:rPr>
            <a:t>◼ Pérdida de la confidencialidad	</a:t>
          </a:r>
        </a:p>
        <a:p>
          <a:r>
            <a:rPr lang="es-MX" sz="1100">
              <a:solidFill>
                <a:srgbClr val="000000"/>
              </a:solidFill>
              <a:latin typeface="Aptos Narrow" panose="020B0004020202020204" pitchFamily="34" charset="0"/>
              <a:ea typeface="+mj-ea"/>
              <a:cs typeface="+mj-cs"/>
            </a:rPr>
            <a:t>◼ Pérdida de la integridad	</a:t>
          </a:r>
        </a:p>
        <a:p>
          <a:r>
            <a:rPr lang="es-MX" sz="1100">
              <a:solidFill>
                <a:srgbClr val="000000"/>
              </a:solidFill>
              <a:latin typeface="Aptos Narrow" panose="020B0004020202020204" pitchFamily="34" charset="0"/>
              <a:ea typeface="+mj-ea"/>
              <a:cs typeface="+mj-cs"/>
            </a:rPr>
            <a:t>◼ Pérdida de la disponibilidad	</a:t>
          </a:r>
        </a:p>
        <a:p>
          <a:r>
            <a:rPr lang="es-MX" sz="1100">
              <a:solidFill>
                <a:srgbClr val="000000"/>
              </a:solidFill>
              <a:latin typeface="Aptos Narrow" panose="020B0004020202020204" pitchFamily="34" charset="0"/>
              <a:ea typeface="+mj-ea"/>
              <a:cs typeface="+mj-cs"/>
            </a:rPr>
            <a:t>1.2 Asociar el </a:t>
          </a:r>
          <a:r>
            <a:rPr lang="es-MX" sz="1100" b="1">
              <a:solidFill>
                <a:srgbClr val="000000"/>
              </a:solidFill>
              <a:latin typeface="Aptos Narrow" panose="020B0004020202020204" pitchFamily="34" charset="0"/>
              <a:ea typeface="+mj-ea"/>
              <a:cs typeface="+mj-cs"/>
            </a:rPr>
            <a:t>grupo de activos</a:t>
          </a:r>
          <a:r>
            <a:rPr lang="es-MX" sz="1100">
              <a:solidFill>
                <a:srgbClr val="000000"/>
              </a:solidFill>
              <a:latin typeface="Aptos Narrow" panose="020B0004020202020204" pitchFamily="34" charset="0"/>
              <a:ea typeface="+mj-ea"/>
              <a:cs typeface="+mj-cs"/>
            </a:rPr>
            <a:t> del proceso, y conjuntamente analizar las posibles </a:t>
          </a:r>
          <a:r>
            <a:rPr lang="es-MX" sz="1100" b="1">
              <a:solidFill>
                <a:srgbClr val="000000"/>
              </a:solidFill>
              <a:latin typeface="Aptos Narrow" panose="020B0004020202020204" pitchFamily="34" charset="0"/>
              <a:ea typeface="+mj-ea"/>
              <a:cs typeface="+mj-cs"/>
            </a:rPr>
            <a:t>amenazas</a:t>
          </a:r>
          <a:r>
            <a:rPr lang="es-MX" sz="1100">
              <a:solidFill>
                <a:srgbClr val="000000"/>
              </a:solidFill>
              <a:latin typeface="Aptos Narrow" panose="020B0004020202020204" pitchFamily="34" charset="0"/>
              <a:ea typeface="+mj-ea"/>
              <a:cs typeface="+mj-cs"/>
            </a:rPr>
            <a:t> y </a:t>
          </a:r>
          <a:r>
            <a:rPr lang="es-MX" sz="1100" b="1">
              <a:solidFill>
                <a:srgbClr val="000000"/>
              </a:solidFill>
              <a:latin typeface="Aptos Narrow" panose="020B0004020202020204" pitchFamily="34" charset="0"/>
              <a:ea typeface="+mj-ea"/>
              <a:cs typeface="+mj-cs"/>
            </a:rPr>
            <a:t>vulnerabilidades</a:t>
          </a:r>
          <a:r>
            <a:rPr lang="es-MX" sz="1100">
              <a:solidFill>
                <a:srgbClr val="000000"/>
              </a:solidFill>
              <a:latin typeface="Aptos Narrow" panose="020B0004020202020204" pitchFamily="34" charset="0"/>
              <a:ea typeface="+mj-ea"/>
              <a:cs typeface="+mj-cs"/>
            </a:rPr>
            <a:t> que podrían causar su materialización</a:t>
          </a:r>
        </a:p>
        <a:p>
          <a:r>
            <a:rPr lang="es-MX" sz="1100">
              <a:solidFill>
                <a:srgbClr val="000000"/>
              </a:solidFill>
              <a:latin typeface="Aptos Narrow" panose="020B0004020202020204" pitchFamily="34" charset="0"/>
              <a:ea typeface="+mj-ea"/>
              <a:cs typeface="+mj-cs"/>
            </a:rPr>
            <a:t>2.1 Análisis de Objetivos Estratégicos y de los procesos</a:t>
          </a:r>
        </a:p>
        <a:p>
          <a:r>
            <a:rPr lang="es-MX" sz="1100">
              <a:solidFill>
                <a:srgbClr val="000000"/>
              </a:solidFill>
              <a:latin typeface="Aptos Narrow" panose="020B0004020202020204" pitchFamily="34" charset="0"/>
              <a:ea typeface="+mj-ea"/>
              <a:cs typeface="+mj-cs"/>
            </a:rPr>
            <a:t>2.2 Identificación de los puntos de riesgo</a:t>
          </a:r>
        </a:p>
        <a:p>
          <a:r>
            <a:rPr lang="es-MX" sz="1100">
              <a:solidFill>
                <a:srgbClr val="000000"/>
              </a:solidFill>
              <a:latin typeface="Aptos Narrow" panose="020B0004020202020204" pitchFamily="34" charset="0"/>
              <a:ea typeface="+mj-ea"/>
              <a:cs typeface="+mj-cs"/>
            </a:rPr>
            <a:t>2.3 Identificación de áreas de impacto</a:t>
          </a:r>
        </a:p>
        <a:p>
          <a:r>
            <a:rPr lang="es-MX" sz="1100">
              <a:solidFill>
                <a:srgbClr val="000000"/>
              </a:solidFill>
              <a:latin typeface="Aptos Narrow" panose="020B0004020202020204" pitchFamily="34" charset="0"/>
              <a:ea typeface="+mj-ea"/>
              <a:cs typeface="+mj-cs"/>
            </a:rPr>
            <a:t>2.4 Identificación de áreas de factores de riesgo</a:t>
          </a:r>
        </a:p>
        <a:p>
          <a:r>
            <a:rPr lang="es-MX" sz="1100">
              <a:solidFill>
                <a:srgbClr val="000000"/>
              </a:solidFill>
              <a:latin typeface="Aptos Narrow" panose="020B0004020202020204" pitchFamily="34" charset="0"/>
              <a:ea typeface="+mj-ea"/>
              <a:cs typeface="+mj-cs"/>
            </a:rPr>
            <a:t>2.5 Descripción del Riesgo</a:t>
          </a:r>
        </a:p>
        <a:p>
          <a:r>
            <a:rPr lang="es-MX" sz="1100">
              <a:solidFill>
                <a:srgbClr val="000000"/>
              </a:solidFill>
              <a:latin typeface="Aptos Narrow" panose="020B0004020202020204" pitchFamily="34" charset="0"/>
              <a:ea typeface="+mj-ea"/>
              <a:cs typeface="+mj-cs"/>
            </a:rPr>
            <a:t>2.6 Clasificación del riesgo</a:t>
          </a:r>
        </a:p>
      </xdr:txBody>
    </xdr:sp>
    <xdr:clientData/>
  </xdr:twoCellAnchor>
  <xdr:twoCellAnchor editAs="oneCell">
    <xdr:from>
      <xdr:col>2</xdr:col>
      <xdr:colOff>571500</xdr:colOff>
      <xdr:row>46</xdr:row>
      <xdr:rowOff>85725</xdr:rowOff>
    </xdr:from>
    <xdr:to>
      <xdr:col>5</xdr:col>
      <xdr:colOff>489620</xdr:colOff>
      <xdr:row>48</xdr:row>
      <xdr:rowOff>66053</xdr:rowOff>
    </xdr:to>
    <xdr:pic>
      <xdr:nvPicPr>
        <xdr:cNvPr id="19" name="Imagen 18">
          <a:extLst>
            <a:ext uri="{FF2B5EF4-FFF2-40B4-BE49-F238E27FC236}">
              <a16:creationId xmlns:a16="http://schemas.microsoft.com/office/drawing/2014/main" id="{E601C85B-7C8D-4EE6-9DA1-FEE2B3EA0EAA}"/>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771525" y="9906000"/>
          <a:ext cx="4137695" cy="36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655759</xdr:colOff>
      <xdr:row>111</xdr:row>
      <xdr:rowOff>38100</xdr:rowOff>
    </xdr:from>
    <xdr:to>
      <xdr:col>5</xdr:col>
      <xdr:colOff>273990</xdr:colOff>
      <xdr:row>121</xdr:row>
      <xdr:rowOff>1574800</xdr:rowOff>
    </xdr:to>
    <xdr:pic>
      <xdr:nvPicPr>
        <xdr:cNvPr id="20" name="Imagen 19">
          <a:extLst>
            <a:ext uri="{FF2B5EF4-FFF2-40B4-BE49-F238E27FC236}">
              <a16:creationId xmlns:a16="http://schemas.microsoft.com/office/drawing/2014/main" id="{FEDE59FF-2D72-43A8-AE35-C0C1C44A5BF0}"/>
            </a:ext>
          </a:extLst>
        </xdr:cNvPr>
        <xdr:cNvPicPr>
          <a:picLocks noChangeAspect="1"/>
        </xdr:cNvPicPr>
      </xdr:nvPicPr>
      <xdr:blipFill>
        <a:blip xmlns:r="http://schemas.openxmlformats.org/officeDocument/2006/relationships" r:embed="rId18"/>
        <a:stretch>
          <a:fillRect/>
        </a:stretch>
      </xdr:blipFill>
      <xdr:spPr>
        <a:xfrm>
          <a:off x="865309" y="27432000"/>
          <a:ext cx="4037831" cy="4508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52924</xdr:colOff>
      <xdr:row>0</xdr:row>
      <xdr:rowOff>0</xdr:rowOff>
    </xdr:from>
    <xdr:to>
      <xdr:col>4</xdr:col>
      <xdr:colOff>4072863</xdr:colOff>
      <xdr:row>4</xdr:row>
      <xdr:rowOff>101628</xdr:rowOff>
    </xdr:to>
    <xdr:pic>
      <xdr:nvPicPr>
        <xdr:cNvPr id="4" name="Imagen 1">
          <a:extLst>
            <a:ext uri="{FF2B5EF4-FFF2-40B4-BE49-F238E27FC236}">
              <a16:creationId xmlns:a16="http://schemas.microsoft.com/office/drawing/2014/main" id="{FA04E047-FCAF-4C2F-8594-675B0BAB8D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8757" y="0"/>
          <a:ext cx="5580981" cy="961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989238</xdr:colOff>
      <xdr:row>0</xdr:row>
      <xdr:rowOff>5443</xdr:rowOff>
    </xdr:from>
    <xdr:to>
      <xdr:col>7</xdr:col>
      <xdr:colOff>413285</xdr:colOff>
      <xdr:row>4</xdr:row>
      <xdr:rowOff>40821</xdr:rowOff>
    </xdr:to>
    <xdr:pic>
      <xdr:nvPicPr>
        <xdr:cNvPr id="2" name="Imagen 1">
          <a:extLst>
            <a:ext uri="{FF2B5EF4-FFF2-40B4-BE49-F238E27FC236}">
              <a16:creationId xmlns:a16="http://schemas.microsoft.com/office/drawing/2014/main" id="{22FA494D-20C8-4243-8006-95B88693C8D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5867" t="21773" r="35321" b="20164"/>
        <a:stretch/>
      </xdr:blipFill>
      <xdr:spPr bwMode="auto">
        <a:xfrm>
          <a:off x="7030809" y="5443"/>
          <a:ext cx="2199905" cy="5932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45</xdr:row>
      <xdr:rowOff>6350</xdr:rowOff>
    </xdr:from>
    <xdr:to>
      <xdr:col>7</xdr:col>
      <xdr:colOff>367176</xdr:colOff>
      <xdr:row>59</xdr:row>
      <xdr:rowOff>113358</xdr:rowOff>
    </xdr:to>
    <xdr:pic>
      <xdr:nvPicPr>
        <xdr:cNvPr id="5" name="Imagen 4">
          <a:extLst>
            <a:ext uri="{FF2B5EF4-FFF2-40B4-BE49-F238E27FC236}">
              <a16:creationId xmlns:a16="http://schemas.microsoft.com/office/drawing/2014/main" id="{0144F949-0063-4D6D-B97D-2C6A3D4DF0E2}"/>
            </a:ext>
          </a:extLst>
        </xdr:cNvPr>
        <xdr:cNvPicPr>
          <a:picLocks noChangeAspect="1"/>
        </xdr:cNvPicPr>
      </xdr:nvPicPr>
      <xdr:blipFill>
        <a:blip xmlns:r="http://schemas.openxmlformats.org/officeDocument/2006/relationships" r:embed="rId1"/>
        <a:stretch>
          <a:fillRect/>
        </a:stretch>
      </xdr:blipFill>
      <xdr:spPr>
        <a:xfrm>
          <a:off x="8115300" y="11976100"/>
          <a:ext cx="5821826" cy="268510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4B667-8C80-4343-9056-CA42B8618DE4}">
  <dimension ref="A2:WVN20"/>
  <sheetViews>
    <sheetView showGridLines="0" topLeftCell="A7" workbookViewId="0">
      <selection activeCell="AI17" sqref="AI17"/>
    </sheetView>
  </sheetViews>
  <sheetFormatPr baseColWidth="10" defaultColWidth="0" defaultRowHeight="12.6" zeroHeight="1" x14ac:dyDescent="0.2"/>
  <cols>
    <col min="1" max="1" width="1.5546875" style="106" customWidth="1"/>
    <col min="2" max="2" width="1.44140625" style="138" customWidth="1"/>
    <col min="3" max="3" width="23.44140625" style="106" customWidth="1"/>
    <col min="4" max="9" width="20.109375" style="106" customWidth="1"/>
    <col min="10" max="10" width="1.44140625" style="106" customWidth="1"/>
    <col min="11" max="11" width="2.88671875" style="106" customWidth="1"/>
    <col min="12" max="241" width="11.44140625" style="106" hidden="1"/>
    <col min="242" max="242" width="53.88671875" style="106" hidden="1"/>
    <col min="243" max="243" width="4.109375" style="106" hidden="1"/>
    <col min="244" max="244" width="3.88671875" style="106" hidden="1"/>
    <col min="245" max="246" width="4.88671875" style="106" hidden="1"/>
    <col min="247" max="247" width="8.88671875" style="106" hidden="1"/>
    <col min="248" max="250" width="16.88671875" style="106" hidden="1"/>
    <col min="251" max="251" width="3.88671875" style="106" hidden="1"/>
    <col min="252" max="497" width="11.44140625" style="106" hidden="1"/>
    <col min="498" max="498" width="53.88671875" style="106" hidden="1"/>
    <col min="499" max="499" width="4.109375" style="106" hidden="1"/>
    <col min="500" max="500" width="3.88671875" style="106" hidden="1"/>
    <col min="501" max="502" width="4.88671875" style="106" hidden="1"/>
    <col min="503" max="503" width="8.88671875" style="106" hidden="1"/>
    <col min="504" max="506" width="16.88671875" style="106" hidden="1"/>
    <col min="507" max="507" width="3.88671875" style="106" hidden="1"/>
    <col min="508" max="753" width="11.44140625" style="106" hidden="1"/>
    <col min="754" max="754" width="53.88671875" style="106" hidden="1"/>
    <col min="755" max="755" width="4.109375" style="106" hidden="1"/>
    <col min="756" max="756" width="3.88671875" style="106" hidden="1"/>
    <col min="757" max="758" width="4.88671875" style="106" hidden="1"/>
    <col min="759" max="759" width="8.88671875" style="106" hidden="1"/>
    <col min="760" max="762" width="16.88671875" style="106" hidden="1"/>
    <col min="763" max="763" width="3.88671875" style="106" hidden="1"/>
    <col min="764" max="1009" width="11.44140625" style="106" hidden="1"/>
    <col min="1010" max="1010" width="53.88671875" style="106" hidden="1"/>
    <col min="1011" max="1011" width="4.109375" style="106" hidden="1"/>
    <col min="1012" max="1012" width="3.88671875" style="106" hidden="1"/>
    <col min="1013" max="1014" width="4.88671875" style="106" hidden="1"/>
    <col min="1015" max="1015" width="8.88671875" style="106" hidden="1"/>
    <col min="1016" max="1018" width="16.88671875" style="106" hidden="1"/>
    <col min="1019" max="1019" width="3.88671875" style="106" hidden="1"/>
    <col min="1020" max="1265" width="11.44140625" style="106" hidden="1"/>
    <col min="1266" max="1266" width="53.88671875" style="106" hidden="1"/>
    <col min="1267" max="1267" width="4.109375" style="106" hidden="1"/>
    <col min="1268" max="1268" width="3.88671875" style="106" hidden="1"/>
    <col min="1269" max="1270" width="4.88671875" style="106" hidden="1"/>
    <col min="1271" max="1271" width="8.88671875" style="106" hidden="1"/>
    <col min="1272" max="1274" width="16.88671875" style="106" hidden="1"/>
    <col min="1275" max="1275" width="3.88671875" style="106" hidden="1"/>
    <col min="1276" max="1521" width="11.44140625" style="106" hidden="1"/>
    <col min="1522" max="1522" width="53.88671875" style="106" hidden="1"/>
    <col min="1523" max="1523" width="4.109375" style="106" hidden="1"/>
    <col min="1524" max="1524" width="3.88671875" style="106" hidden="1"/>
    <col min="1525" max="1526" width="4.88671875" style="106" hidden="1"/>
    <col min="1527" max="1527" width="8.88671875" style="106" hidden="1"/>
    <col min="1528" max="1530" width="16.88671875" style="106" hidden="1"/>
    <col min="1531" max="1531" width="3.88671875" style="106" hidden="1"/>
    <col min="1532" max="1777" width="11.44140625" style="106" hidden="1"/>
    <col min="1778" max="1778" width="53.88671875" style="106" hidden="1"/>
    <col min="1779" max="1779" width="4.109375" style="106" hidden="1"/>
    <col min="1780" max="1780" width="3.88671875" style="106" hidden="1"/>
    <col min="1781" max="1782" width="4.88671875" style="106" hidden="1"/>
    <col min="1783" max="1783" width="8.88671875" style="106" hidden="1"/>
    <col min="1784" max="1786" width="16.88671875" style="106" hidden="1"/>
    <col min="1787" max="1787" width="3.88671875" style="106" hidden="1"/>
    <col min="1788" max="2033" width="11.44140625" style="106" hidden="1"/>
    <col min="2034" max="2034" width="53.88671875" style="106" hidden="1"/>
    <col min="2035" max="2035" width="4.109375" style="106" hidden="1"/>
    <col min="2036" max="2036" width="3.88671875" style="106" hidden="1"/>
    <col min="2037" max="2038" width="4.88671875" style="106" hidden="1"/>
    <col min="2039" max="2039" width="8.88671875" style="106" hidden="1"/>
    <col min="2040" max="2042" width="16.88671875" style="106" hidden="1"/>
    <col min="2043" max="2043" width="3.88671875" style="106" hidden="1"/>
    <col min="2044" max="2289" width="11.44140625" style="106" hidden="1"/>
    <col min="2290" max="2290" width="53.88671875" style="106" hidden="1"/>
    <col min="2291" max="2291" width="4.109375" style="106" hidden="1"/>
    <col min="2292" max="2292" width="3.88671875" style="106" hidden="1"/>
    <col min="2293" max="2294" width="4.88671875" style="106" hidden="1"/>
    <col min="2295" max="2295" width="8.88671875" style="106" hidden="1"/>
    <col min="2296" max="2298" width="16.88671875" style="106" hidden="1"/>
    <col min="2299" max="2299" width="3.88671875" style="106" hidden="1"/>
    <col min="2300" max="2545" width="11.44140625" style="106" hidden="1"/>
    <col min="2546" max="2546" width="53.88671875" style="106" hidden="1"/>
    <col min="2547" max="2547" width="4.109375" style="106" hidden="1"/>
    <col min="2548" max="2548" width="3.88671875" style="106" hidden="1"/>
    <col min="2549" max="2550" width="4.88671875" style="106" hidden="1"/>
    <col min="2551" max="2551" width="8.88671875" style="106" hidden="1"/>
    <col min="2552" max="2554" width="16.88671875" style="106" hidden="1"/>
    <col min="2555" max="2555" width="3.88671875" style="106" hidden="1"/>
    <col min="2556" max="2801" width="11.44140625" style="106" hidden="1"/>
    <col min="2802" max="2802" width="53.88671875" style="106" hidden="1"/>
    <col min="2803" max="2803" width="4.109375" style="106" hidden="1"/>
    <col min="2804" max="2804" width="3.88671875" style="106" hidden="1"/>
    <col min="2805" max="2806" width="4.88671875" style="106" hidden="1"/>
    <col min="2807" max="2807" width="8.88671875" style="106" hidden="1"/>
    <col min="2808" max="2810" width="16.88671875" style="106" hidden="1"/>
    <col min="2811" max="2811" width="3.88671875" style="106" hidden="1"/>
    <col min="2812" max="3057" width="11.44140625" style="106" hidden="1"/>
    <col min="3058" max="3058" width="53.88671875" style="106" hidden="1"/>
    <col min="3059" max="3059" width="4.109375" style="106" hidden="1"/>
    <col min="3060" max="3060" width="3.88671875" style="106" hidden="1"/>
    <col min="3061" max="3062" width="4.88671875" style="106" hidden="1"/>
    <col min="3063" max="3063" width="8.88671875" style="106" hidden="1"/>
    <col min="3064" max="3066" width="16.88671875" style="106" hidden="1"/>
    <col min="3067" max="3067" width="3.88671875" style="106" hidden="1"/>
    <col min="3068" max="3313" width="11.44140625" style="106" hidden="1"/>
    <col min="3314" max="3314" width="53.88671875" style="106" hidden="1"/>
    <col min="3315" max="3315" width="4.109375" style="106" hidden="1"/>
    <col min="3316" max="3316" width="3.88671875" style="106" hidden="1"/>
    <col min="3317" max="3318" width="4.88671875" style="106" hidden="1"/>
    <col min="3319" max="3319" width="8.88671875" style="106" hidden="1"/>
    <col min="3320" max="3322" width="16.88671875" style="106" hidden="1"/>
    <col min="3323" max="3323" width="3.88671875" style="106" hidden="1"/>
    <col min="3324" max="3569" width="11.44140625" style="106" hidden="1"/>
    <col min="3570" max="3570" width="53.88671875" style="106" hidden="1"/>
    <col min="3571" max="3571" width="4.109375" style="106" hidden="1"/>
    <col min="3572" max="3572" width="3.88671875" style="106" hidden="1"/>
    <col min="3573" max="3574" width="4.88671875" style="106" hidden="1"/>
    <col min="3575" max="3575" width="8.88671875" style="106" hidden="1"/>
    <col min="3576" max="3578" width="16.88671875" style="106" hidden="1"/>
    <col min="3579" max="3579" width="3.88671875" style="106" hidden="1"/>
    <col min="3580" max="3825" width="11.44140625" style="106" hidden="1"/>
    <col min="3826" max="3826" width="53.88671875" style="106" hidden="1"/>
    <col min="3827" max="3827" width="4.109375" style="106" hidden="1"/>
    <col min="3828" max="3828" width="3.88671875" style="106" hidden="1"/>
    <col min="3829" max="3830" width="4.88671875" style="106" hidden="1"/>
    <col min="3831" max="3831" width="8.88671875" style="106" hidden="1"/>
    <col min="3832" max="3834" width="16.88671875" style="106" hidden="1"/>
    <col min="3835" max="3835" width="3.88671875" style="106" hidden="1"/>
    <col min="3836" max="4081" width="11.44140625" style="106" hidden="1"/>
    <col min="4082" max="4082" width="53.88671875" style="106" hidden="1"/>
    <col min="4083" max="4083" width="4.109375" style="106" hidden="1"/>
    <col min="4084" max="4084" width="3.88671875" style="106" hidden="1"/>
    <col min="4085" max="4086" width="4.88671875" style="106" hidden="1"/>
    <col min="4087" max="4087" width="8.88671875" style="106" hidden="1"/>
    <col min="4088" max="4090" width="16.88671875" style="106" hidden="1"/>
    <col min="4091" max="4091" width="3.88671875" style="106" hidden="1"/>
    <col min="4092" max="4337" width="11.44140625" style="106" hidden="1"/>
    <col min="4338" max="4338" width="53.88671875" style="106" hidden="1"/>
    <col min="4339" max="4339" width="4.109375" style="106" hidden="1"/>
    <col min="4340" max="4340" width="3.88671875" style="106" hidden="1"/>
    <col min="4341" max="4342" width="4.88671875" style="106" hidden="1"/>
    <col min="4343" max="4343" width="8.88671875" style="106" hidden="1"/>
    <col min="4344" max="4346" width="16.88671875" style="106" hidden="1"/>
    <col min="4347" max="4347" width="3.88671875" style="106" hidden="1"/>
    <col min="4348" max="4593" width="11.44140625" style="106" hidden="1"/>
    <col min="4594" max="4594" width="53.88671875" style="106" hidden="1"/>
    <col min="4595" max="4595" width="4.109375" style="106" hidden="1"/>
    <col min="4596" max="4596" width="3.88671875" style="106" hidden="1"/>
    <col min="4597" max="4598" width="4.88671875" style="106" hidden="1"/>
    <col min="4599" max="4599" width="8.88671875" style="106" hidden="1"/>
    <col min="4600" max="4602" width="16.88671875" style="106" hidden="1"/>
    <col min="4603" max="4603" width="3.88671875" style="106" hidden="1"/>
    <col min="4604" max="4849" width="11.44140625" style="106" hidden="1"/>
    <col min="4850" max="4850" width="53.88671875" style="106" hidden="1"/>
    <col min="4851" max="4851" width="4.109375" style="106" hidden="1"/>
    <col min="4852" max="4852" width="3.88671875" style="106" hidden="1"/>
    <col min="4853" max="4854" width="4.88671875" style="106" hidden="1"/>
    <col min="4855" max="4855" width="8.88671875" style="106" hidden="1"/>
    <col min="4856" max="4858" width="16.88671875" style="106" hidden="1"/>
    <col min="4859" max="4859" width="3.88671875" style="106" hidden="1"/>
    <col min="4860" max="5105" width="11.44140625" style="106" hidden="1"/>
    <col min="5106" max="5106" width="53.88671875" style="106" hidden="1"/>
    <col min="5107" max="5107" width="4.109375" style="106" hidden="1"/>
    <col min="5108" max="5108" width="3.88671875" style="106" hidden="1"/>
    <col min="5109" max="5110" width="4.88671875" style="106" hidden="1"/>
    <col min="5111" max="5111" width="8.88671875" style="106" hidden="1"/>
    <col min="5112" max="5114" width="16.88671875" style="106" hidden="1"/>
    <col min="5115" max="5115" width="3.88671875" style="106" hidden="1"/>
    <col min="5116" max="5361" width="11.44140625" style="106" hidden="1"/>
    <col min="5362" max="5362" width="53.88671875" style="106" hidden="1"/>
    <col min="5363" max="5363" width="4.109375" style="106" hidden="1"/>
    <col min="5364" max="5364" width="3.88671875" style="106" hidden="1"/>
    <col min="5365" max="5366" width="4.88671875" style="106" hidden="1"/>
    <col min="5367" max="5367" width="8.88671875" style="106" hidden="1"/>
    <col min="5368" max="5370" width="16.88671875" style="106" hidden="1"/>
    <col min="5371" max="5371" width="3.88671875" style="106" hidden="1"/>
    <col min="5372" max="5617" width="11.44140625" style="106" hidden="1"/>
    <col min="5618" max="5618" width="53.88671875" style="106" hidden="1"/>
    <col min="5619" max="5619" width="4.109375" style="106" hidden="1"/>
    <col min="5620" max="5620" width="3.88671875" style="106" hidden="1"/>
    <col min="5621" max="5622" width="4.88671875" style="106" hidden="1"/>
    <col min="5623" max="5623" width="8.88671875" style="106" hidden="1"/>
    <col min="5624" max="5626" width="16.88671875" style="106" hidden="1"/>
    <col min="5627" max="5627" width="3.88671875" style="106" hidden="1"/>
    <col min="5628" max="5873" width="11.44140625" style="106" hidden="1"/>
    <col min="5874" max="5874" width="53.88671875" style="106" hidden="1"/>
    <col min="5875" max="5875" width="4.109375" style="106" hidden="1"/>
    <col min="5876" max="5876" width="3.88671875" style="106" hidden="1"/>
    <col min="5877" max="5878" width="4.88671875" style="106" hidden="1"/>
    <col min="5879" max="5879" width="8.88671875" style="106" hidden="1"/>
    <col min="5880" max="5882" width="16.88671875" style="106" hidden="1"/>
    <col min="5883" max="5883" width="3.88671875" style="106" hidden="1"/>
    <col min="5884" max="6129" width="11.44140625" style="106" hidden="1"/>
    <col min="6130" max="6130" width="53.88671875" style="106" hidden="1"/>
    <col min="6131" max="6131" width="4.109375" style="106" hidden="1"/>
    <col min="6132" max="6132" width="3.88671875" style="106" hidden="1"/>
    <col min="6133" max="6134" width="4.88671875" style="106" hidden="1"/>
    <col min="6135" max="6135" width="8.88671875" style="106" hidden="1"/>
    <col min="6136" max="6138" width="16.88671875" style="106" hidden="1"/>
    <col min="6139" max="6139" width="3.88671875" style="106" hidden="1"/>
    <col min="6140" max="6385" width="11.44140625" style="106" hidden="1"/>
    <col min="6386" max="6386" width="53.88671875" style="106" hidden="1"/>
    <col min="6387" max="6387" width="4.109375" style="106" hidden="1"/>
    <col min="6388" max="6388" width="3.88671875" style="106" hidden="1"/>
    <col min="6389" max="6390" width="4.88671875" style="106" hidden="1"/>
    <col min="6391" max="6391" width="8.88671875" style="106" hidden="1"/>
    <col min="6392" max="6394" width="16.88671875" style="106" hidden="1"/>
    <col min="6395" max="6395" width="3.88671875" style="106" hidden="1"/>
    <col min="6396" max="6641" width="11.44140625" style="106" hidden="1"/>
    <col min="6642" max="6642" width="53.88671875" style="106" hidden="1"/>
    <col min="6643" max="6643" width="4.109375" style="106" hidden="1"/>
    <col min="6644" max="6644" width="3.88671875" style="106" hidden="1"/>
    <col min="6645" max="6646" width="4.88671875" style="106" hidden="1"/>
    <col min="6647" max="6647" width="8.88671875" style="106" hidden="1"/>
    <col min="6648" max="6650" width="16.88671875" style="106" hidden="1"/>
    <col min="6651" max="6651" width="3.88671875" style="106" hidden="1"/>
    <col min="6652" max="6897" width="11.44140625" style="106" hidden="1"/>
    <col min="6898" max="6898" width="53.88671875" style="106" hidden="1"/>
    <col min="6899" max="6899" width="4.109375" style="106" hidden="1"/>
    <col min="6900" max="6900" width="3.88671875" style="106" hidden="1"/>
    <col min="6901" max="6902" width="4.88671875" style="106" hidden="1"/>
    <col min="6903" max="6903" width="8.88671875" style="106" hidden="1"/>
    <col min="6904" max="6906" width="16.88671875" style="106" hidden="1"/>
    <col min="6907" max="6907" width="3.88671875" style="106" hidden="1"/>
    <col min="6908" max="7153" width="11.44140625" style="106" hidden="1"/>
    <col min="7154" max="7154" width="53.88671875" style="106" hidden="1"/>
    <col min="7155" max="7155" width="4.109375" style="106" hidden="1"/>
    <col min="7156" max="7156" width="3.88671875" style="106" hidden="1"/>
    <col min="7157" max="7158" width="4.88671875" style="106" hidden="1"/>
    <col min="7159" max="7159" width="8.88671875" style="106" hidden="1"/>
    <col min="7160" max="7162" width="16.88671875" style="106" hidden="1"/>
    <col min="7163" max="7163" width="3.88671875" style="106" hidden="1"/>
    <col min="7164" max="7409" width="11.44140625" style="106" hidden="1"/>
    <col min="7410" max="7410" width="53.88671875" style="106" hidden="1"/>
    <col min="7411" max="7411" width="4.109375" style="106" hidden="1"/>
    <col min="7412" max="7412" width="3.88671875" style="106" hidden="1"/>
    <col min="7413" max="7414" width="4.88671875" style="106" hidden="1"/>
    <col min="7415" max="7415" width="8.88671875" style="106" hidden="1"/>
    <col min="7416" max="7418" width="16.88671875" style="106" hidden="1"/>
    <col min="7419" max="7419" width="3.88671875" style="106" hidden="1"/>
    <col min="7420" max="7665" width="11.44140625" style="106" hidden="1"/>
    <col min="7666" max="7666" width="53.88671875" style="106" hidden="1"/>
    <col min="7667" max="7667" width="4.109375" style="106" hidden="1"/>
    <col min="7668" max="7668" width="3.88671875" style="106" hidden="1"/>
    <col min="7669" max="7670" width="4.88671875" style="106" hidden="1"/>
    <col min="7671" max="7671" width="8.88671875" style="106" hidden="1"/>
    <col min="7672" max="7674" width="16.88671875" style="106" hidden="1"/>
    <col min="7675" max="7675" width="3.88671875" style="106" hidden="1"/>
    <col min="7676" max="7921" width="11.44140625" style="106" hidden="1"/>
    <col min="7922" max="7922" width="53.88671875" style="106" hidden="1"/>
    <col min="7923" max="7923" width="4.109375" style="106" hidden="1"/>
    <col min="7924" max="7924" width="3.88671875" style="106" hidden="1"/>
    <col min="7925" max="7926" width="4.88671875" style="106" hidden="1"/>
    <col min="7927" max="7927" width="8.88671875" style="106" hidden="1"/>
    <col min="7928" max="7930" width="16.88671875" style="106" hidden="1"/>
    <col min="7931" max="7931" width="3.88671875" style="106" hidden="1"/>
    <col min="7932" max="8177" width="11.44140625" style="106" hidden="1"/>
    <col min="8178" max="8178" width="53.88671875" style="106" hidden="1"/>
    <col min="8179" max="8179" width="4.109375" style="106" hidden="1"/>
    <col min="8180" max="8180" width="3.88671875" style="106" hidden="1"/>
    <col min="8181" max="8182" width="4.88671875" style="106" hidden="1"/>
    <col min="8183" max="8183" width="8.88671875" style="106" hidden="1"/>
    <col min="8184" max="8186" width="16.88671875" style="106" hidden="1"/>
    <col min="8187" max="8187" width="3.88671875" style="106" hidden="1"/>
    <col min="8188" max="8433" width="11.44140625" style="106" hidden="1"/>
    <col min="8434" max="8434" width="53.88671875" style="106" hidden="1"/>
    <col min="8435" max="8435" width="4.109375" style="106" hidden="1"/>
    <col min="8436" max="8436" width="3.88671875" style="106" hidden="1"/>
    <col min="8437" max="8438" width="4.88671875" style="106" hidden="1"/>
    <col min="8439" max="8439" width="8.88671875" style="106" hidden="1"/>
    <col min="8440" max="8442" width="16.88671875" style="106" hidden="1"/>
    <col min="8443" max="8443" width="3.88671875" style="106" hidden="1"/>
    <col min="8444" max="8689" width="11.44140625" style="106" hidden="1"/>
    <col min="8690" max="8690" width="53.88671875" style="106" hidden="1"/>
    <col min="8691" max="8691" width="4.109375" style="106" hidden="1"/>
    <col min="8692" max="8692" width="3.88671875" style="106" hidden="1"/>
    <col min="8693" max="8694" width="4.88671875" style="106" hidden="1"/>
    <col min="8695" max="8695" width="8.88671875" style="106" hidden="1"/>
    <col min="8696" max="8698" width="16.88671875" style="106" hidden="1"/>
    <col min="8699" max="8699" width="3.88671875" style="106" hidden="1"/>
    <col min="8700" max="8945" width="11.44140625" style="106" hidden="1"/>
    <col min="8946" max="8946" width="53.88671875" style="106" hidden="1"/>
    <col min="8947" max="8947" width="4.109375" style="106" hidden="1"/>
    <col min="8948" max="8948" width="3.88671875" style="106" hidden="1"/>
    <col min="8949" max="8950" width="4.88671875" style="106" hidden="1"/>
    <col min="8951" max="8951" width="8.88671875" style="106" hidden="1"/>
    <col min="8952" max="8954" width="16.88671875" style="106" hidden="1"/>
    <col min="8955" max="8955" width="3.88671875" style="106" hidden="1"/>
    <col min="8956" max="9201" width="11.44140625" style="106" hidden="1"/>
    <col min="9202" max="9202" width="53.88671875" style="106" hidden="1"/>
    <col min="9203" max="9203" width="4.109375" style="106" hidden="1"/>
    <col min="9204" max="9204" width="3.88671875" style="106" hidden="1"/>
    <col min="9205" max="9206" width="4.88671875" style="106" hidden="1"/>
    <col min="9207" max="9207" width="8.88671875" style="106" hidden="1"/>
    <col min="9208" max="9210" width="16.88671875" style="106" hidden="1"/>
    <col min="9211" max="9211" width="3.88671875" style="106" hidden="1"/>
    <col min="9212" max="9457" width="11.44140625" style="106" hidden="1"/>
    <col min="9458" max="9458" width="53.88671875" style="106" hidden="1"/>
    <col min="9459" max="9459" width="4.109375" style="106" hidden="1"/>
    <col min="9460" max="9460" width="3.88671875" style="106" hidden="1"/>
    <col min="9461" max="9462" width="4.88671875" style="106" hidden="1"/>
    <col min="9463" max="9463" width="8.88671875" style="106" hidden="1"/>
    <col min="9464" max="9466" width="16.88671875" style="106" hidden="1"/>
    <col min="9467" max="9467" width="3.88671875" style="106" hidden="1"/>
    <col min="9468" max="9713" width="11.44140625" style="106" hidden="1"/>
    <col min="9714" max="9714" width="53.88671875" style="106" hidden="1"/>
    <col min="9715" max="9715" width="4.109375" style="106" hidden="1"/>
    <col min="9716" max="9716" width="3.88671875" style="106" hidden="1"/>
    <col min="9717" max="9718" width="4.88671875" style="106" hidden="1"/>
    <col min="9719" max="9719" width="8.88671875" style="106" hidden="1"/>
    <col min="9720" max="9722" width="16.88671875" style="106" hidden="1"/>
    <col min="9723" max="9723" width="3.88671875" style="106" hidden="1"/>
    <col min="9724" max="9969" width="11.44140625" style="106" hidden="1"/>
    <col min="9970" max="9970" width="53.88671875" style="106" hidden="1"/>
    <col min="9971" max="9971" width="4.109375" style="106" hidden="1"/>
    <col min="9972" max="9972" width="3.88671875" style="106" hidden="1"/>
    <col min="9973" max="9974" width="4.88671875" style="106" hidden="1"/>
    <col min="9975" max="9975" width="8.88671875" style="106" hidden="1"/>
    <col min="9976" max="9978" width="16.88671875" style="106" hidden="1"/>
    <col min="9979" max="9979" width="3.88671875" style="106" hidden="1"/>
    <col min="9980" max="10225" width="11.44140625" style="106" hidden="1"/>
    <col min="10226" max="10226" width="53.88671875" style="106" hidden="1"/>
    <col min="10227" max="10227" width="4.109375" style="106" hidden="1"/>
    <col min="10228" max="10228" width="3.88671875" style="106" hidden="1"/>
    <col min="10229" max="10230" width="4.88671875" style="106" hidden="1"/>
    <col min="10231" max="10231" width="8.88671875" style="106" hidden="1"/>
    <col min="10232" max="10234" width="16.88671875" style="106" hidden="1"/>
    <col min="10235" max="10235" width="3.88671875" style="106" hidden="1"/>
    <col min="10236" max="10481" width="11.44140625" style="106" hidden="1"/>
    <col min="10482" max="10482" width="53.88671875" style="106" hidden="1"/>
    <col min="10483" max="10483" width="4.109375" style="106" hidden="1"/>
    <col min="10484" max="10484" width="3.88671875" style="106" hidden="1"/>
    <col min="10485" max="10486" width="4.88671875" style="106" hidden="1"/>
    <col min="10487" max="10487" width="8.88671875" style="106" hidden="1"/>
    <col min="10488" max="10490" width="16.88671875" style="106" hidden="1"/>
    <col min="10491" max="10491" width="3.88671875" style="106" hidden="1"/>
    <col min="10492" max="10737" width="11.44140625" style="106" hidden="1"/>
    <col min="10738" max="10738" width="53.88671875" style="106" hidden="1"/>
    <col min="10739" max="10739" width="4.109375" style="106" hidden="1"/>
    <col min="10740" max="10740" width="3.88671875" style="106" hidden="1"/>
    <col min="10741" max="10742" width="4.88671875" style="106" hidden="1"/>
    <col min="10743" max="10743" width="8.88671875" style="106" hidden="1"/>
    <col min="10744" max="10746" width="16.88671875" style="106" hidden="1"/>
    <col min="10747" max="10747" width="3.88671875" style="106" hidden="1"/>
    <col min="10748" max="10993" width="11.44140625" style="106" hidden="1"/>
    <col min="10994" max="10994" width="53.88671875" style="106" hidden="1"/>
    <col min="10995" max="10995" width="4.109375" style="106" hidden="1"/>
    <col min="10996" max="10996" width="3.88671875" style="106" hidden="1"/>
    <col min="10997" max="10998" width="4.88671875" style="106" hidden="1"/>
    <col min="10999" max="10999" width="8.88671875" style="106" hidden="1"/>
    <col min="11000" max="11002" width="16.88671875" style="106" hidden="1"/>
    <col min="11003" max="11003" width="3.88671875" style="106" hidden="1"/>
    <col min="11004" max="11249" width="11.44140625" style="106" hidden="1"/>
    <col min="11250" max="11250" width="53.88671875" style="106" hidden="1"/>
    <col min="11251" max="11251" width="4.109375" style="106" hidden="1"/>
    <col min="11252" max="11252" width="3.88671875" style="106" hidden="1"/>
    <col min="11253" max="11254" width="4.88671875" style="106" hidden="1"/>
    <col min="11255" max="11255" width="8.88671875" style="106" hidden="1"/>
    <col min="11256" max="11258" width="16.88671875" style="106" hidden="1"/>
    <col min="11259" max="11259" width="3.88671875" style="106" hidden="1"/>
    <col min="11260" max="11505" width="11.44140625" style="106" hidden="1"/>
    <col min="11506" max="11506" width="53.88671875" style="106" hidden="1"/>
    <col min="11507" max="11507" width="4.109375" style="106" hidden="1"/>
    <col min="11508" max="11508" width="3.88671875" style="106" hidden="1"/>
    <col min="11509" max="11510" width="4.88671875" style="106" hidden="1"/>
    <col min="11511" max="11511" width="8.88671875" style="106" hidden="1"/>
    <col min="11512" max="11514" width="16.88671875" style="106" hidden="1"/>
    <col min="11515" max="11515" width="3.88671875" style="106" hidden="1"/>
    <col min="11516" max="11761" width="11.44140625" style="106" hidden="1"/>
    <col min="11762" max="11762" width="53.88671875" style="106" hidden="1"/>
    <col min="11763" max="11763" width="4.109375" style="106" hidden="1"/>
    <col min="11764" max="11764" width="3.88671875" style="106" hidden="1"/>
    <col min="11765" max="11766" width="4.88671875" style="106" hidden="1"/>
    <col min="11767" max="11767" width="8.88671875" style="106" hidden="1"/>
    <col min="11768" max="11770" width="16.88671875" style="106" hidden="1"/>
    <col min="11771" max="11771" width="3.88671875" style="106" hidden="1"/>
    <col min="11772" max="12017" width="11.44140625" style="106" hidden="1"/>
    <col min="12018" max="12018" width="53.88671875" style="106" hidden="1"/>
    <col min="12019" max="12019" width="4.109375" style="106" hidden="1"/>
    <col min="12020" max="12020" width="3.88671875" style="106" hidden="1"/>
    <col min="12021" max="12022" width="4.88671875" style="106" hidden="1"/>
    <col min="12023" max="12023" width="8.88671875" style="106" hidden="1"/>
    <col min="12024" max="12026" width="16.88671875" style="106" hidden="1"/>
    <col min="12027" max="12027" width="3.88671875" style="106" hidden="1"/>
    <col min="12028" max="12273" width="11.44140625" style="106" hidden="1"/>
    <col min="12274" max="12274" width="53.88671875" style="106" hidden="1"/>
    <col min="12275" max="12275" width="4.109375" style="106" hidden="1"/>
    <col min="12276" max="12276" width="3.88671875" style="106" hidden="1"/>
    <col min="12277" max="12278" width="4.88671875" style="106" hidden="1"/>
    <col min="12279" max="12279" width="8.88671875" style="106" hidden="1"/>
    <col min="12280" max="12282" width="16.88671875" style="106" hidden="1"/>
    <col min="12283" max="12283" width="3.88671875" style="106" hidden="1"/>
    <col min="12284" max="12529" width="11.44140625" style="106" hidden="1"/>
    <col min="12530" max="12530" width="53.88671875" style="106" hidden="1"/>
    <col min="12531" max="12531" width="4.109375" style="106" hidden="1"/>
    <col min="12532" max="12532" width="3.88671875" style="106" hidden="1"/>
    <col min="12533" max="12534" width="4.88671875" style="106" hidden="1"/>
    <col min="12535" max="12535" width="8.88671875" style="106" hidden="1"/>
    <col min="12536" max="12538" width="16.88671875" style="106" hidden="1"/>
    <col min="12539" max="12539" width="3.88671875" style="106" hidden="1"/>
    <col min="12540" max="12785" width="11.44140625" style="106" hidden="1"/>
    <col min="12786" max="12786" width="53.88671875" style="106" hidden="1"/>
    <col min="12787" max="12787" width="4.109375" style="106" hidden="1"/>
    <col min="12788" max="12788" width="3.88671875" style="106" hidden="1"/>
    <col min="12789" max="12790" width="4.88671875" style="106" hidden="1"/>
    <col min="12791" max="12791" width="8.88671875" style="106" hidden="1"/>
    <col min="12792" max="12794" width="16.88671875" style="106" hidden="1"/>
    <col min="12795" max="12795" width="3.88671875" style="106" hidden="1"/>
    <col min="12796" max="13041" width="11.44140625" style="106" hidden="1"/>
    <col min="13042" max="13042" width="53.88671875" style="106" hidden="1"/>
    <col min="13043" max="13043" width="4.109375" style="106" hidden="1"/>
    <col min="13044" max="13044" width="3.88671875" style="106" hidden="1"/>
    <col min="13045" max="13046" width="4.88671875" style="106" hidden="1"/>
    <col min="13047" max="13047" width="8.88671875" style="106" hidden="1"/>
    <col min="13048" max="13050" width="16.88671875" style="106" hidden="1"/>
    <col min="13051" max="13051" width="3.88671875" style="106" hidden="1"/>
    <col min="13052" max="13297" width="11.44140625" style="106" hidden="1"/>
    <col min="13298" max="13298" width="53.88671875" style="106" hidden="1"/>
    <col min="13299" max="13299" width="4.109375" style="106" hidden="1"/>
    <col min="13300" max="13300" width="3.88671875" style="106" hidden="1"/>
    <col min="13301" max="13302" width="4.88671875" style="106" hidden="1"/>
    <col min="13303" max="13303" width="8.88671875" style="106" hidden="1"/>
    <col min="13304" max="13306" width="16.88671875" style="106" hidden="1"/>
    <col min="13307" max="13307" width="3.88671875" style="106" hidden="1"/>
    <col min="13308" max="13553" width="11.44140625" style="106" hidden="1"/>
    <col min="13554" max="13554" width="53.88671875" style="106" hidden="1"/>
    <col min="13555" max="13555" width="4.109375" style="106" hidden="1"/>
    <col min="13556" max="13556" width="3.88671875" style="106" hidden="1"/>
    <col min="13557" max="13558" width="4.88671875" style="106" hidden="1"/>
    <col min="13559" max="13559" width="8.88671875" style="106" hidden="1"/>
    <col min="13560" max="13562" width="16.88671875" style="106" hidden="1"/>
    <col min="13563" max="13563" width="3.88671875" style="106" hidden="1"/>
    <col min="13564" max="13809" width="11.44140625" style="106" hidden="1"/>
    <col min="13810" max="13810" width="53.88671875" style="106" hidden="1"/>
    <col min="13811" max="13811" width="4.109375" style="106" hidden="1"/>
    <col min="13812" max="13812" width="3.88671875" style="106" hidden="1"/>
    <col min="13813" max="13814" width="4.88671875" style="106" hidden="1"/>
    <col min="13815" max="13815" width="8.88671875" style="106" hidden="1"/>
    <col min="13816" max="13818" width="16.88671875" style="106" hidden="1"/>
    <col min="13819" max="13819" width="3.88671875" style="106" hidden="1"/>
    <col min="13820" max="14065" width="11.44140625" style="106" hidden="1"/>
    <col min="14066" max="14066" width="53.88671875" style="106" hidden="1"/>
    <col min="14067" max="14067" width="4.109375" style="106" hidden="1"/>
    <col min="14068" max="14068" width="3.88671875" style="106" hidden="1"/>
    <col min="14069" max="14070" width="4.88671875" style="106" hidden="1"/>
    <col min="14071" max="14071" width="8.88671875" style="106" hidden="1"/>
    <col min="14072" max="14074" width="16.88671875" style="106" hidden="1"/>
    <col min="14075" max="14075" width="3.88671875" style="106" hidden="1"/>
    <col min="14076" max="14321" width="11.44140625" style="106" hidden="1"/>
    <col min="14322" max="14322" width="53.88671875" style="106" hidden="1"/>
    <col min="14323" max="14323" width="4.109375" style="106" hidden="1"/>
    <col min="14324" max="14324" width="3.88671875" style="106" hidden="1"/>
    <col min="14325" max="14326" width="4.88671875" style="106" hidden="1"/>
    <col min="14327" max="14327" width="8.88671875" style="106" hidden="1"/>
    <col min="14328" max="14330" width="16.88671875" style="106" hidden="1"/>
    <col min="14331" max="14331" width="3.88671875" style="106" hidden="1"/>
    <col min="14332" max="14577" width="11.44140625" style="106" hidden="1"/>
    <col min="14578" max="14578" width="53.88671875" style="106" hidden="1"/>
    <col min="14579" max="14579" width="4.109375" style="106" hidden="1"/>
    <col min="14580" max="14580" width="3.88671875" style="106" hidden="1"/>
    <col min="14581" max="14582" width="4.88671875" style="106" hidden="1"/>
    <col min="14583" max="14583" width="8.88671875" style="106" hidden="1"/>
    <col min="14584" max="14586" width="16.88671875" style="106" hidden="1"/>
    <col min="14587" max="14587" width="3.88671875" style="106" hidden="1"/>
    <col min="14588" max="14833" width="11.44140625" style="106" hidden="1"/>
    <col min="14834" max="14834" width="53.88671875" style="106" hidden="1"/>
    <col min="14835" max="14835" width="4.109375" style="106" hidden="1"/>
    <col min="14836" max="14836" width="3.88671875" style="106" hidden="1"/>
    <col min="14837" max="14838" width="4.88671875" style="106" hidden="1"/>
    <col min="14839" max="14839" width="8.88671875" style="106" hidden="1"/>
    <col min="14840" max="14842" width="16.88671875" style="106" hidden="1"/>
    <col min="14843" max="14843" width="3.88671875" style="106" hidden="1"/>
    <col min="14844" max="15089" width="11.44140625" style="106" hidden="1"/>
    <col min="15090" max="15090" width="53.88671875" style="106" hidden="1"/>
    <col min="15091" max="15091" width="4.109375" style="106" hidden="1"/>
    <col min="15092" max="15092" width="3.88671875" style="106" hidden="1"/>
    <col min="15093" max="15094" width="4.88671875" style="106" hidden="1"/>
    <col min="15095" max="15095" width="8.88671875" style="106" hidden="1"/>
    <col min="15096" max="15098" width="16.88671875" style="106" hidden="1"/>
    <col min="15099" max="15099" width="3.88671875" style="106" hidden="1"/>
    <col min="15100" max="15345" width="11.44140625" style="106" hidden="1"/>
    <col min="15346" max="15346" width="53.88671875" style="106" hidden="1"/>
    <col min="15347" max="15347" width="4.109375" style="106" hidden="1"/>
    <col min="15348" max="15348" width="3.88671875" style="106" hidden="1"/>
    <col min="15349" max="15350" width="4.88671875" style="106" hidden="1"/>
    <col min="15351" max="15351" width="8.88671875" style="106" hidden="1"/>
    <col min="15352" max="15354" width="16.88671875" style="106" hidden="1"/>
    <col min="15355" max="15355" width="3.88671875" style="106" hidden="1"/>
    <col min="15356" max="15601" width="11.44140625" style="106" hidden="1"/>
    <col min="15602" max="15602" width="53.88671875" style="106" hidden="1"/>
    <col min="15603" max="15603" width="4.109375" style="106" hidden="1"/>
    <col min="15604" max="15604" width="3.88671875" style="106" hidden="1"/>
    <col min="15605" max="15606" width="4.88671875" style="106" hidden="1"/>
    <col min="15607" max="15607" width="8.88671875" style="106" hidden="1"/>
    <col min="15608" max="15610" width="16.88671875" style="106" hidden="1"/>
    <col min="15611" max="15611" width="3.88671875" style="106" hidden="1"/>
    <col min="15612" max="15857" width="11.44140625" style="106" hidden="1"/>
    <col min="15858" max="15858" width="53.88671875" style="106" hidden="1"/>
    <col min="15859" max="15859" width="4.109375" style="106" hidden="1"/>
    <col min="15860" max="15860" width="3.88671875" style="106" hidden="1"/>
    <col min="15861" max="15862" width="4.88671875" style="106" hidden="1"/>
    <col min="15863" max="15863" width="8.88671875" style="106" hidden="1"/>
    <col min="15864" max="15866" width="16.88671875" style="106" hidden="1"/>
    <col min="15867" max="15867" width="3.88671875" style="106" hidden="1"/>
    <col min="15868" max="16113" width="11.44140625" style="106" hidden="1"/>
    <col min="16114" max="16114" width="53.88671875" style="106" hidden="1"/>
    <col min="16115" max="16115" width="4.109375" style="106" hidden="1"/>
    <col min="16116" max="16116" width="3.88671875" style="106" hidden="1"/>
    <col min="16117" max="16118" width="4.88671875" style="106" hidden="1"/>
    <col min="16119" max="16119" width="8.88671875" style="106" hidden="1"/>
    <col min="16120" max="16122" width="16.88671875" style="106" hidden="1"/>
    <col min="16123" max="16123" width="3.88671875" style="106" hidden="1"/>
    <col min="16124" max="16124" width="0" style="106" hidden="1"/>
    <col min="16125" max="16125" width="3.88671875" style="106" hidden="1"/>
    <col min="16126" max="16127" width="4.88671875" style="106" hidden="1"/>
    <col min="16128" max="16128" width="8.88671875" style="106" hidden="1"/>
    <col min="16129" max="16131" width="16.88671875" style="106" hidden="1"/>
    <col min="16132" max="16132" width="3.88671875" style="106" hidden="1"/>
    <col min="16133" max="16134" width="0" style="106" hidden="1"/>
    <col min="16135" max="16384" width="11.44140625" style="106" hidden="1"/>
  </cols>
  <sheetData>
    <row r="2" spans="3:9" ht="10.35" customHeight="1" x14ac:dyDescent="0.2">
      <c r="C2" s="136"/>
      <c r="D2" s="136"/>
      <c r="E2" s="136"/>
      <c r="F2" s="136"/>
    </row>
    <row r="3" spans="3:9" ht="10.35" customHeight="1" x14ac:dyDescent="0.2">
      <c r="C3" s="136"/>
      <c r="D3" s="136"/>
      <c r="E3" s="136"/>
      <c r="F3" s="136"/>
    </row>
    <row r="4" spans="3:9" ht="10.35" customHeight="1" x14ac:dyDescent="0.2"/>
    <row r="5" spans="3:9" ht="10.35" customHeight="1" x14ac:dyDescent="0.2"/>
    <row r="6" spans="3:9" ht="10.35" customHeight="1" x14ac:dyDescent="0.2"/>
    <row r="7" spans="3:9" ht="27.6" customHeight="1" x14ac:dyDescent="0.2">
      <c r="C7" s="527" t="str">
        <f>Metodología!C7</f>
        <v>MATRIZ DE RIESGOS DE SEGURIDAD DE LA INFORMACIÓN Y SEGURIDAD DIGITAL</v>
      </c>
      <c r="D7" s="527"/>
      <c r="E7" s="527"/>
      <c r="F7" s="527"/>
      <c r="G7" s="527"/>
      <c r="H7" s="527"/>
      <c r="I7" s="527"/>
    </row>
    <row r="8" spans="3:9" ht="27.6" customHeight="1" x14ac:dyDescent="0.2">
      <c r="C8" s="165" t="s">
        <v>0</v>
      </c>
      <c r="D8" s="530" t="s">
        <v>1</v>
      </c>
      <c r="E8" s="531"/>
      <c r="F8" s="531"/>
      <c r="G8" s="531"/>
      <c r="H8" s="531"/>
      <c r="I8" s="532"/>
    </row>
    <row r="9" spans="3:9" ht="27.6" customHeight="1" x14ac:dyDescent="0.2">
      <c r="C9" s="165" t="s">
        <v>2</v>
      </c>
      <c r="D9" s="528" t="s">
        <v>3</v>
      </c>
      <c r="E9" s="528"/>
      <c r="F9" s="528"/>
      <c r="G9" s="528"/>
      <c r="H9" s="528"/>
      <c r="I9" s="528"/>
    </row>
    <row r="10" spans="3:9" ht="27.6" customHeight="1" x14ac:dyDescent="0.2">
      <c r="C10" s="165" t="s">
        <v>4</v>
      </c>
      <c r="D10" s="527" t="s">
        <v>5</v>
      </c>
      <c r="E10" s="527"/>
      <c r="F10" s="527" t="s">
        <v>6</v>
      </c>
      <c r="G10" s="527"/>
      <c r="H10" s="527" t="s">
        <v>7</v>
      </c>
      <c r="I10" s="527"/>
    </row>
    <row r="11" spans="3:9" ht="27.6" customHeight="1" x14ac:dyDescent="0.2">
      <c r="C11" s="167">
        <v>45841</v>
      </c>
      <c r="D11" s="529" t="s">
        <v>8</v>
      </c>
      <c r="E11" s="529"/>
      <c r="F11" s="529">
        <v>1</v>
      </c>
      <c r="G11" s="529"/>
      <c r="H11" s="529" t="s">
        <v>9</v>
      </c>
      <c r="I11" s="529"/>
    </row>
    <row r="12" spans="3:9" ht="27.6" customHeight="1" thickBot="1" x14ac:dyDescent="0.25"/>
    <row r="13" spans="3:9" ht="23.1" customHeight="1" thickBot="1" x14ac:dyDescent="0.25">
      <c r="C13" s="533" t="s">
        <v>10</v>
      </c>
      <c r="D13" s="534"/>
      <c r="E13" s="534"/>
      <c r="F13" s="534"/>
      <c r="G13" s="534"/>
      <c r="H13" s="534"/>
      <c r="I13" s="534"/>
    </row>
    <row r="14" spans="3:9" x14ac:dyDescent="0.2"/>
    <row r="15" spans="3:9" ht="38.25" customHeight="1" x14ac:dyDescent="0.2">
      <c r="C15" s="143" t="s">
        <v>11</v>
      </c>
      <c r="D15" s="535" t="s">
        <v>12</v>
      </c>
      <c r="E15" s="535"/>
      <c r="F15" s="535"/>
      <c r="G15" s="535"/>
      <c r="H15" s="535"/>
      <c r="I15" s="535"/>
    </row>
    <row r="16" spans="3:9" x14ac:dyDescent="0.2">
      <c r="D16" s="144"/>
      <c r="E16" s="144"/>
      <c r="F16" s="144"/>
      <c r="G16" s="144"/>
      <c r="H16" s="144"/>
      <c r="I16" s="144"/>
    </row>
    <row r="17" spans="3:9" ht="29.25" customHeight="1" x14ac:dyDescent="0.2">
      <c r="C17" s="178" t="s">
        <v>13</v>
      </c>
      <c r="D17" s="537" t="s">
        <v>14</v>
      </c>
      <c r="E17" s="537"/>
      <c r="F17" s="537"/>
      <c r="G17" s="537"/>
      <c r="H17" s="537"/>
      <c r="I17" s="537"/>
    </row>
    <row r="18" spans="3:9" x14ac:dyDescent="0.2">
      <c r="D18" s="144"/>
      <c r="E18" s="144"/>
      <c r="F18" s="144"/>
      <c r="G18" s="144"/>
      <c r="H18" s="144"/>
      <c r="I18" s="144"/>
    </row>
    <row r="19" spans="3:9" ht="27" customHeight="1" x14ac:dyDescent="0.2">
      <c r="C19" s="178" t="s">
        <v>15</v>
      </c>
      <c r="D19" s="536" t="s">
        <v>16</v>
      </c>
      <c r="E19" s="536"/>
      <c r="F19" s="536"/>
      <c r="G19" s="536"/>
      <c r="H19" s="536"/>
      <c r="I19" s="536"/>
    </row>
    <row r="20" spans="3:9" x14ac:dyDescent="0.2"/>
  </sheetData>
  <sheetProtection algorithmName="SHA-512" hashValue="K384KhE/tNadB48GApa6ZzliHCRL/8G2+yIkjJBTyE8/72uF7o4wPvmjYiEuAXVl0+c2X1kEfev93KSajRWHzQ==" saltValue="0GrHQ6KYDcxURKx7RV2xkw==" spinCount="100000" sheet="1" objects="1" scenarios="1"/>
  <mergeCells count="13">
    <mergeCell ref="C13:I13"/>
    <mergeCell ref="D15:I15"/>
    <mergeCell ref="D19:I19"/>
    <mergeCell ref="D17:I17"/>
    <mergeCell ref="D10:E10"/>
    <mergeCell ref="F10:G10"/>
    <mergeCell ref="H10:I10"/>
    <mergeCell ref="C7:I7"/>
    <mergeCell ref="D9:I9"/>
    <mergeCell ref="D11:E11"/>
    <mergeCell ref="F11:G11"/>
    <mergeCell ref="H11:I11"/>
    <mergeCell ref="D8:I8"/>
  </mergeCells>
  <hyperlinks>
    <hyperlink ref="C15" location="Metodología!A1" display="1. Metodología: " xr:uid="{2C558235-008D-496E-925E-FE47416AB612}"/>
    <hyperlink ref="C17" location="'Matriz explicativa'!A1" display="2. Matriz explicativa" xr:uid="{20024E8B-19FC-4603-BA57-A5BB455888A0}"/>
    <hyperlink ref="C19" location="'Formato Matriz'!A1" display="3. Formato Matriz" xr:uid="{FFF54622-6E71-497D-8462-BE9D9F99D3B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2099-744E-4A3F-85F2-2E72925FC52B}">
  <dimension ref="A2:WVN315"/>
  <sheetViews>
    <sheetView showGridLines="0" topLeftCell="A239" zoomScaleNormal="100" workbookViewId="0">
      <selection activeCell="AI17" sqref="AI17"/>
    </sheetView>
  </sheetViews>
  <sheetFormatPr baseColWidth="10" defaultColWidth="0" defaultRowHeight="12.75" customHeight="1" zeroHeight="1" x14ac:dyDescent="0.2"/>
  <cols>
    <col min="1" max="1" width="1.5546875" style="106" customWidth="1"/>
    <col min="2" max="2" width="1.44140625" style="138" customWidth="1"/>
    <col min="3" max="3" width="23" style="106" customWidth="1"/>
    <col min="4" max="9" width="20.109375" style="106" customWidth="1"/>
    <col min="10" max="10" width="1.44140625" style="106" customWidth="1"/>
    <col min="11" max="11" width="2.88671875" style="106" customWidth="1"/>
    <col min="12" max="241" width="11.44140625" style="106" hidden="1"/>
    <col min="242" max="242" width="53.88671875" style="106" hidden="1"/>
    <col min="243" max="243" width="4.109375" style="106" hidden="1"/>
    <col min="244" max="244" width="3.88671875" style="106" hidden="1"/>
    <col min="245" max="246" width="4.88671875" style="106" hidden="1"/>
    <col min="247" max="247" width="8.88671875" style="106" hidden="1"/>
    <col min="248" max="250" width="16.88671875" style="106" hidden="1"/>
    <col min="251" max="251" width="3.88671875" style="106" hidden="1"/>
    <col min="252" max="497" width="11.44140625" style="106" hidden="1"/>
    <col min="498" max="498" width="53.88671875" style="106" hidden="1"/>
    <col min="499" max="499" width="4.109375" style="106" hidden="1"/>
    <col min="500" max="500" width="3.88671875" style="106" hidden="1"/>
    <col min="501" max="502" width="4.88671875" style="106" hidden="1"/>
    <col min="503" max="503" width="8.88671875" style="106" hidden="1"/>
    <col min="504" max="506" width="16.88671875" style="106" hidden="1"/>
    <col min="507" max="507" width="3.88671875" style="106" hidden="1"/>
    <col min="508" max="753" width="11.44140625" style="106" hidden="1"/>
    <col min="754" max="754" width="53.88671875" style="106" hidden="1"/>
    <col min="755" max="755" width="4.109375" style="106" hidden="1"/>
    <col min="756" max="756" width="3.88671875" style="106" hidden="1"/>
    <col min="757" max="758" width="4.88671875" style="106" hidden="1"/>
    <col min="759" max="759" width="8.88671875" style="106" hidden="1"/>
    <col min="760" max="762" width="16.88671875" style="106" hidden="1"/>
    <col min="763" max="763" width="3.88671875" style="106" hidden="1"/>
    <col min="764" max="1009" width="11.44140625" style="106" hidden="1"/>
    <col min="1010" max="1010" width="53.88671875" style="106" hidden="1"/>
    <col min="1011" max="1011" width="4.109375" style="106" hidden="1"/>
    <col min="1012" max="1012" width="3.88671875" style="106" hidden="1"/>
    <col min="1013" max="1014" width="4.88671875" style="106" hidden="1"/>
    <col min="1015" max="1015" width="8.88671875" style="106" hidden="1"/>
    <col min="1016" max="1018" width="16.88671875" style="106" hidden="1"/>
    <col min="1019" max="1019" width="3.88671875" style="106" hidden="1"/>
    <col min="1020" max="1265" width="11.44140625" style="106" hidden="1"/>
    <col min="1266" max="1266" width="53.88671875" style="106" hidden="1"/>
    <col min="1267" max="1267" width="4.109375" style="106" hidden="1"/>
    <col min="1268" max="1268" width="3.88671875" style="106" hidden="1"/>
    <col min="1269" max="1270" width="4.88671875" style="106" hidden="1"/>
    <col min="1271" max="1271" width="8.88671875" style="106" hidden="1"/>
    <col min="1272" max="1274" width="16.88671875" style="106" hidden="1"/>
    <col min="1275" max="1275" width="3.88671875" style="106" hidden="1"/>
    <col min="1276" max="1521" width="11.44140625" style="106" hidden="1"/>
    <col min="1522" max="1522" width="53.88671875" style="106" hidden="1"/>
    <col min="1523" max="1523" width="4.109375" style="106" hidden="1"/>
    <col min="1524" max="1524" width="3.88671875" style="106" hidden="1"/>
    <col min="1525" max="1526" width="4.88671875" style="106" hidden="1"/>
    <col min="1527" max="1527" width="8.88671875" style="106" hidden="1"/>
    <col min="1528" max="1530" width="16.88671875" style="106" hidden="1"/>
    <col min="1531" max="1531" width="3.88671875" style="106" hidden="1"/>
    <col min="1532" max="1777" width="11.44140625" style="106" hidden="1"/>
    <col min="1778" max="1778" width="53.88671875" style="106" hidden="1"/>
    <col min="1779" max="1779" width="4.109375" style="106" hidden="1"/>
    <col min="1780" max="1780" width="3.88671875" style="106" hidden="1"/>
    <col min="1781" max="1782" width="4.88671875" style="106" hidden="1"/>
    <col min="1783" max="1783" width="8.88671875" style="106" hidden="1"/>
    <col min="1784" max="1786" width="16.88671875" style="106" hidden="1"/>
    <col min="1787" max="1787" width="3.88671875" style="106" hidden="1"/>
    <col min="1788" max="2033" width="11.44140625" style="106" hidden="1"/>
    <col min="2034" max="2034" width="53.88671875" style="106" hidden="1"/>
    <col min="2035" max="2035" width="4.109375" style="106" hidden="1"/>
    <col min="2036" max="2036" width="3.88671875" style="106" hidden="1"/>
    <col min="2037" max="2038" width="4.88671875" style="106" hidden="1"/>
    <col min="2039" max="2039" width="8.88671875" style="106" hidden="1"/>
    <col min="2040" max="2042" width="16.88671875" style="106" hidden="1"/>
    <col min="2043" max="2043" width="3.88671875" style="106" hidden="1"/>
    <col min="2044" max="2289" width="11.44140625" style="106" hidden="1"/>
    <col min="2290" max="2290" width="53.88671875" style="106" hidden="1"/>
    <col min="2291" max="2291" width="4.109375" style="106" hidden="1"/>
    <col min="2292" max="2292" width="3.88671875" style="106" hidden="1"/>
    <col min="2293" max="2294" width="4.88671875" style="106" hidden="1"/>
    <col min="2295" max="2295" width="8.88671875" style="106" hidden="1"/>
    <col min="2296" max="2298" width="16.88671875" style="106" hidden="1"/>
    <col min="2299" max="2299" width="3.88671875" style="106" hidden="1"/>
    <col min="2300" max="2545" width="11.44140625" style="106" hidden="1"/>
    <col min="2546" max="2546" width="53.88671875" style="106" hidden="1"/>
    <col min="2547" max="2547" width="4.109375" style="106" hidden="1"/>
    <col min="2548" max="2548" width="3.88671875" style="106" hidden="1"/>
    <col min="2549" max="2550" width="4.88671875" style="106" hidden="1"/>
    <col min="2551" max="2551" width="8.88671875" style="106" hidden="1"/>
    <col min="2552" max="2554" width="16.88671875" style="106" hidden="1"/>
    <col min="2555" max="2555" width="3.88671875" style="106" hidden="1"/>
    <col min="2556" max="2801" width="11.44140625" style="106" hidden="1"/>
    <col min="2802" max="2802" width="53.88671875" style="106" hidden="1"/>
    <col min="2803" max="2803" width="4.109375" style="106" hidden="1"/>
    <col min="2804" max="2804" width="3.88671875" style="106" hidden="1"/>
    <col min="2805" max="2806" width="4.88671875" style="106" hidden="1"/>
    <col min="2807" max="2807" width="8.88671875" style="106" hidden="1"/>
    <col min="2808" max="2810" width="16.88671875" style="106" hidden="1"/>
    <col min="2811" max="2811" width="3.88671875" style="106" hidden="1"/>
    <col min="2812" max="3057" width="11.44140625" style="106" hidden="1"/>
    <col min="3058" max="3058" width="53.88671875" style="106" hidden="1"/>
    <col min="3059" max="3059" width="4.109375" style="106" hidden="1"/>
    <col min="3060" max="3060" width="3.88671875" style="106" hidden="1"/>
    <col min="3061" max="3062" width="4.88671875" style="106" hidden="1"/>
    <col min="3063" max="3063" width="8.88671875" style="106" hidden="1"/>
    <col min="3064" max="3066" width="16.88671875" style="106" hidden="1"/>
    <col min="3067" max="3067" width="3.88671875" style="106" hidden="1"/>
    <col min="3068" max="3313" width="11.44140625" style="106" hidden="1"/>
    <col min="3314" max="3314" width="53.88671875" style="106" hidden="1"/>
    <col min="3315" max="3315" width="4.109375" style="106" hidden="1"/>
    <col min="3316" max="3316" width="3.88671875" style="106" hidden="1"/>
    <col min="3317" max="3318" width="4.88671875" style="106" hidden="1"/>
    <col min="3319" max="3319" width="8.88671875" style="106" hidden="1"/>
    <col min="3320" max="3322" width="16.88671875" style="106" hidden="1"/>
    <col min="3323" max="3323" width="3.88671875" style="106" hidden="1"/>
    <col min="3324" max="3569" width="11.44140625" style="106" hidden="1"/>
    <col min="3570" max="3570" width="53.88671875" style="106" hidden="1"/>
    <col min="3571" max="3571" width="4.109375" style="106" hidden="1"/>
    <col min="3572" max="3572" width="3.88671875" style="106" hidden="1"/>
    <col min="3573" max="3574" width="4.88671875" style="106" hidden="1"/>
    <col min="3575" max="3575" width="8.88671875" style="106" hidden="1"/>
    <col min="3576" max="3578" width="16.88671875" style="106" hidden="1"/>
    <col min="3579" max="3579" width="3.88671875" style="106" hidden="1"/>
    <col min="3580" max="3825" width="11.44140625" style="106" hidden="1"/>
    <col min="3826" max="3826" width="53.88671875" style="106" hidden="1"/>
    <col min="3827" max="3827" width="4.109375" style="106" hidden="1"/>
    <col min="3828" max="3828" width="3.88671875" style="106" hidden="1"/>
    <col min="3829" max="3830" width="4.88671875" style="106" hidden="1"/>
    <col min="3831" max="3831" width="8.88671875" style="106" hidden="1"/>
    <col min="3832" max="3834" width="16.88671875" style="106" hidden="1"/>
    <col min="3835" max="3835" width="3.88671875" style="106" hidden="1"/>
    <col min="3836" max="4081" width="11.44140625" style="106" hidden="1"/>
    <col min="4082" max="4082" width="53.88671875" style="106" hidden="1"/>
    <col min="4083" max="4083" width="4.109375" style="106" hidden="1"/>
    <col min="4084" max="4084" width="3.88671875" style="106" hidden="1"/>
    <col min="4085" max="4086" width="4.88671875" style="106" hidden="1"/>
    <col min="4087" max="4087" width="8.88671875" style="106" hidden="1"/>
    <col min="4088" max="4090" width="16.88671875" style="106" hidden="1"/>
    <col min="4091" max="4091" width="3.88671875" style="106" hidden="1"/>
    <col min="4092" max="4337" width="11.44140625" style="106" hidden="1"/>
    <col min="4338" max="4338" width="53.88671875" style="106" hidden="1"/>
    <col min="4339" max="4339" width="4.109375" style="106" hidden="1"/>
    <col min="4340" max="4340" width="3.88671875" style="106" hidden="1"/>
    <col min="4341" max="4342" width="4.88671875" style="106" hidden="1"/>
    <col min="4343" max="4343" width="8.88671875" style="106" hidden="1"/>
    <col min="4344" max="4346" width="16.88671875" style="106" hidden="1"/>
    <col min="4347" max="4347" width="3.88671875" style="106" hidden="1"/>
    <col min="4348" max="4593" width="11.44140625" style="106" hidden="1"/>
    <col min="4594" max="4594" width="53.88671875" style="106" hidden="1"/>
    <col min="4595" max="4595" width="4.109375" style="106" hidden="1"/>
    <col min="4596" max="4596" width="3.88671875" style="106" hidden="1"/>
    <col min="4597" max="4598" width="4.88671875" style="106" hidden="1"/>
    <col min="4599" max="4599" width="8.88671875" style="106" hidden="1"/>
    <col min="4600" max="4602" width="16.88671875" style="106" hidden="1"/>
    <col min="4603" max="4603" width="3.88671875" style="106" hidden="1"/>
    <col min="4604" max="4849" width="11.44140625" style="106" hidden="1"/>
    <col min="4850" max="4850" width="53.88671875" style="106" hidden="1"/>
    <col min="4851" max="4851" width="4.109375" style="106" hidden="1"/>
    <col min="4852" max="4852" width="3.88671875" style="106" hidden="1"/>
    <col min="4853" max="4854" width="4.88671875" style="106" hidden="1"/>
    <col min="4855" max="4855" width="8.88671875" style="106" hidden="1"/>
    <col min="4856" max="4858" width="16.88671875" style="106" hidden="1"/>
    <col min="4859" max="4859" width="3.88671875" style="106" hidden="1"/>
    <col min="4860" max="5105" width="11.44140625" style="106" hidden="1"/>
    <col min="5106" max="5106" width="53.88671875" style="106" hidden="1"/>
    <col min="5107" max="5107" width="4.109375" style="106" hidden="1"/>
    <col min="5108" max="5108" width="3.88671875" style="106" hidden="1"/>
    <col min="5109" max="5110" width="4.88671875" style="106" hidden="1"/>
    <col min="5111" max="5111" width="8.88671875" style="106" hidden="1"/>
    <col min="5112" max="5114" width="16.88671875" style="106" hidden="1"/>
    <col min="5115" max="5115" width="3.88671875" style="106" hidden="1"/>
    <col min="5116" max="5361" width="11.44140625" style="106" hidden="1"/>
    <col min="5362" max="5362" width="53.88671875" style="106" hidden="1"/>
    <col min="5363" max="5363" width="4.109375" style="106" hidden="1"/>
    <col min="5364" max="5364" width="3.88671875" style="106" hidden="1"/>
    <col min="5365" max="5366" width="4.88671875" style="106" hidden="1"/>
    <col min="5367" max="5367" width="8.88671875" style="106" hidden="1"/>
    <col min="5368" max="5370" width="16.88671875" style="106" hidden="1"/>
    <col min="5371" max="5371" width="3.88671875" style="106" hidden="1"/>
    <col min="5372" max="5617" width="11.44140625" style="106" hidden="1"/>
    <col min="5618" max="5618" width="53.88671875" style="106" hidden="1"/>
    <col min="5619" max="5619" width="4.109375" style="106" hidden="1"/>
    <col min="5620" max="5620" width="3.88671875" style="106" hidden="1"/>
    <col min="5621" max="5622" width="4.88671875" style="106" hidden="1"/>
    <col min="5623" max="5623" width="8.88671875" style="106" hidden="1"/>
    <col min="5624" max="5626" width="16.88671875" style="106" hidden="1"/>
    <col min="5627" max="5627" width="3.88671875" style="106" hidden="1"/>
    <col min="5628" max="5873" width="11.44140625" style="106" hidden="1"/>
    <col min="5874" max="5874" width="53.88671875" style="106" hidden="1"/>
    <col min="5875" max="5875" width="4.109375" style="106" hidden="1"/>
    <col min="5876" max="5876" width="3.88671875" style="106" hidden="1"/>
    <col min="5877" max="5878" width="4.88671875" style="106" hidden="1"/>
    <col min="5879" max="5879" width="8.88671875" style="106" hidden="1"/>
    <col min="5880" max="5882" width="16.88671875" style="106" hidden="1"/>
    <col min="5883" max="5883" width="3.88671875" style="106" hidden="1"/>
    <col min="5884" max="6129" width="11.44140625" style="106" hidden="1"/>
    <col min="6130" max="6130" width="53.88671875" style="106" hidden="1"/>
    <col min="6131" max="6131" width="4.109375" style="106" hidden="1"/>
    <col min="6132" max="6132" width="3.88671875" style="106" hidden="1"/>
    <col min="6133" max="6134" width="4.88671875" style="106" hidden="1"/>
    <col min="6135" max="6135" width="8.88671875" style="106" hidden="1"/>
    <col min="6136" max="6138" width="16.88671875" style="106" hidden="1"/>
    <col min="6139" max="6139" width="3.88671875" style="106" hidden="1"/>
    <col min="6140" max="6385" width="11.44140625" style="106" hidden="1"/>
    <col min="6386" max="6386" width="53.88671875" style="106" hidden="1"/>
    <col min="6387" max="6387" width="4.109375" style="106" hidden="1"/>
    <col min="6388" max="6388" width="3.88671875" style="106" hidden="1"/>
    <col min="6389" max="6390" width="4.88671875" style="106" hidden="1"/>
    <col min="6391" max="6391" width="8.88671875" style="106" hidden="1"/>
    <col min="6392" max="6394" width="16.88671875" style="106" hidden="1"/>
    <col min="6395" max="6395" width="3.88671875" style="106" hidden="1"/>
    <col min="6396" max="6641" width="11.44140625" style="106" hidden="1"/>
    <col min="6642" max="6642" width="53.88671875" style="106" hidden="1"/>
    <col min="6643" max="6643" width="4.109375" style="106" hidden="1"/>
    <col min="6644" max="6644" width="3.88671875" style="106" hidden="1"/>
    <col min="6645" max="6646" width="4.88671875" style="106" hidden="1"/>
    <col min="6647" max="6647" width="8.88671875" style="106" hidden="1"/>
    <col min="6648" max="6650" width="16.88671875" style="106" hidden="1"/>
    <col min="6651" max="6651" width="3.88671875" style="106" hidden="1"/>
    <col min="6652" max="6897" width="11.44140625" style="106" hidden="1"/>
    <col min="6898" max="6898" width="53.88671875" style="106" hidden="1"/>
    <col min="6899" max="6899" width="4.109375" style="106" hidden="1"/>
    <col min="6900" max="6900" width="3.88671875" style="106" hidden="1"/>
    <col min="6901" max="6902" width="4.88671875" style="106" hidden="1"/>
    <col min="6903" max="6903" width="8.88671875" style="106" hidden="1"/>
    <col min="6904" max="6906" width="16.88671875" style="106" hidden="1"/>
    <col min="6907" max="6907" width="3.88671875" style="106" hidden="1"/>
    <col min="6908" max="7153" width="11.44140625" style="106" hidden="1"/>
    <col min="7154" max="7154" width="53.88671875" style="106" hidden="1"/>
    <col min="7155" max="7155" width="4.109375" style="106" hidden="1"/>
    <col min="7156" max="7156" width="3.88671875" style="106" hidden="1"/>
    <col min="7157" max="7158" width="4.88671875" style="106" hidden="1"/>
    <col min="7159" max="7159" width="8.88671875" style="106" hidden="1"/>
    <col min="7160" max="7162" width="16.88671875" style="106" hidden="1"/>
    <col min="7163" max="7163" width="3.88671875" style="106" hidden="1"/>
    <col min="7164" max="7409" width="11.44140625" style="106" hidden="1"/>
    <col min="7410" max="7410" width="53.88671875" style="106" hidden="1"/>
    <col min="7411" max="7411" width="4.109375" style="106" hidden="1"/>
    <col min="7412" max="7412" width="3.88671875" style="106" hidden="1"/>
    <col min="7413" max="7414" width="4.88671875" style="106" hidden="1"/>
    <col min="7415" max="7415" width="8.88671875" style="106" hidden="1"/>
    <col min="7416" max="7418" width="16.88671875" style="106" hidden="1"/>
    <col min="7419" max="7419" width="3.88671875" style="106" hidden="1"/>
    <col min="7420" max="7665" width="11.44140625" style="106" hidden="1"/>
    <col min="7666" max="7666" width="53.88671875" style="106" hidden="1"/>
    <col min="7667" max="7667" width="4.109375" style="106" hidden="1"/>
    <col min="7668" max="7668" width="3.88671875" style="106" hidden="1"/>
    <col min="7669" max="7670" width="4.88671875" style="106" hidden="1"/>
    <col min="7671" max="7671" width="8.88671875" style="106" hidden="1"/>
    <col min="7672" max="7674" width="16.88671875" style="106" hidden="1"/>
    <col min="7675" max="7675" width="3.88671875" style="106" hidden="1"/>
    <col min="7676" max="7921" width="11.44140625" style="106" hidden="1"/>
    <col min="7922" max="7922" width="53.88671875" style="106" hidden="1"/>
    <col min="7923" max="7923" width="4.109375" style="106" hidden="1"/>
    <col min="7924" max="7924" width="3.88671875" style="106" hidden="1"/>
    <col min="7925" max="7926" width="4.88671875" style="106" hidden="1"/>
    <col min="7927" max="7927" width="8.88671875" style="106" hidden="1"/>
    <col min="7928" max="7930" width="16.88671875" style="106" hidden="1"/>
    <col min="7931" max="7931" width="3.88671875" style="106" hidden="1"/>
    <col min="7932" max="8177" width="11.44140625" style="106" hidden="1"/>
    <col min="8178" max="8178" width="53.88671875" style="106" hidden="1"/>
    <col min="8179" max="8179" width="4.109375" style="106" hidden="1"/>
    <col min="8180" max="8180" width="3.88671875" style="106" hidden="1"/>
    <col min="8181" max="8182" width="4.88671875" style="106" hidden="1"/>
    <col min="8183" max="8183" width="8.88671875" style="106" hidden="1"/>
    <col min="8184" max="8186" width="16.88671875" style="106" hidden="1"/>
    <col min="8187" max="8187" width="3.88671875" style="106" hidden="1"/>
    <col min="8188" max="8433" width="11.44140625" style="106" hidden="1"/>
    <col min="8434" max="8434" width="53.88671875" style="106" hidden="1"/>
    <col min="8435" max="8435" width="4.109375" style="106" hidden="1"/>
    <col min="8436" max="8436" width="3.88671875" style="106" hidden="1"/>
    <col min="8437" max="8438" width="4.88671875" style="106" hidden="1"/>
    <col min="8439" max="8439" width="8.88671875" style="106" hidden="1"/>
    <col min="8440" max="8442" width="16.88671875" style="106" hidden="1"/>
    <col min="8443" max="8443" width="3.88671875" style="106" hidden="1"/>
    <col min="8444" max="8689" width="11.44140625" style="106" hidden="1"/>
    <col min="8690" max="8690" width="53.88671875" style="106" hidden="1"/>
    <col min="8691" max="8691" width="4.109375" style="106" hidden="1"/>
    <col min="8692" max="8692" width="3.88671875" style="106" hidden="1"/>
    <col min="8693" max="8694" width="4.88671875" style="106" hidden="1"/>
    <col min="8695" max="8695" width="8.88671875" style="106" hidden="1"/>
    <col min="8696" max="8698" width="16.88671875" style="106" hidden="1"/>
    <col min="8699" max="8699" width="3.88671875" style="106" hidden="1"/>
    <col min="8700" max="8945" width="11.44140625" style="106" hidden="1"/>
    <col min="8946" max="8946" width="53.88671875" style="106" hidden="1"/>
    <col min="8947" max="8947" width="4.109375" style="106" hidden="1"/>
    <col min="8948" max="8948" width="3.88671875" style="106" hidden="1"/>
    <col min="8949" max="8950" width="4.88671875" style="106" hidden="1"/>
    <col min="8951" max="8951" width="8.88671875" style="106" hidden="1"/>
    <col min="8952" max="8954" width="16.88671875" style="106" hidden="1"/>
    <col min="8955" max="8955" width="3.88671875" style="106" hidden="1"/>
    <col min="8956" max="9201" width="11.44140625" style="106" hidden="1"/>
    <col min="9202" max="9202" width="53.88671875" style="106" hidden="1"/>
    <col min="9203" max="9203" width="4.109375" style="106" hidden="1"/>
    <col min="9204" max="9204" width="3.88671875" style="106" hidden="1"/>
    <col min="9205" max="9206" width="4.88671875" style="106" hidden="1"/>
    <col min="9207" max="9207" width="8.88671875" style="106" hidden="1"/>
    <col min="9208" max="9210" width="16.88671875" style="106" hidden="1"/>
    <col min="9211" max="9211" width="3.88671875" style="106" hidden="1"/>
    <col min="9212" max="9457" width="11.44140625" style="106" hidden="1"/>
    <col min="9458" max="9458" width="53.88671875" style="106" hidden="1"/>
    <col min="9459" max="9459" width="4.109375" style="106" hidden="1"/>
    <col min="9460" max="9460" width="3.88671875" style="106" hidden="1"/>
    <col min="9461" max="9462" width="4.88671875" style="106" hidden="1"/>
    <col min="9463" max="9463" width="8.88671875" style="106" hidden="1"/>
    <col min="9464" max="9466" width="16.88671875" style="106" hidden="1"/>
    <col min="9467" max="9467" width="3.88671875" style="106" hidden="1"/>
    <col min="9468" max="9713" width="11.44140625" style="106" hidden="1"/>
    <col min="9714" max="9714" width="53.88671875" style="106" hidden="1"/>
    <col min="9715" max="9715" width="4.109375" style="106" hidden="1"/>
    <col min="9716" max="9716" width="3.88671875" style="106" hidden="1"/>
    <col min="9717" max="9718" width="4.88671875" style="106" hidden="1"/>
    <col min="9719" max="9719" width="8.88671875" style="106" hidden="1"/>
    <col min="9720" max="9722" width="16.88671875" style="106" hidden="1"/>
    <col min="9723" max="9723" width="3.88671875" style="106" hidden="1"/>
    <col min="9724" max="9969" width="11.44140625" style="106" hidden="1"/>
    <col min="9970" max="9970" width="53.88671875" style="106" hidden="1"/>
    <col min="9971" max="9971" width="4.109375" style="106" hidden="1"/>
    <col min="9972" max="9972" width="3.88671875" style="106" hidden="1"/>
    <col min="9973" max="9974" width="4.88671875" style="106" hidden="1"/>
    <col min="9975" max="9975" width="8.88671875" style="106" hidden="1"/>
    <col min="9976" max="9978" width="16.88671875" style="106" hidden="1"/>
    <col min="9979" max="9979" width="3.88671875" style="106" hidden="1"/>
    <col min="9980" max="10225" width="11.44140625" style="106" hidden="1"/>
    <col min="10226" max="10226" width="53.88671875" style="106" hidden="1"/>
    <col min="10227" max="10227" width="4.109375" style="106" hidden="1"/>
    <col min="10228" max="10228" width="3.88671875" style="106" hidden="1"/>
    <col min="10229" max="10230" width="4.88671875" style="106" hidden="1"/>
    <col min="10231" max="10231" width="8.88671875" style="106" hidden="1"/>
    <col min="10232" max="10234" width="16.88671875" style="106" hidden="1"/>
    <col min="10235" max="10235" width="3.88671875" style="106" hidden="1"/>
    <col min="10236" max="10481" width="11.44140625" style="106" hidden="1"/>
    <col min="10482" max="10482" width="53.88671875" style="106" hidden="1"/>
    <col min="10483" max="10483" width="4.109375" style="106" hidden="1"/>
    <col min="10484" max="10484" width="3.88671875" style="106" hidden="1"/>
    <col min="10485" max="10486" width="4.88671875" style="106" hidden="1"/>
    <col min="10487" max="10487" width="8.88671875" style="106" hidden="1"/>
    <col min="10488" max="10490" width="16.88671875" style="106" hidden="1"/>
    <col min="10491" max="10491" width="3.88671875" style="106" hidden="1"/>
    <col min="10492" max="10737" width="11.44140625" style="106" hidden="1"/>
    <col min="10738" max="10738" width="53.88671875" style="106" hidden="1"/>
    <col min="10739" max="10739" width="4.109375" style="106" hidden="1"/>
    <col min="10740" max="10740" width="3.88671875" style="106" hidden="1"/>
    <col min="10741" max="10742" width="4.88671875" style="106" hidden="1"/>
    <col min="10743" max="10743" width="8.88671875" style="106" hidden="1"/>
    <col min="10744" max="10746" width="16.88671875" style="106" hidden="1"/>
    <col min="10747" max="10747" width="3.88671875" style="106" hidden="1"/>
    <col min="10748" max="10993" width="11.44140625" style="106" hidden="1"/>
    <col min="10994" max="10994" width="53.88671875" style="106" hidden="1"/>
    <col min="10995" max="10995" width="4.109375" style="106" hidden="1"/>
    <col min="10996" max="10996" width="3.88671875" style="106" hidden="1"/>
    <col min="10997" max="10998" width="4.88671875" style="106" hidden="1"/>
    <col min="10999" max="10999" width="8.88671875" style="106" hidden="1"/>
    <col min="11000" max="11002" width="16.88671875" style="106" hidden="1"/>
    <col min="11003" max="11003" width="3.88671875" style="106" hidden="1"/>
    <col min="11004" max="11249" width="11.44140625" style="106" hidden="1"/>
    <col min="11250" max="11250" width="53.88671875" style="106" hidden="1"/>
    <col min="11251" max="11251" width="4.109375" style="106" hidden="1"/>
    <col min="11252" max="11252" width="3.88671875" style="106" hidden="1"/>
    <col min="11253" max="11254" width="4.88671875" style="106" hidden="1"/>
    <col min="11255" max="11255" width="8.88671875" style="106" hidden="1"/>
    <col min="11256" max="11258" width="16.88671875" style="106" hidden="1"/>
    <col min="11259" max="11259" width="3.88671875" style="106" hidden="1"/>
    <col min="11260" max="11505" width="11.44140625" style="106" hidden="1"/>
    <col min="11506" max="11506" width="53.88671875" style="106" hidden="1"/>
    <col min="11507" max="11507" width="4.109375" style="106" hidden="1"/>
    <col min="11508" max="11508" width="3.88671875" style="106" hidden="1"/>
    <col min="11509" max="11510" width="4.88671875" style="106" hidden="1"/>
    <col min="11511" max="11511" width="8.88671875" style="106" hidden="1"/>
    <col min="11512" max="11514" width="16.88671875" style="106" hidden="1"/>
    <col min="11515" max="11515" width="3.88671875" style="106" hidden="1"/>
    <col min="11516" max="11761" width="11.44140625" style="106" hidden="1"/>
    <col min="11762" max="11762" width="53.88671875" style="106" hidden="1"/>
    <col min="11763" max="11763" width="4.109375" style="106" hidden="1"/>
    <col min="11764" max="11764" width="3.88671875" style="106" hidden="1"/>
    <col min="11765" max="11766" width="4.88671875" style="106" hidden="1"/>
    <col min="11767" max="11767" width="8.88671875" style="106" hidden="1"/>
    <col min="11768" max="11770" width="16.88671875" style="106" hidden="1"/>
    <col min="11771" max="11771" width="3.88671875" style="106" hidden="1"/>
    <col min="11772" max="12017" width="11.44140625" style="106" hidden="1"/>
    <col min="12018" max="12018" width="53.88671875" style="106" hidden="1"/>
    <col min="12019" max="12019" width="4.109375" style="106" hidden="1"/>
    <col min="12020" max="12020" width="3.88671875" style="106" hidden="1"/>
    <col min="12021" max="12022" width="4.88671875" style="106" hidden="1"/>
    <col min="12023" max="12023" width="8.88671875" style="106" hidden="1"/>
    <col min="12024" max="12026" width="16.88671875" style="106" hidden="1"/>
    <col min="12027" max="12027" width="3.88671875" style="106" hidden="1"/>
    <col min="12028" max="12273" width="11.44140625" style="106" hidden="1"/>
    <col min="12274" max="12274" width="53.88671875" style="106" hidden="1"/>
    <col min="12275" max="12275" width="4.109375" style="106" hidden="1"/>
    <col min="12276" max="12276" width="3.88671875" style="106" hidden="1"/>
    <col min="12277" max="12278" width="4.88671875" style="106" hidden="1"/>
    <col min="12279" max="12279" width="8.88671875" style="106" hidden="1"/>
    <col min="12280" max="12282" width="16.88671875" style="106" hidden="1"/>
    <col min="12283" max="12283" width="3.88671875" style="106" hidden="1"/>
    <col min="12284" max="12529" width="11.44140625" style="106" hidden="1"/>
    <col min="12530" max="12530" width="53.88671875" style="106" hidden="1"/>
    <col min="12531" max="12531" width="4.109375" style="106" hidden="1"/>
    <col min="12532" max="12532" width="3.88671875" style="106" hidden="1"/>
    <col min="12533" max="12534" width="4.88671875" style="106" hidden="1"/>
    <col min="12535" max="12535" width="8.88671875" style="106" hidden="1"/>
    <col min="12536" max="12538" width="16.88671875" style="106" hidden="1"/>
    <col min="12539" max="12539" width="3.88671875" style="106" hidden="1"/>
    <col min="12540" max="12785" width="11.44140625" style="106" hidden="1"/>
    <col min="12786" max="12786" width="53.88671875" style="106" hidden="1"/>
    <col min="12787" max="12787" width="4.109375" style="106" hidden="1"/>
    <col min="12788" max="12788" width="3.88671875" style="106" hidden="1"/>
    <col min="12789" max="12790" width="4.88671875" style="106" hidden="1"/>
    <col min="12791" max="12791" width="8.88671875" style="106" hidden="1"/>
    <col min="12792" max="12794" width="16.88671875" style="106" hidden="1"/>
    <col min="12795" max="12795" width="3.88671875" style="106" hidden="1"/>
    <col min="12796" max="13041" width="11.44140625" style="106" hidden="1"/>
    <col min="13042" max="13042" width="53.88671875" style="106" hidden="1"/>
    <col min="13043" max="13043" width="4.109375" style="106" hidden="1"/>
    <col min="13044" max="13044" width="3.88671875" style="106" hidden="1"/>
    <col min="13045" max="13046" width="4.88671875" style="106" hidden="1"/>
    <col min="13047" max="13047" width="8.88671875" style="106" hidden="1"/>
    <col min="13048" max="13050" width="16.88671875" style="106" hidden="1"/>
    <col min="13051" max="13051" width="3.88671875" style="106" hidden="1"/>
    <col min="13052" max="13297" width="11.44140625" style="106" hidden="1"/>
    <col min="13298" max="13298" width="53.88671875" style="106" hidden="1"/>
    <col min="13299" max="13299" width="4.109375" style="106" hidden="1"/>
    <col min="13300" max="13300" width="3.88671875" style="106" hidden="1"/>
    <col min="13301" max="13302" width="4.88671875" style="106" hidden="1"/>
    <col min="13303" max="13303" width="8.88671875" style="106" hidden="1"/>
    <col min="13304" max="13306" width="16.88671875" style="106" hidden="1"/>
    <col min="13307" max="13307" width="3.88671875" style="106" hidden="1"/>
    <col min="13308" max="13553" width="11.44140625" style="106" hidden="1"/>
    <col min="13554" max="13554" width="53.88671875" style="106" hidden="1"/>
    <col min="13555" max="13555" width="4.109375" style="106" hidden="1"/>
    <col min="13556" max="13556" width="3.88671875" style="106" hidden="1"/>
    <col min="13557" max="13558" width="4.88671875" style="106" hidden="1"/>
    <col min="13559" max="13559" width="8.88671875" style="106" hidden="1"/>
    <col min="13560" max="13562" width="16.88671875" style="106" hidden="1"/>
    <col min="13563" max="13563" width="3.88671875" style="106" hidden="1"/>
    <col min="13564" max="13809" width="11.44140625" style="106" hidden="1"/>
    <col min="13810" max="13810" width="53.88671875" style="106" hidden="1"/>
    <col min="13811" max="13811" width="4.109375" style="106" hidden="1"/>
    <col min="13812" max="13812" width="3.88671875" style="106" hidden="1"/>
    <col min="13813" max="13814" width="4.88671875" style="106" hidden="1"/>
    <col min="13815" max="13815" width="8.88671875" style="106" hidden="1"/>
    <col min="13816" max="13818" width="16.88671875" style="106" hidden="1"/>
    <col min="13819" max="13819" width="3.88671875" style="106" hidden="1"/>
    <col min="13820" max="14065" width="11.44140625" style="106" hidden="1"/>
    <col min="14066" max="14066" width="53.88671875" style="106" hidden="1"/>
    <col min="14067" max="14067" width="4.109375" style="106" hidden="1"/>
    <col min="14068" max="14068" width="3.88671875" style="106" hidden="1"/>
    <col min="14069" max="14070" width="4.88671875" style="106" hidden="1"/>
    <col min="14071" max="14071" width="8.88671875" style="106" hidden="1"/>
    <col min="14072" max="14074" width="16.88671875" style="106" hidden="1"/>
    <col min="14075" max="14075" width="3.88671875" style="106" hidden="1"/>
    <col min="14076" max="14321" width="11.44140625" style="106" hidden="1"/>
    <col min="14322" max="14322" width="53.88671875" style="106" hidden="1"/>
    <col min="14323" max="14323" width="4.109375" style="106" hidden="1"/>
    <col min="14324" max="14324" width="3.88671875" style="106" hidden="1"/>
    <col min="14325" max="14326" width="4.88671875" style="106" hidden="1"/>
    <col min="14327" max="14327" width="8.88671875" style="106" hidden="1"/>
    <col min="14328" max="14330" width="16.88671875" style="106" hidden="1"/>
    <col min="14331" max="14331" width="3.88671875" style="106" hidden="1"/>
    <col min="14332" max="14577" width="11.44140625" style="106" hidden="1"/>
    <col min="14578" max="14578" width="53.88671875" style="106" hidden="1"/>
    <col min="14579" max="14579" width="4.109375" style="106" hidden="1"/>
    <col min="14580" max="14580" width="3.88671875" style="106" hidden="1"/>
    <col min="14581" max="14582" width="4.88671875" style="106" hidden="1"/>
    <col min="14583" max="14583" width="8.88671875" style="106" hidden="1"/>
    <col min="14584" max="14586" width="16.88671875" style="106" hidden="1"/>
    <col min="14587" max="14587" width="3.88671875" style="106" hidden="1"/>
    <col min="14588" max="14833" width="11.44140625" style="106" hidden="1"/>
    <col min="14834" max="14834" width="53.88671875" style="106" hidden="1"/>
    <col min="14835" max="14835" width="4.109375" style="106" hidden="1"/>
    <col min="14836" max="14836" width="3.88671875" style="106" hidden="1"/>
    <col min="14837" max="14838" width="4.88671875" style="106" hidden="1"/>
    <col min="14839" max="14839" width="8.88671875" style="106" hidden="1"/>
    <col min="14840" max="14842" width="16.88671875" style="106" hidden="1"/>
    <col min="14843" max="14843" width="3.88671875" style="106" hidden="1"/>
    <col min="14844" max="15089" width="11.44140625" style="106" hidden="1"/>
    <col min="15090" max="15090" width="53.88671875" style="106" hidden="1"/>
    <col min="15091" max="15091" width="4.109375" style="106" hidden="1"/>
    <col min="15092" max="15092" width="3.88671875" style="106" hidden="1"/>
    <col min="15093" max="15094" width="4.88671875" style="106" hidden="1"/>
    <col min="15095" max="15095" width="8.88671875" style="106" hidden="1"/>
    <col min="15096" max="15098" width="16.88671875" style="106" hidden="1"/>
    <col min="15099" max="15099" width="3.88671875" style="106" hidden="1"/>
    <col min="15100" max="15345" width="11.44140625" style="106" hidden="1"/>
    <col min="15346" max="15346" width="53.88671875" style="106" hidden="1"/>
    <col min="15347" max="15347" width="4.109375" style="106" hidden="1"/>
    <col min="15348" max="15348" width="3.88671875" style="106" hidden="1"/>
    <col min="15349" max="15350" width="4.88671875" style="106" hidden="1"/>
    <col min="15351" max="15351" width="8.88671875" style="106" hidden="1"/>
    <col min="15352" max="15354" width="16.88671875" style="106" hidden="1"/>
    <col min="15355" max="15355" width="3.88671875" style="106" hidden="1"/>
    <col min="15356" max="15601" width="11.44140625" style="106" hidden="1"/>
    <col min="15602" max="15602" width="53.88671875" style="106" hidden="1"/>
    <col min="15603" max="15603" width="4.109375" style="106" hidden="1"/>
    <col min="15604" max="15604" width="3.88671875" style="106" hidden="1"/>
    <col min="15605" max="15606" width="4.88671875" style="106" hidden="1"/>
    <col min="15607" max="15607" width="8.88671875" style="106" hidden="1"/>
    <col min="15608" max="15610" width="16.88671875" style="106" hidden="1"/>
    <col min="15611" max="15611" width="3.88671875" style="106" hidden="1"/>
    <col min="15612" max="15857" width="11.44140625" style="106" hidden="1"/>
    <col min="15858" max="15858" width="53.88671875" style="106" hidden="1"/>
    <col min="15859" max="15859" width="4.109375" style="106" hidden="1"/>
    <col min="15860" max="15860" width="3.88671875" style="106" hidden="1"/>
    <col min="15861" max="15862" width="4.88671875" style="106" hidden="1"/>
    <col min="15863" max="15863" width="8.88671875" style="106" hidden="1"/>
    <col min="15864" max="15866" width="16.88671875" style="106" hidden="1"/>
    <col min="15867" max="15867" width="3.88671875" style="106" hidden="1"/>
    <col min="15868" max="16113" width="11.44140625" style="106" hidden="1"/>
    <col min="16114" max="16114" width="53.88671875" style="106" hidden="1"/>
    <col min="16115" max="16115" width="4.109375" style="106" hidden="1"/>
    <col min="16116" max="16116" width="3.88671875" style="106" hidden="1"/>
    <col min="16117" max="16118" width="4.88671875" style="106" hidden="1"/>
    <col min="16119" max="16119" width="8.88671875" style="106" hidden="1"/>
    <col min="16120" max="16122" width="16.88671875" style="106" hidden="1"/>
    <col min="16123" max="16123" width="3.88671875" style="106" hidden="1"/>
    <col min="16124" max="16124" width="0" style="106" hidden="1"/>
    <col min="16125" max="16125" width="3.88671875" style="106" hidden="1"/>
    <col min="16126" max="16127" width="4.88671875" style="106" hidden="1"/>
    <col min="16128" max="16128" width="8.88671875" style="106" hidden="1"/>
    <col min="16129" max="16131" width="16.88671875" style="106" hidden="1"/>
    <col min="16132" max="16132" width="3.88671875" style="106" hidden="1"/>
    <col min="16133" max="16134" width="0" style="106" hidden="1"/>
    <col min="16135" max="16384" width="11.44140625" style="106" hidden="1"/>
  </cols>
  <sheetData>
    <row r="2" spans="2:10" ht="13.8" x14ac:dyDescent="0.2">
      <c r="C2" s="136"/>
      <c r="D2" s="136"/>
      <c r="E2" s="136"/>
      <c r="F2" s="136"/>
    </row>
    <row r="3" spans="2:10" ht="13.8" x14ac:dyDescent="0.2">
      <c r="C3" s="136"/>
      <c r="D3" s="136"/>
      <c r="E3" s="136"/>
      <c r="F3" s="136"/>
    </row>
    <row r="4" spans="2:10" ht="14.1" customHeight="1" x14ac:dyDescent="0.2"/>
    <row r="5" spans="2:10" ht="14.1" customHeight="1" x14ac:dyDescent="0.2"/>
    <row r="6" spans="2:10" ht="27.6" customHeight="1" x14ac:dyDescent="0.2"/>
    <row r="7" spans="2:10" ht="27.6" customHeight="1" x14ac:dyDescent="0.2">
      <c r="C7" s="527" t="s">
        <v>17</v>
      </c>
      <c r="D7" s="527"/>
      <c r="E7" s="527"/>
      <c r="F7" s="527"/>
      <c r="G7" s="527"/>
      <c r="H7" s="527"/>
      <c r="I7" s="527"/>
    </row>
    <row r="8" spans="2:10" ht="27.6" customHeight="1" x14ac:dyDescent="0.2">
      <c r="C8" s="165" t="s">
        <v>0</v>
      </c>
      <c r="D8" s="529" t="s">
        <v>1</v>
      </c>
      <c r="E8" s="529"/>
      <c r="F8" s="529"/>
      <c r="G8" s="529"/>
      <c r="H8" s="529"/>
      <c r="I8" s="529"/>
    </row>
    <row r="9" spans="2:10" ht="27.6" customHeight="1" x14ac:dyDescent="0.2">
      <c r="C9" s="165" t="s">
        <v>2</v>
      </c>
      <c r="D9" s="529" t="str">
        <f>Presentación!D9</f>
        <v>POLÍTICA DE ADMINISTRACIÓN DEL RIESGO</v>
      </c>
      <c r="E9" s="529"/>
      <c r="F9" s="529"/>
      <c r="G9" s="529"/>
      <c r="H9" s="529"/>
      <c r="I9" s="529"/>
    </row>
    <row r="10" spans="2:10" ht="27.6" customHeight="1" x14ac:dyDescent="0.2">
      <c r="C10" s="165" t="s">
        <v>4</v>
      </c>
      <c r="D10" s="527" t="s">
        <v>5</v>
      </c>
      <c r="E10" s="527"/>
      <c r="F10" s="527" t="s">
        <v>6</v>
      </c>
      <c r="G10" s="527"/>
      <c r="H10" s="527" t="s">
        <v>7</v>
      </c>
      <c r="I10" s="527"/>
    </row>
    <row r="11" spans="2:10" ht="27.6" customHeight="1" x14ac:dyDescent="0.2">
      <c r="C11" s="168">
        <f>Presentación!C11</f>
        <v>45841</v>
      </c>
      <c r="D11" s="529" t="str">
        <f>Presentación!D11</f>
        <v>PI02-FOR02</v>
      </c>
      <c r="E11" s="529"/>
      <c r="F11" s="529">
        <f>Presentación!F11</f>
        <v>1</v>
      </c>
      <c r="G11" s="529"/>
      <c r="H11" s="529" t="str">
        <f>Presentación!H11</f>
        <v>1 de 1</v>
      </c>
      <c r="I11" s="529"/>
    </row>
    <row r="12" spans="2:10" ht="27.6" customHeight="1" x14ac:dyDescent="0.2"/>
    <row r="13" spans="2:10" s="107" customFormat="1" ht="25.5" customHeight="1" x14ac:dyDescent="0.35">
      <c r="C13" s="137" t="s">
        <v>18</v>
      </c>
    </row>
    <row r="14" spans="2:10" ht="9.9" customHeight="1" thickBot="1" x14ac:dyDescent="0.25"/>
    <row r="15" spans="2:10" s="108" customFormat="1" ht="33" customHeight="1" thickBot="1" x14ac:dyDescent="0.3">
      <c r="B15" s="533" t="s">
        <v>19</v>
      </c>
      <c r="C15" s="534"/>
      <c r="D15" s="534"/>
      <c r="E15" s="534"/>
      <c r="F15" s="534"/>
      <c r="G15" s="534"/>
      <c r="H15" s="534"/>
      <c r="I15" s="534"/>
      <c r="J15" s="534"/>
    </row>
    <row r="16" spans="2:10" ht="6.75" customHeight="1" x14ac:dyDescent="0.2">
      <c r="B16" s="139"/>
      <c r="C16" s="562"/>
      <c r="D16" s="562"/>
      <c r="E16" s="562"/>
      <c r="F16" s="109"/>
      <c r="G16" s="562"/>
      <c r="H16" s="562"/>
      <c r="I16" s="562"/>
      <c r="J16" s="110"/>
    </row>
    <row r="17" spans="2:10" ht="12.75" customHeight="1" x14ac:dyDescent="0.2">
      <c r="B17" s="140"/>
      <c r="C17" s="538" t="s">
        <v>20</v>
      </c>
      <c r="D17" s="538"/>
      <c r="E17" s="538"/>
      <c r="F17" s="538"/>
      <c r="G17" s="538"/>
      <c r="H17" s="538"/>
      <c r="I17" s="538"/>
      <c r="J17" s="113"/>
    </row>
    <row r="18" spans="2:10" ht="12.6" x14ac:dyDescent="0.2">
      <c r="B18" s="140"/>
      <c r="C18" s="538"/>
      <c r="D18" s="538"/>
      <c r="E18" s="538"/>
      <c r="F18" s="538"/>
      <c r="G18" s="538"/>
      <c r="H18" s="538"/>
      <c r="I18" s="538"/>
      <c r="J18" s="113"/>
    </row>
    <row r="19" spans="2:10" ht="7.5" customHeight="1" x14ac:dyDescent="0.2">
      <c r="B19" s="140"/>
      <c r="C19" s="561"/>
      <c r="D19" s="561"/>
      <c r="E19" s="561"/>
      <c r="F19" s="116"/>
      <c r="G19" s="561"/>
      <c r="H19" s="561"/>
      <c r="I19" s="561"/>
      <c r="J19" s="113"/>
    </row>
    <row r="20" spans="2:10" ht="15" customHeight="1" x14ac:dyDescent="0.2">
      <c r="B20" s="140"/>
      <c r="C20" s="569"/>
      <c r="D20" s="569"/>
      <c r="E20" s="569"/>
      <c r="F20" s="569"/>
      <c r="G20" s="569"/>
      <c r="H20" s="569"/>
      <c r="I20" s="569"/>
      <c r="J20" s="113"/>
    </row>
    <row r="21" spans="2:10" ht="27.9" customHeight="1" x14ac:dyDescent="0.2">
      <c r="B21" s="140"/>
      <c r="C21" s="118"/>
      <c r="D21" s="118"/>
      <c r="E21" s="118"/>
      <c r="F21" s="119"/>
      <c r="G21" s="118"/>
      <c r="H21" s="118"/>
      <c r="I21" s="118"/>
      <c r="J21" s="113"/>
    </row>
    <row r="22" spans="2:10" ht="6.75" customHeight="1" x14ac:dyDescent="0.2">
      <c r="B22" s="140"/>
      <c r="C22" s="119"/>
      <c r="D22" s="119"/>
      <c r="E22" s="119"/>
      <c r="F22" s="119"/>
      <c r="G22" s="119"/>
      <c r="H22" s="119"/>
      <c r="I22" s="119"/>
      <c r="J22" s="113"/>
    </row>
    <row r="23" spans="2:10" ht="15" customHeight="1" x14ac:dyDescent="0.2">
      <c r="B23" s="140"/>
      <c r="C23" s="119"/>
      <c r="D23" s="119"/>
      <c r="E23" s="119"/>
      <c r="F23" s="119"/>
      <c r="G23" s="119"/>
      <c r="H23" s="119"/>
      <c r="I23" s="119"/>
      <c r="J23" s="113"/>
    </row>
    <row r="24" spans="2:10" ht="19.5" customHeight="1" x14ac:dyDescent="0.2">
      <c r="B24" s="140"/>
      <c r="C24" s="559"/>
      <c r="D24" s="559"/>
      <c r="E24" s="559"/>
      <c r="F24" s="119"/>
      <c r="G24" s="559"/>
      <c r="H24" s="559"/>
      <c r="I24" s="559"/>
      <c r="J24" s="113"/>
    </row>
    <row r="25" spans="2:10" ht="19.5" customHeight="1" x14ac:dyDescent="0.2">
      <c r="B25" s="140"/>
      <c r="C25" s="559"/>
      <c r="D25" s="559"/>
      <c r="E25" s="559"/>
      <c r="F25" s="119"/>
      <c r="G25" s="559"/>
      <c r="H25" s="559"/>
      <c r="I25" s="559"/>
      <c r="J25" s="113"/>
    </row>
    <row r="26" spans="2:10" ht="19.5" customHeight="1" x14ac:dyDescent="0.2">
      <c r="B26" s="140"/>
      <c r="C26" s="559"/>
      <c r="D26" s="559"/>
      <c r="E26" s="559"/>
      <c r="F26" s="119"/>
      <c r="G26" s="559"/>
      <c r="H26" s="559"/>
      <c r="I26" s="559"/>
      <c r="J26" s="113"/>
    </row>
    <row r="27" spans="2:10" ht="15" customHeight="1" x14ac:dyDescent="0.2">
      <c r="B27" s="140"/>
      <c r="C27" s="119"/>
      <c r="D27" s="119"/>
      <c r="E27" s="119"/>
      <c r="F27" s="119"/>
      <c r="G27" s="119"/>
      <c r="H27" s="119"/>
      <c r="I27" s="119"/>
      <c r="J27" s="113"/>
    </row>
    <row r="28" spans="2:10" ht="15" customHeight="1" x14ac:dyDescent="0.2">
      <c r="B28" s="140"/>
      <c r="C28" s="559"/>
      <c r="D28" s="559"/>
      <c r="E28" s="559"/>
      <c r="F28" s="119"/>
      <c r="G28" s="559"/>
      <c r="H28" s="559"/>
      <c r="I28" s="559"/>
      <c r="J28" s="113"/>
    </row>
    <row r="29" spans="2:10" ht="12.75" customHeight="1" x14ac:dyDescent="0.2">
      <c r="B29" s="140"/>
      <c r="C29" s="559"/>
      <c r="D29" s="559"/>
      <c r="E29" s="559"/>
      <c r="F29" s="119"/>
      <c r="G29" s="559"/>
      <c r="H29" s="559"/>
      <c r="I29" s="559"/>
      <c r="J29" s="113"/>
    </row>
    <row r="30" spans="2:10" ht="15" customHeight="1" x14ac:dyDescent="0.2">
      <c r="B30" s="140"/>
      <c r="C30" s="559"/>
      <c r="D30" s="559"/>
      <c r="E30" s="559"/>
      <c r="F30" s="119"/>
      <c r="G30" s="559"/>
      <c r="H30" s="559"/>
      <c r="I30" s="559"/>
      <c r="J30" s="113"/>
    </row>
    <row r="31" spans="2:10" ht="15" customHeight="1" x14ac:dyDescent="0.2">
      <c r="B31" s="140"/>
      <c r="C31" s="559"/>
      <c r="D31" s="559"/>
      <c r="E31" s="559"/>
      <c r="F31" s="119"/>
      <c r="J31" s="113"/>
    </row>
    <row r="32" spans="2:10" ht="15" customHeight="1" x14ac:dyDescent="0.2">
      <c r="B32" s="140"/>
      <c r="C32" s="119"/>
      <c r="D32" s="119"/>
      <c r="E32" s="119"/>
      <c r="F32" s="119"/>
      <c r="G32" s="119"/>
      <c r="H32" s="119"/>
      <c r="I32" s="119"/>
      <c r="J32" s="113"/>
    </row>
    <row r="33" spans="2:10" ht="15" customHeight="1" x14ac:dyDescent="0.2">
      <c r="B33" s="140"/>
      <c r="C33" s="119"/>
      <c r="D33" s="119"/>
      <c r="E33" s="119"/>
      <c r="F33" s="119"/>
      <c r="G33" s="119"/>
      <c r="H33" s="119"/>
      <c r="I33" s="119"/>
      <c r="J33" s="113"/>
    </row>
    <row r="34" spans="2:10" ht="15" customHeight="1" x14ac:dyDescent="0.2">
      <c r="B34" s="140"/>
      <c r="C34" s="119"/>
      <c r="D34" s="119"/>
      <c r="E34" s="119"/>
      <c r="F34" s="119"/>
      <c r="G34" s="119"/>
      <c r="H34" s="119"/>
      <c r="I34" s="119"/>
      <c r="J34" s="113"/>
    </row>
    <row r="35" spans="2:10" ht="15" customHeight="1" x14ac:dyDescent="0.2">
      <c r="B35" s="140"/>
      <c r="C35" s="114" t="s">
        <v>21</v>
      </c>
      <c r="D35" s="115"/>
      <c r="E35" s="115"/>
      <c r="F35" s="115"/>
      <c r="G35" s="115"/>
      <c r="H35" s="115"/>
      <c r="I35" s="115"/>
      <c r="J35" s="113"/>
    </row>
    <row r="36" spans="2:10" ht="15" customHeight="1" x14ac:dyDescent="0.2">
      <c r="B36" s="140"/>
      <c r="C36" s="556" t="s">
        <v>22</v>
      </c>
      <c r="D36" s="556"/>
      <c r="E36" s="556"/>
      <c r="F36" s="556"/>
      <c r="G36" s="556"/>
      <c r="H36" s="556"/>
      <c r="I36" s="556"/>
      <c r="J36" s="113"/>
    </row>
    <row r="37" spans="2:10" ht="15" customHeight="1" x14ac:dyDescent="0.2">
      <c r="B37" s="140"/>
      <c r="C37" s="169"/>
      <c r="D37" s="169"/>
      <c r="E37" s="169"/>
      <c r="F37" s="169"/>
      <c r="G37" s="169"/>
      <c r="H37" s="169"/>
      <c r="I37" s="169"/>
      <c r="J37" s="113"/>
    </row>
    <row r="38" spans="2:10" ht="15" customHeight="1" x14ac:dyDescent="0.2">
      <c r="B38" s="140"/>
      <c r="C38" s="114" t="s">
        <v>23</v>
      </c>
      <c r="D38" s="117"/>
      <c r="E38" s="117"/>
      <c r="F38" s="117"/>
      <c r="G38" s="117"/>
      <c r="H38" s="117"/>
      <c r="I38" s="117"/>
      <c r="J38" s="113"/>
    </row>
    <row r="39" spans="2:10" ht="15" customHeight="1" x14ac:dyDescent="0.2">
      <c r="B39" s="140"/>
      <c r="C39" s="556" t="s">
        <v>24</v>
      </c>
      <c r="D39" s="556"/>
      <c r="E39" s="556"/>
      <c r="F39" s="556"/>
      <c r="G39" s="556"/>
      <c r="H39" s="556"/>
      <c r="I39" s="556"/>
      <c r="J39" s="113"/>
    </row>
    <row r="40" spans="2:10" ht="15" customHeight="1" x14ac:dyDescent="0.2">
      <c r="B40" s="140"/>
      <c r="C40" s="169"/>
      <c r="D40" s="169"/>
      <c r="E40" s="169"/>
      <c r="F40" s="169"/>
      <c r="G40" s="169"/>
      <c r="H40" s="169"/>
      <c r="I40" s="169"/>
      <c r="J40" s="113"/>
    </row>
    <row r="41" spans="2:10" ht="15" customHeight="1" x14ac:dyDescent="0.2">
      <c r="B41" s="140"/>
      <c r="C41" s="114" t="s">
        <v>25</v>
      </c>
      <c r="D41" s="117"/>
      <c r="E41" s="117"/>
      <c r="F41" s="117"/>
      <c r="G41" s="117"/>
      <c r="H41" s="117"/>
      <c r="I41" s="117"/>
      <c r="J41" s="113"/>
    </row>
    <row r="42" spans="2:10" ht="15" customHeight="1" x14ac:dyDescent="0.2">
      <c r="B42" s="140"/>
      <c r="C42" s="538" t="s">
        <v>26</v>
      </c>
      <c r="D42" s="538"/>
      <c r="E42" s="538"/>
      <c r="F42" s="538"/>
      <c r="G42" s="538"/>
      <c r="H42" s="538"/>
      <c r="I42" s="538"/>
      <c r="J42" s="113"/>
    </row>
    <row r="43" spans="2:10" ht="15" customHeight="1" x14ac:dyDescent="0.2">
      <c r="B43" s="140"/>
      <c r="C43" s="538"/>
      <c r="D43" s="538"/>
      <c r="E43" s="538"/>
      <c r="F43" s="538"/>
      <c r="G43" s="538"/>
      <c r="H43" s="538"/>
      <c r="I43" s="538"/>
      <c r="J43" s="113"/>
    </row>
    <row r="44" spans="2:10" ht="15" customHeight="1" x14ac:dyDescent="0.2">
      <c r="B44" s="140"/>
      <c r="C44" s="538"/>
      <c r="D44" s="538"/>
      <c r="E44" s="538"/>
      <c r="F44" s="538"/>
      <c r="G44" s="538"/>
      <c r="H44" s="538"/>
      <c r="I44" s="538"/>
      <c r="J44" s="113"/>
    </row>
    <row r="45" spans="2:10" ht="15" customHeight="1" x14ac:dyDescent="0.2">
      <c r="B45" s="140"/>
      <c r="C45" s="114" t="s">
        <v>27</v>
      </c>
      <c r="D45" s="117"/>
      <c r="E45" s="117"/>
      <c r="F45" s="117"/>
      <c r="G45" s="117"/>
      <c r="H45" s="117"/>
      <c r="I45" s="117"/>
      <c r="J45" s="113"/>
    </row>
    <row r="46" spans="2:10" ht="15" customHeight="1" x14ac:dyDescent="0.2">
      <c r="B46" s="140"/>
      <c r="C46" s="556" t="s">
        <v>28</v>
      </c>
      <c r="D46" s="556"/>
      <c r="E46" s="556"/>
      <c r="F46" s="556"/>
      <c r="G46" s="556"/>
      <c r="H46" s="556"/>
      <c r="I46" s="556"/>
      <c r="J46" s="113"/>
    </row>
    <row r="47" spans="2:10" ht="15" customHeight="1" x14ac:dyDescent="0.2">
      <c r="B47" s="140"/>
      <c r="C47" s="556"/>
      <c r="D47" s="556"/>
      <c r="E47" s="556"/>
      <c r="F47" s="556"/>
      <c r="G47" s="556"/>
      <c r="H47" s="556"/>
      <c r="I47" s="556"/>
      <c r="J47" s="113"/>
    </row>
    <row r="48" spans="2:10" ht="15" customHeight="1" x14ac:dyDescent="0.2">
      <c r="B48" s="140"/>
      <c r="C48" s="117"/>
      <c r="D48" s="117"/>
      <c r="E48" s="117"/>
      <c r="F48" s="117"/>
      <c r="G48" s="117"/>
      <c r="H48" s="117"/>
      <c r="I48" s="117"/>
      <c r="J48" s="113"/>
    </row>
    <row r="49" spans="2:10" ht="15" customHeight="1" x14ac:dyDescent="0.2">
      <c r="B49" s="140"/>
      <c r="C49" s="169"/>
      <c r="D49" s="169"/>
      <c r="E49" s="169"/>
      <c r="F49" s="169"/>
      <c r="G49" s="169"/>
      <c r="H49" s="169"/>
      <c r="I49" s="169"/>
      <c r="J49" s="113"/>
    </row>
    <row r="50" spans="2:10" ht="15" customHeight="1" x14ac:dyDescent="0.2">
      <c r="B50" s="140"/>
      <c r="C50" s="114" t="s">
        <v>29</v>
      </c>
      <c r="D50" s="115"/>
      <c r="E50" s="115"/>
      <c r="F50" s="115"/>
      <c r="G50" s="115"/>
      <c r="H50" s="115"/>
      <c r="I50" s="115"/>
      <c r="J50" s="113"/>
    </row>
    <row r="51" spans="2:10" ht="27.9" customHeight="1" x14ac:dyDescent="0.2">
      <c r="B51" s="140"/>
      <c r="C51" s="556" t="s">
        <v>30</v>
      </c>
      <c r="D51" s="556"/>
      <c r="E51" s="556"/>
      <c r="F51" s="556"/>
      <c r="G51" s="556"/>
      <c r="H51" s="556"/>
      <c r="I51" s="556"/>
      <c r="J51" s="113"/>
    </row>
    <row r="52" spans="2:10" ht="27.9" customHeight="1" x14ac:dyDescent="0.2">
      <c r="B52" s="140"/>
      <c r="C52" s="170"/>
      <c r="D52" s="580" t="s">
        <v>31</v>
      </c>
      <c r="E52" s="581"/>
      <c r="F52" s="582" t="s">
        <v>32</v>
      </c>
      <c r="G52" s="582"/>
      <c r="H52" s="170"/>
      <c r="I52" s="171"/>
      <c r="J52" s="113"/>
    </row>
    <row r="53" spans="2:10" ht="27.9" customHeight="1" x14ac:dyDescent="0.2">
      <c r="B53" s="140"/>
      <c r="C53" s="170"/>
      <c r="D53" s="571" t="s">
        <v>33</v>
      </c>
      <c r="E53" s="572"/>
      <c r="F53" s="577" t="s">
        <v>34</v>
      </c>
      <c r="G53" s="577"/>
      <c r="H53" s="170"/>
      <c r="I53" s="171"/>
      <c r="J53" s="113"/>
    </row>
    <row r="54" spans="2:10" ht="27.9" customHeight="1" x14ac:dyDescent="0.2">
      <c r="B54" s="140"/>
      <c r="C54" s="172"/>
      <c r="D54" s="573"/>
      <c r="E54" s="574"/>
      <c r="F54" s="577"/>
      <c r="G54" s="577"/>
      <c r="H54" s="172"/>
      <c r="I54" s="171"/>
      <c r="J54" s="113"/>
    </row>
    <row r="55" spans="2:10" ht="27.9" customHeight="1" x14ac:dyDescent="0.2">
      <c r="B55" s="140"/>
      <c r="C55" s="170"/>
      <c r="D55" s="575"/>
      <c r="E55" s="576"/>
      <c r="F55" s="577"/>
      <c r="G55" s="577"/>
      <c r="H55" s="170"/>
      <c r="I55" s="171"/>
      <c r="J55" s="113"/>
    </row>
    <row r="56" spans="2:10" ht="27.9" customHeight="1" x14ac:dyDescent="0.2">
      <c r="B56" s="140"/>
      <c r="C56" s="578" t="s">
        <v>35</v>
      </c>
      <c r="D56" s="578"/>
      <c r="E56" s="578"/>
      <c r="F56" s="578"/>
      <c r="G56" s="578"/>
      <c r="H56" s="578"/>
      <c r="I56" s="169"/>
      <c r="J56" s="113"/>
    </row>
    <row r="57" spans="2:10" ht="27.9" customHeight="1" x14ac:dyDescent="0.3">
      <c r="B57" s="140"/>
      <c r="C57" s="173"/>
      <c r="D57" s="173"/>
      <c r="E57" s="173"/>
      <c r="F57" s="173"/>
      <c r="G57" s="173"/>
      <c r="H57" s="173"/>
      <c r="I57" s="169"/>
      <c r="J57" s="113"/>
    </row>
    <row r="58" spans="2:10" ht="21.75" customHeight="1" x14ac:dyDescent="0.2">
      <c r="B58" s="140"/>
      <c r="C58" s="579" t="s">
        <v>36</v>
      </c>
      <c r="D58" s="579"/>
      <c r="E58" s="579"/>
      <c r="F58" s="579"/>
      <c r="G58" s="579"/>
      <c r="H58" s="579"/>
      <c r="I58" s="169"/>
      <c r="J58" s="113"/>
    </row>
    <row r="59" spans="2:10" ht="27.9" customHeight="1" x14ac:dyDescent="0.2">
      <c r="B59" s="140"/>
      <c r="C59" s="114" t="s">
        <v>37</v>
      </c>
      <c r="D59" s="114"/>
      <c r="E59" s="114"/>
      <c r="F59" s="114"/>
      <c r="G59" s="114"/>
      <c r="H59" s="114"/>
      <c r="I59" s="114"/>
      <c r="J59" s="113"/>
    </row>
    <row r="60" spans="2:10" ht="27.9" customHeight="1" x14ac:dyDescent="0.2">
      <c r="B60" s="140"/>
      <c r="C60" s="556" t="s">
        <v>38</v>
      </c>
      <c r="D60" s="556"/>
      <c r="E60" s="556"/>
      <c r="F60" s="556"/>
      <c r="G60" s="556"/>
      <c r="H60" s="556"/>
      <c r="I60" s="556"/>
      <c r="J60" s="113"/>
    </row>
    <row r="61" spans="2:10" ht="19.5" customHeight="1" x14ac:dyDescent="0.2">
      <c r="B61" s="140"/>
      <c r="C61" s="192" t="s">
        <v>39</v>
      </c>
      <c r="D61" s="111"/>
      <c r="E61" s="111"/>
      <c r="F61" s="111"/>
      <c r="G61" s="193"/>
      <c r="H61" s="193"/>
      <c r="I61" s="193"/>
      <c r="J61" s="113"/>
    </row>
    <row r="62" spans="2:10" ht="53.25" customHeight="1" x14ac:dyDescent="0.2">
      <c r="B62" s="140"/>
      <c r="C62" s="569" t="s">
        <v>40</v>
      </c>
      <c r="D62" s="569"/>
      <c r="E62" s="569"/>
      <c r="F62" s="569"/>
      <c r="G62" s="174"/>
      <c r="H62" s="174"/>
      <c r="I62" s="174"/>
      <c r="J62" s="113"/>
    </row>
    <row r="63" spans="2:10" ht="27.9" customHeight="1" x14ac:dyDescent="0.2">
      <c r="B63" s="140"/>
      <c r="D63" s="174"/>
      <c r="E63" s="174"/>
      <c r="F63" s="174"/>
      <c r="G63" s="174"/>
      <c r="H63" s="174"/>
      <c r="I63" s="174"/>
      <c r="J63" s="113"/>
    </row>
    <row r="64" spans="2:10" ht="48.75" customHeight="1" x14ac:dyDescent="0.2">
      <c r="B64" s="140"/>
      <c r="C64" s="174"/>
      <c r="D64" s="174"/>
      <c r="E64" s="174"/>
      <c r="F64" s="174"/>
      <c r="G64" s="174"/>
      <c r="H64" s="175"/>
      <c r="I64" s="175"/>
      <c r="J64" s="113"/>
    </row>
    <row r="65" spans="2:10" ht="9.75" customHeight="1" x14ac:dyDescent="0.2">
      <c r="B65" s="140"/>
      <c r="C65" s="568" t="s">
        <v>41</v>
      </c>
      <c r="D65" s="568"/>
      <c r="E65" s="568"/>
      <c r="F65" s="568"/>
      <c r="G65" s="174"/>
      <c r="H65" s="174"/>
      <c r="I65" s="174"/>
      <c r="J65" s="113"/>
    </row>
    <row r="66" spans="2:10" ht="27.9" customHeight="1" x14ac:dyDescent="0.2">
      <c r="B66" s="140"/>
      <c r="C66" s="114" t="s">
        <v>42</v>
      </c>
      <c r="D66" s="118"/>
      <c r="E66" s="118"/>
      <c r="F66" s="118"/>
      <c r="G66" s="118"/>
      <c r="H66" s="118"/>
      <c r="I66" s="118"/>
      <c r="J66" s="113"/>
    </row>
    <row r="67" spans="2:10" ht="31.5" customHeight="1" x14ac:dyDescent="0.2">
      <c r="B67" s="140"/>
      <c r="C67" s="569" t="s">
        <v>43</v>
      </c>
      <c r="D67" s="569"/>
      <c r="E67" s="569"/>
      <c r="F67" s="569"/>
      <c r="G67" s="569"/>
      <c r="H67" s="569"/>
      <c r="I67" s="569"/>
      <c r="J67" s="113"/>
    </row>
    <row r="68" spans="2:10" ht="15.6" customHeight="1" x14ac:dyDescent="0.2">
      <c r="B68" s="140"/>
      <c r="C68" s="176"/>
      <c r="D68" s="176"/>
      <c r="E68" s="176"/>
      <c r="F68" s="176"/>
      <c r="G68" s="176"/>
      <c r="H68" s="176"/>
      <c r="I68" s="176"/>
      <c r="J68" s="113"/>
    </row>
    <row r="69" spans="2:10" ht="27.9" customHeight="1" x14ac:dyDescent="0.3">
      <c r="B69" s="140"/>
      <c r="C69" s="173"/>
      <c r="D69" s="173"/>
      <c r="E69" s="173"/>
      <c r="F69" s="173"/>
      <c r="G69" s="173"/>
      <c r="H69" s="173"/>
      <c r="I69" s="175"/>
      <c r="J69" s="113"/>
    </row>
    <row r="70" spans="2:10" ht="27.9" customHeight="1" x14ac:dyDescent="0.2">
      <c r="B70" s="140"/>
      <c r="D70" s="177"/>
      <c r="E70" s="177"/>
      <c r="F70" s="177"/>
      <c r="G70" s="177"/>
      <c r="H70" s="177"/>
      <c r="I70" s="175"/>
      <c r="J70" s="113"/>
    </row>
    <row r="71" spans="2:10" ht="27.9" customHeight="1" x14ac:dyDescent="0.2">
      <c r="B71" s="140"/>
      <c r="C71" s="169"/>
      <c r="D71" s="169"/>
      <c r="E71" s="169"/>
      <c r="F71" s="169"/>
      <c r="G71" s="169"/>
      <c r="H71" s="169"/>
      <c r="I71" s="169"/>
      <c r="J71" s="113"/>
    </row>
    <row r="72" spans="2:10" ht="27.9" customHeight="1" x14ac:dyDescent="0.2">
      <c r="B72" s="140"/>
      <c r="C72" s="169"/>
      <c r="D72" s="169"/>
      <c r="E72" s="169"/>
      <c r="F72" s="169"/>
      <c r="G72" s="169"/>
      <c r="H72" s="169"/>
      <c r="I72" s="169"/>
      <c r="J72" s="113"/>
    </row>
    <row r="73" spans="2:10" ht="12.75" customHeight="1" x14ac:dyDescent="0.2">
      <c r="B73" s="140"/>
      <c r="C73" s="111"/>
      <c r="D73" s="111"/>
      <c r="E73" s="111"/>
      <c r="F73" s="111"/>
      <c r="G73" s="111"/>
      <c r="H73" s="111"/>
      <c r="I73" s="111"/>
      <c r="J73" s="113"/>
    </row>
    <row r="74" spans="2:10" ht="15" customHeight="1" x14ac:dyDescent="0.2">
      <c r="B74" s="140"/>
      <c r="D74" s="117"/>
      <c r="E74" s="117"/>
      <c r="F74" s="117"/>
      <c r="G74" s="117"/>
      <c r="H74" s="117"/>
      <c r="I74" s="117"/>
      <c r="J74" s="113"/>
    </row>
    <row r="75" spans="2:10" ht="29.1" customHeight="1" x14ac:dyDescent="0.2">
      <c r="B75" s="140"/>
      <c r="C75" s="556"/>
      <c r="D75" s="556"/>
      <c r="E75" s="556"/>
      <c r="F75" s="556"/>
      <c r="G75" s="556"/>
      <c r="H75" s="556"/>
      <c r="I75" s="556"/>
      <c r="J75" s="113"/>
    </row>
    <row r="76" spans="2:10" ht="29.1" customHeight="1" x14ac:dyDescent="0.2">
      <c r="B76" s="140"/>
      <c r="C76" s="169"/>
      <c r="D76" s="169"/>
      <c r="E76" s="169"/>
      <c r="F76" s="169"/>
      <c r="G76" s="169"/>
      <c r="H76" s="169"/>
      <c r="I76" s="169"/>
      <c r="J76" s="113"/>
    </row>
    <row r="77" spans="2:10" ht="29.1" customHeight="1" x14ac:dyDescent="0.2">
      <c r="B77" s="140"/>
      <c r="C77" s="169"/>
      <c r="D77" s="169"/>
      <c r="E77" s="169"/>
      <c r="F77" s="169"/>
      <c r="G77" s="169"/>
      <c r="H77" s="169"/>
      <c r="I77" s="169"/>
      <c r="J77" s="113"/>
    </row>
    <row r="78" spans="2:10" ht="29.1" customHeight="1" x14ac:dyDescent="0.2">
      <c r="B78" s="140"/>
      <c r="C78" s="169"/>
      <c r="D78" s="169"/>
      <c r="E78" s="169"/>
      <c r="F78" s="169"/>
      <c r="G78" s="169"/>
      <c r="H78" s="169"/>
      <c r="I78" s="169"/>
      <c r="J78" s="113"/>
    </row>
    <row r="79" spans="2:10" ht="29.1" customHeight="1" x14ac:dyDescent="0.2">
      <c r="B79" s="140"/>
      <c r="C79" s="169"/>
      <c r="D79" s="169"/>
      <c r="E79" s="169"/>
      <c r="F79" s="169"/>
      <c r="G79" s="169"/>
      <c r="H79" s="169"/>
      <c r="I79" s="169"/>
      <c r="J79" s="113"/>
    </row>
    <row r="80" spans="2:10" ht="29.1" customHeight="1" x14ac:dyDescent="0.2">
      <c r="B80" s="140"/>
      <c r="C80" s="169"/>
      <c r="D80" s="169"/>
      <c r="E80" s="169"/>
      <c r="F80" s="169"/>
      <c r="G80" s="169"/>
      <c r="H80" s="169"/>
      <c r="I80" s="169"/>
      <c r="J80" s="113"/>
    </row>
    <row r="81" spans="2:10" ht="29.1" customHeight="1" x14ac:dyDescent="0.2">
      <c r="B81" s="140"/>
      <c r="C81" s="570" t="s">
        <v>44</v>
      </c>
      <c r="D81" s="570"/>
      <c r="E81" s="570"/>
      <c r="F81" s="570"/>
      <c r="G81" s="570"/>
      <c r="H81" s="570"/>
      <c r="I81" s="169"/>
      <c r="J81" s="113"/>
    </row>
    <row r="82" spans="2:10" ht="15" customHeight="1" x14ac:dyDescent="0.2">
      <c r="B82" s="140"/>
      <c r="C82" s="114" t="s">
        <v>45</v>
      </c>
      <c r="D82" s="117"/>
      <c r="E82" s="117"/>
      <c r="F82" s="117"/>
      <c r="G82" s="117"/>
      <c r="H82" s="117"/>
      <c r="I82" s="117"/>
      <c r="J82" s="113"/>
    </row>
    <row r="83" spans="2:10" ht="15" customHeight="1" x14ac:dyDescent="0.2">
      <c r="B83" s="140"/>
      <c r="C83" s="538" t="s">
        <v>46</v>
      </c>
      <c r="D83" s="538"/>
      <c r="E83" s="538"/>
      <c r="F83" s="538"/>
      <c r="G83" s="538"/>
      <c r="H83" s="538"/>
      <c r="I83" s="538"/>
      <c r="J83" s="113"/>
    </row>
    <row r="84" spans="2:10" ht="15" customHeight="1" x14ac:dyDescent="0.2">
      <c r="B84" s="140"/>
      <c r="C84" s="538"/>
      <c r="D84" s="538"/>
      <c r="E84" s="538"/>
      <c r="F84" s="538"/>
      <c r="G84" s="538"/>
      <c r="H84" s="538"/>
      <c r="I84" s="538"/>
      <c r="J84" s="113"/>
    </row>
    <row r="85" spans="2:10" ht="15" customHeight="1" x14ac:dyDescent="0.2">
      <c r="B85" s="140"/>
      <c r="C85" s="538"/>
      <c r="D85" s="538"/>
      <c r="E85" s="538"/>
      <c r="F85" s="538"/>
      <c r="G85" s="538"/>
      <c r="H85" s="538"/>
      <c r="I85" s="538"/>
      <c r="J85" s="113"/>
    </row>
    <row r="86" spans="2:10" ht="15" customHeight="1" x14ac:dyDescent="0.2">
      <c r="B86" s="140"/>
      <c r="C86" s="114" t="s">
        <v>47</v>
      </c>
      <c r="D86" s="117"/>
      <c r="E86" s="117"/>
      <c r="F86" s="117"/>
      <c r="G86" s="117"/>
      <c r="H86" s="117"/>
      <c r="I86" s="117"/>
      <c r="J86" s="113"/>
    </row>
    <row r="87" spans="2:10" ht="66" customHeight="1" x14ac:dyDescent="0.2">
      <c r="B87" s="140"/>
      <c r="C87" s="538" t="s">
        <v>48</v>
      </c>
      <c r="D87" s="538"/>
      <c r="E87" s="538"/>
      <c r="F87" s="538"/>
      <c r="G87" s="538"/>
      <c r="H87" s="538"/>
      <c r="I87" s="538"/>
      <c r="J87" s="113"/>
    </row>
    <row r="88" spans="2:10" ht="15" customHeight="1" x14ac:dyDescent="0.2">
      <c r="B88" s="140"/>
      <c r="C88" s="132"/>
      <c r="D88" s="132"/>
      <c r="E88" s="132"/>
      <c r="F88" s="132"/>
      <c r="G88" s="132"/>
      <c r="H88" s="132"/>
      <c r="I88" s="132"/>
      <c r="J88" s="113"/>
    </row>
    <row r="89" spans="2:10" ht="5.25" customHeight="1" thickBot="1" x14ac:dyDescent="0.25">
      <c r="B89" s="141"/>
      <c r="C89" s="540"/>
      <c r="D89" s="540"/>
      <c r="E89" s="540"/>
      <c r="F89" s="540"/>
      <c r="G89" s="540"/>
      <c r="H89" s="540"/>
      <c r="I89" s="540"/>
      <c r="J89" s="120"/>
    </row>
    <row r="90" spans="2:10" ht="33" customHeight="1" thickBot="1" x14ac:dyDescent="0.25">
      <c r="B90" s="533" t="s">
        <v>49</v>
      </c>
      <c r="C90" s="534"/>
      <c r="D90" s="534"/>
      <c r="E90" s="534"/>
      <c r="F90" s="534"/>
      <c r="G90" s="534"/>
      <c r="H90" s="534"/>
      <c r="I90" s="534"/>
      <c r="J90" s="534"/>
    </row>
    <row r="91" spans="2:10" ht="5.25" customHeight="1" x14ac:dyDescent="0.2">
      <c r="B91" s="564"/>
      <c r="C91" s="565"/>
      <c r="D91" s="565"/>
      <c r="E91" s="565"/>
      <c r="F91" s="565"/>
      <c r="G91" s="565"/>
      <c r="H91" s="565"/>
      <c r="I91" s="565"/>
      <c r="J91" s="566"/>
    </row>
    <row r="92" spans="2:10" ht="12.6" hidden="1" x14ac:dyDescent="0.2">
      <c r="B92" s="541"/>
      <c r="C92" s="115" t="s">
        <v>50</v>
      </c>
      <c r="D92" s="118"/>
      <c r="E92" s="118"/>
      <c r="F92" s="118"/>
      <c r="G92" s="118"/>
      <c r="H92" s="118"/>
      <c r="I92" s="118"/>
      <c r="J92" s="543"/>
    </row>
    <row r="93" spans="2:10" ht="12.6" x14ac:dyDescent="0.2">
      <c r="B93" s="541"/>
      <c r="C93" s="115"/>
      <c r="D93" s="118"/>
      <c r="E93" s="118"/>
      <c r="F93" s="118"/>
      <c r="G93" s="118"/>
      <c r="H93" s="118"/>
      <c r="I93" s="118"/>
      <c r="J93" s="543"/>
    </row>
    <row r="94" spans="2:10" ht="32.1" customHeight="1" x14ac:dyDescent="0.2">
      <c r="B94" s="541"/>
      <c r="C94" s="538" t="s">
        <v>51</v>
      </c>
      <c r="D94" s="538"/>
      <c r="E94" s="538"/>
      <c r="F94" s="538"/>
      <c r="G94" s="538"/>
      <c r="H94" s="538"/>
      <c r="I94" s="538"/>
      <c r="J94" s="543"/>
    </row>
    <row r="95" spans="2:10" ht="12.6" x14ac:dyDescent="0.2">
      <c r="B95" s="541"/>
      <c r="C95" s="115"/>
      <c r="D95" s="118"/>
      <c r="E95" s="118"/>
      <c r="F95" s="118"/>
      <c r="G95" s="118"/>
      <c r="H95" s="118"/>
      <c r="I95" s="118"/>
      <c r="J95" s="543"/>
    </row>
    <row r="96" spans="2:10" ht="12.9" customHeight="1" x14ac:dyDescent="0.2">
      <c r="B96" s="541"/>
      <c r="C96" s="535" t="s">
        <v>52</v>
      </c>
      <c r="D96" s="535"/>
      <c r="E96" s="535"/>
      <c r="F96" s="535"/>
      <c r="G96" s="535"/>
      <c r="H96" s="535"/>
      <c r="I96" s="535"/>
      <c r="J96" s="543"/>
    </row>
    <row r="97" spans="2:18" ht="12.9" customHeight="1" x14ac:dyDescent="0.2">
      <c r="B97" s="541"/>
      <c r="C97" s="112"/>
      <c r="D97" s="112"/>
      <c r="E97" s="112"/>
      <c r="F97" s="112"/>
      <c r="G97" s="112"/>
      <c r="H97" s="112"/>
      <c r="I97" s="112"/>
      <c r="J97" s="543"/>
    </row>
    <row r="98" spans="2:18" ht="12.9" customHeight="1" x14ac:dyDescent="0.2">
      <c r="B98" s="541"/>
      <c r="C98" s="567" t="s">
        <v>53</v>
      </c>
      <c r="D98" s="567"/>
      <c r="E98" s="567"/>
      <c r="F98" s="567"/>
      <c r="J98" s="543"/>
    </row>
    <row r="99" spans="2:18" ht="12.9" customHeight="1" x14ac:dyDescent="0.2">
      <c r="B99" s="541"/>
      <c r="C99" s="112"/>
      <c r="D99" s="112"/>
      <c r="E99" s="112"/>
      <c r="F99" s="112"/>
      <c r="G99" s="112"/>
      <c r="H99" s="112"/>
      <c r="I99" s="112"/>
      <c r="J99" s="543"/>
    </row>
    <row r="100" spans="2:18" ht="12.9" customHeight="1" x14ac:dyDescent="0.2">
      <c r="B100" s="541"/>
      <c r="C100" s="112"/>
      <c r="D100" s="112"/>
      <c r="E100" s="112"/>
      <c r="F100" s="112"/>
      <c r="G100" s="112"/>
      <c r="H100" s="112"/>
      <c r="I100" s="112"/>
      <c r="J100" s="543"/>
    </row>
    <row r="101" spans="2:18" ht="12.9" customHeight="1" x14ac:dyDescent="0.2">
      <c r="B101" s="541"/>
      <c r="C101" s="112"/>
      <c r="D101" s="112"/>
      <c r="E101" s="112"/>
      <c r="F101" s="112"/>
      <c r="G101" s="112"/>
      <c r="H101" s="112"/>
      <c r="I101" s="112"/>
      <c r="J101" s="543"/>
    </row>
    <row r="102" spans="2:18" ht="12.9" customHeight="1" x14ac:dyDescent="0.2">
      <c r="B102" s="541"/>
      <c r="C102" s="112"/>
      <c r="D102" s="112"/>
      <c r="E102" s="112"/>
      <c r="F102" s="112"/>
      <c r="G102" s="112"/>
      <c r="H102" s="112"/>
      <c r="I102" s="112"/>
      <c r="J102" s="543"/>
    </row>
    <row r="103" spans="2:18" ht="12.9" customHeight="1" x14ac:dyDescent="0.2">
      <c r="B103" s="541"/>
      <c r="C103" s="112"/>
      <c r="D103" s="112"/>
      <c r="E103" s="112"/>
      <c r="F103" s="112"/>
      <c r="G103" s="112"/>
      <c r="H103" s="112"/>
      <c r="I103" s="112"/>
      <c r="J103" s="543"/>
    </row>
    <row r="104" spans="2:18" ht="12.9" customHeight="1" x14ac:dyDescent="0.2">
      <c r="B104" s="541"/>
      <c r="C104" s="112"/>
      <c r="D104" s="112"/>
      <c r="E104" s="112"/>
      <c r="F104" s="112"/>
      <c r="G104" s="112"/>
      <c r="H104" s="112"/>
      <c r="I104" s="112"/>
      <c r="J104" s="543"/>
    </row>
    <row r="105" spans="2:18" ht="12.9" customHeight="1" x14ac:dyDescent="0.2">
      <c r="B105" s="541"/>
      <c r="C105" s="112"/>
      <c r="D105" s="112"/>
      <c r="E105" s="112"/>
      <c r="F105" s="112"/>
      <c r="G105" s="112"/>
      <c r="H105" s="112"/>
      <c r="I105" s="112"/>
      <c r="J105" s="543"/>
    </row>
    <row r="106" spans="2:18" ht="12.9" customHeight="1" x14ac:dyDescent="0.2">
      <c r="B106" s="541"/>
      <c r="C106" s="112"/>
      <c r="D106" s="112"/>
      <c r="E106" s="112"/>
      <c r="F106" s="112"/>
      <c r="G106" s="112"/>
      <c r="H106" s="112"/>
      <c r="I106" s="112"/>
      <c r="J106" s="543"/>
    </row>
    <row r="107" spans="2:18" ht="12.9" customHeight="1" x14ac:dyDescent="0.2">
      <c r="B107" s="541"/>
      <c r="C107" s="112"/>
      <c r="D107" s="112"/>
      <c r="E107" s="112"/>
      <c r="F107" s="112"/>
      <c r="G107" s="112"/>
      <c r="H107" s="112"/>
      <c r="I107" s="112"/>
      <c r="J107" s="543"/>
    </row>
    <row r="108" spans="2:18" ht="12.6" x14ac:dyDescent="0.2">
      <c r="B108" s="541"/>
      <c r="C108" s="112"/>
      <c r="D108" s="112"/>
      <c r="E108" s="112"/>
      <c r="F108" s="112"/>
      <c r="G108" s="112"/>
      <c r="H108" s="112"/>
      <c r="I108" s="112"/>
      <c r="J108" s="543"/>
    </row>
    <row r="109" spans="2:18" ht="12.6" x14ac:dyDescent="0.2">
      <c r="B109" s="541"/>
      <c r="J109" s="543"/>
      <c r="M109" s="111"/>
      <c r="N109" s="111"/>
      <c r="O109" s="111"/>
      <c r="P109" s="111"/>
      <c r="Q109" s="111"/>
      <c r="R109" s="111"/>
    </row>
    <row r="110" spans="2:18" ht="15" customHeight="1" x14ac:dyDescent="0.2">
      <c r="B110" s="541"/>
      <c r="J110" s="543"/>
    </row>
    <row r="111" spans="2:18" ht="15" customHeight="1" x14ac:dyDescent="0.2">
      <c r="B111" s="541"/>
      <c r="C111" s="535" t="s">
        <v>54</v>
      </c>
      <c r="D111" s="535"/>
      <c r="E111" s="535"/>
      <c r="F111" s="535"/>
      <c r="G111" s="535"/>
      <c r="H111" s="535"/>
      <c r="I111" s="535"/>
      <c r="J111" s="543"/>
    </row>
    <row r="112" spans="2:18" ht="15" customHeight="1" x14ac:dyDescent="0.2">
      <c r="B112" s="541"/>
      <c r="J112" s="543"/>
    </row>
    <row r="113" spans="2:10" ht="15" customHeight="1" x14ac:dyDescent="0.2">
      <c r="B113" s="541"/>
      <c r="C113" s="122"/>
      <c r="D113" s="122"/>
      <c r="E113" s="122"/>
      <c r="F113" s="122"/>
      <c r="G113" s="122"/>
      <c r="H113" s="122"/>
      <c r="I113" s="122"/>
      <c r="J113" s="543"/>
    </row>
    <row r="114" spans="2:10" ht="25.5" customHeight="1" x14ac:dyDescent="0.2">
      <c r="B114" s="541"/>
      <c r="C114" s="114"/>
      <c r="D114" s="114"/>
      <c r="E114" s="114"/>
      <c r="F114" s="114"/>
      <c r="G114" s="114"/>
      <c r="H114" s="114"/>
      <c r="I114" s="114"/>
      <c r="J114" s="543"/>
    </row>
    <row r="115" spans="2:10" ht="25.5" customHeight="1" x14ac:dyDescent="0.2">
      <c r="B115" s="541"/>
      <c r="J115" s="543"/>
    </row>
    <row r="116" spans="2:10" ht="25.5" customHeight="1" x14ac:dyDescent="0.2">
      <c r="B116" s="541"/>
      <c r="C116" s="114"/>
      <c r="D116" s="114"/>
      <c r="E116" s="114"/>
      <c r="F116" s="114"/>
      <c r="G116" s="114"/>
      <c r="H116" s="114"/>
      <c r="I116" s="114"/>
      <c r="J116" s="543"/>
    </row>
    <row r="117" spans="2:10" ht="25.5" customHeight="1" x14ac:dyDescent="0.2">
      <c r="B117" s="541"/>
      <c r="C117" s="114"/>
      <c r="D117" s="114"/>
      <c r="E117" s="114"/>
      <c r="F117" s="114"/>
      <c r="G117" s="114"/>
      <c r="H117" s="114"/>
      <c r="I117" s="114"/>
      <c r="J117" s="543"/>
    </row>
    <row r="118" spans="2:10" ht="25.5" customHeight="1" x14ac:dyDescent="0.2">
      <c r="B118" s="541"/>
      <c r="C118" s="114"/>
      <c r="D118" s="114"/>
      <c r="E118" s="114"/>
      <c r="F118" s="114"/>
      <c r="G118" s="114"/>
      <c r="H118" s="114"/>
      <c r="I118" s="114"/>
      <c r="J118" s="543"/>
    </row>
    <row r="119" spans="2:10" ht="25.5" customHeight="1" x14ac:dyDescent="0.2">
      <c r="B119" s="541"/>
      <c r="C119" s="114"/>
      <c r="D119" s="114"/>
      <c r="E119" s="114"/>
      <c r="F119" s="114"/>
      <c r="G119" s="114"/>
      <c r="H119" s="114"/>
      <c r="I119" s="114"/>
      <c r="J119" s="543"/>
    </row>
    <row r="120" spans="2:10" ht="25.5" customHeight="1" x14ac:dyDescent="0.2">
      <c r="B120" s="541"/>
      <c r="C120" s="114"/>
      <c r="D120" s="114"/>
      <c r="E120" s="114"/>
      <c r="F120" s="114"/>
      <c r="G120" s="114"/>
      <c r="H120" s="114"/>
      <c r="I120" s="114"/>
      <c r="J120" s="543"/>
    </row>
    <row r="121" spans="2:10" ht="25.5" customHeight="1" x14ac:dyDescent="0.2">
      <c r="B121" s="541"/>
      <c r="C121" s="114"/>
      <c r="D121" s="114"/>
      <c r="E121" s="114"/>
      <c r="F121" s="114"/>
      <c r="G121" s="114"/>
      <c r="H121" s="114"/>
      <c r="I121" s="114"/>
      <c r="J121" s="543"/>
    </row>
    <row r="122" spans="2:10" ht="141.6" customHeight="1" x14ac:dyDescent="0.2">
      <c r="B122" s="541"/>
      <c r="C122" s="567"/>
      <c r="D122" s="567"/>
      <c r="E122" s="567"/>
      <c r="F122" s="114"/>
      <c r="G122" s="114"/>
      <c r="H122" s="114"/>
      <c r="I122" s="114"/>
      <c r="J122" s="543"/>
    </row>
    <row r="123" spans="2:10" ht="13.8" x14ac:dyDescent="0.25">
      <c r="B123" s="541"/>
      <c r="C123" s="121" t="s">
        <v>55</v>
      </c>
      <c r="J123" s="543"/>
    </row>
    <row r="124" spans="2:10" ht="12.6" x14ac:dyDescent="0.2">
      <c r="B124" s="541"/>
      <c r="J124" s="543"/>
    </row>
    <row r="125" spans="2:10" ht="12.6" x14ac:dyDescent="0.2">
      <c r="B125" s="541"/>
      <c r="C125" s="538" t="s">
        <v>56</v>
      </c>
      <c r="D125" s="538"/>
      <c r="E125" s="538"/>
      <c r="F125" s="538"/>
      <c r="G125" s="538"/>
      <c r="H125" s="538"/>
      <c r="I125" s="538"/>
      <c r="J125" s="543"/>
    </row>
    <row r="126" spans="2:10" ht="12.6" x14ac:dyDescent="0.2">
      <c r="B126" s="541"/>
      <c r="C126" s="538"/>
      <c r="D126" s="538"/>
      <c r="E126" s="538"/>
      <c r="F126" s="538"/>
      <c r="G126" s="538"/>
      <c r="H126" s="538"/>
      <c r="I126" s="538"/>
      <c r="J126" s="543"/>
    </row>
    <row r="127" spans="2:10" ht="12.6" x14ac:dyDescent="0.2">
      <c r="B127" s="541"/>
      <c r="C127" s="112"/>
      <c r="D127" s="112"/>
      <c r="E127" s="112"/>
      <c r="F127" s="112"/>
      <c r="G127" s="112"/>
      <c r="H127" s="112"/>
      <c r="I127" s="112"/>
      <c r="J127" s="543"/>
    </row>
    <row r="128" spans="2:10" ht="12.6" x14ac:dyDescent="0.2">
      <c r="B128" s="541"/>
      <c r="C128" s="538" t="s">
        <v>57</v>
      </c>
      <c r="D128" s="538"/>
      <c r="E128" s="538"/>
      <c r="F128" s="538"/>
      <c r="G128" s="538"/>
      <c r="H128" s="538"/>
      <c r="I128" s="538"/>
      <c r="J128" s="543"/>
    </row>
    <row r="129" spans="2:10" ht="12.6" x14ac:dyDescent="0.2">
      <c r="B129" s="541"/>
      <c r="C129" s="538"/>
      <c r="D129" s="538"/>
      <c r="E129" s="538"/>
      <c r="F129" s="538"/>
      <c r="G129" s="538"/>
      <c r="H129" s="538"/>
      <c r="I129" s="538"/>
      <c r="J129" s="543"/>
    </row>
    <row r="130" spans="2:10" ht="12.6" x14ac:dyDescent="0.2">
      <c r="B130" s="541"/>
      <c r="C130" s="538" t="s">
        <v>58</v>
      </c>
      <c r="D130" s="538"/>
      <c r="E130" s="538"/>
      <c r="F130" s="538"/>
      <c r="G130" s="538"/>
      <c r="H130" s="538"/>
      <c r="I130" s="538"/>
      <c r="J130" s="543"/>
    </row>
    <row r="131" spans="2:10" ht="12.6" x14ac:dyDescent="0.2">
      <c r="B131" s="541"/>
      <c r="C131" s="538"/>
      <c r="D131" s="538"/>
      <c r="E131" s="538"/>
      <c r="F131" s="538"/>
      <c r="G131" s="538"/>
      <c r="H131" s="538"/>
      <c r="I131" s="538"/>
      <c r="J131" s="543"/>
    </row>
    <row r="132" spans="2:10" ht="12.6" x14ac:dyDescent="0.2">
      <c r="B132" s="541"/>
      <c r="J132" s="543"/>
    </row>
    <row r="133" spans="2:10" ht="12.6" x14ac:dyDescent="0.2">
      <c r="B133" s="541"/>
      <c r="J133" s="543"/>
    </row>
    <row r="134" spans="2:10" ht="12.6" x14ac:dyDescent="0.2">
      <c r="B134" s="541"/>
      <c r="J134" s="543"/>
    </row>
    <row r="135" spans="2:10" ht="12.6" x14ac:dyDescent="0.2">
      <c r="B135" s="541"/>
      <c r="J135" s="543"/>
    </row>
    <row r="136" spans="2:10" ht="12.6" x14ac:dyDescent="0.2">
      <c r="B136" s="541"/>
      <c r="J136" s="543"/>
    </row>
    <row r="137" spans="2:10" ht="12.6" x14ac:dyDescent="0.2">
      <c r="B137" s="541"/>
      <c r="J137" s="543"/>
    </row>
    <row r="138" spans="2:10" ht="12.6" x14ac:dyDescent="0.2">
      <c r="B138" s="541"/>
      <c r="J138" s="543"/>
    </row>
    <row r="139" spans="2:10" ht="12.6" x14ac:dyDescent="0.2">
      <c r="B139" s="541"/>
      <c r="J139" s="543"/>
    </row>
    <row r="140" spans="2:10" ht="12.6" x14ac:dyDescent="0.2">
      <c r="B140" s="541"/>
      <c r="J140" s="543"/>
    </row>
    <row r="141" spans="2:10" ht="12.6" x14ac:dyDescent="0.2">
      <c r="B141" s="541"/>
      <c r="J141" s="543"/>
    </row>
    <row r="142" spans="2:10" ht="12.6" x14ac:dyDescent="0.2">
      <c r="B142" s="541"/>
      <c r="J142" s="543"/>
    </row>
    <row r="143" spans="2:10" ht="12.6" x14ac:dyDescent="0.2">
      <c r="B143" s="541"/>
      <c r="J143" s="543"/>
    </row>
    <row r="144" spans="2:10" ht="12.6" x14ac:dyDescent="0.2">
      <c r="B144" s="541"/>
      <c r="J144" s="543"/>
    </row>
    <row r="145" spans="2:10" ht="12.6" x14ac:dyDescent="0.2">
      <c r="B145" s="541"/>
      <c r="J145" s="543"/>
    </row>
    <row r="146" spans="2:10" ht="12.6" x14ac:dyDescent="0.2">
      <c r="B146" s="541"/>
      <c r="C146" s="114"/>
      <c r="D146" s="114"/>
      <c r="E146" s="114"/>
      <c r="F146" s="114"/>
      <c r="G146" s="114"/>
      <c r="H146" s="114"/>
      <c r="I146" s="114"/>
      <c r="J146" s="543"/>
    </row>
    <row r="147" spans="2:10" ht="12.6" x14ac:dyDescent="0.2">
      <c r="B147" s="541"/>
      <c r="C147" s="114"/>
      <c r="D147" s="114"/>
      <c r="E147" s="114"/>
      <c r="F147" s="114"/>
      <c r="G147" s="114"/>
      <c r="H147" s="114"/>
      <c r="I147" s="114"/>
      <c r="J147" s="543"/>
    </row>
    <row r="148" spans="2:10" ht="13.2" thickBot="1" x14ac:dyDescent="0.25">
      <c r="B148" s="541"/>
      <c r="C148" s="114"/>
      <c r="D148" s="114"/>
      <c r="E148" s="114"/>
      <c r="F148" s="114"/>
      <c r="G148" s="114"/>
      <c r="H148" s="114"/>
      <c r="I148" s="114"/>
      <c r="J148" s="543"/>
    </row>
    <row r="149" spans="2:10" ht="6.75" customHeight="1" x14ac:dyDescent="0.2">
      <c r="B149" s="139"/>
      <c r="C149" s="562"/>
      <c r="D149" s="562"/>
      <c r="E149" s="562"/>
      <c r="F149" s="109"/>
      <c r="G149" s="562"/>
      <c r="H149" s="562"/>
      <c r="I149" s="562"/>
      <c r="J149" s="110"/>
    </row>
    <row r="150" spans="2:10" ht="6.75" customHeight="1" x14ac:dyDescent="0.2">
      <c r="B150" s="140"/>
      <c r="C150" s="116"/>
      <c r="D150" s="116"/>
      <c r="E150" s="116"/>
      <c r="F150" s="116"/>
      <c r="G150" s="116"/>
      <c r="H150" s="116"/>
      <c r="I150" s="116"/>
      <c r="J150" s="113"/>
    </row>
    <row r="151" spans="2:10" ht="18.899999999999999" customHeight="1" x14ac:dyDescent="0.2">
      <c r="B151" s="140"/>
      <c r="C151" s="538" t="s">
        <v>59</v>
      </c>
      <c r="D151" s="538"/>
      <c r="E151" s="538"/>
      <c r="F151" s="538"/>
      <c r="G151" s="538"/>
      <c r="H151" s="538"/>
      <c r="I151" s="538"/>
      <c r="J151" s="113"/>
    </row>
    <row r="152" spans="2:10" ht="18.899999999999999" customHeight="1" x14ac:dyDescent="0.2">
      <c r="B152" s="140"/>
      <c r="C152" s="538"/>
      <c r="D152" s="538"/>
      <c r="E152" s="538"/>
      <c r="F152" s="538"/>
      <c r="G152" s="538"/>
      <c r="H152" s="538"/>
      <c r="I152" s="538"/>
      <c r="J152" s="113"/>
    </row>
    <row r="153" spans="2:10" ht="12.6" x14ac:dyDescent="0.2">
      <c r="B153" s="140"/>
      <c r="C153" s="538" t="s">
        <v>60</v>
      </c>
      <c r="D153" s="538"/>
      <c r="E153" s="538"/>
      <c r="F153" s="538"/>
      <c r="G153" s="538"/>
      <c r="H153" s="538"/>
      <c r="I153" s="538"/>
      <c r="J153" s="113"/>
    </row>
    <row r="154" spans="2:10" ht="19.5" customHeight="1" x14ac:dyDescent="0.2">
      <c r="B154" s="140"/>
      <c r="C154" s="538"/>
      <c r="D154" s="538"/>
      <c r="E154" s="538"/>
      <c r="F154" s="538"/>
      <c r="G154" s="538"/>
      <c r="H154" s="538"/>
      <c r="I154" s="538"/>
      <c r="J154" s="113"/>
    </row>
    <row r="155" spans="2:10" ht="19.5" customHeight="1" x14ac:dyDescent="0.2">
      <c r="B155" s="140"/>
      <c r="C155" s="538"/>
      <c r="D155" s="538"/>
      <c r="E155" s="538"/>
      <c r="F155" s="538"/>
      <c r="G155" s="538"/>
      <c r="H155" s="538"/>
      <c r="I155" s="538"/>
      <c r="J155" s="113"/>
    </row>
    <row r="156" spans="2:10" ht="19.5" customHeight="1" x14ac:dyDescent="0.2">
      <c r="B156" s="140"/>
      <c r="C156" s="538"/>
      <c r="D156" s="538"/>
      <c r="E156" s="538"/>
      <c r="F156" s="538"/>
      <c r="G156" s="538"/>
      <c r="H156" s="538"/>
      <c r="I156" s="538"/>
      <c r="J156" s="113"/>
    </row>
    <row r="157" spans="2:10" ht="19.5" customHeight="1" x14ac:dyDescent="0.2">
      <c r="B157" s="140"/>
      <c r="C157" s="538"/>
      <c r="D157" s="538"/>
      <c r="E157" s="538"/>
      <c r="F157" s="538"/>
      <c r="G157" s="538"/>
      <c r="H157" s="538"/>
      <c r="I157" s="538"/>
      <c r="J157" s="113"/>
    </row>
    <row r="158" spans="2:10" ht="7.5" customHeight="1" x14ac:dyDescent="0.2">
      <c r="B158" s="140"/>
      <c r="D158" s="118"/>
      <c r="E158" s="118"/>
      <c r="F158" s="118"/>
      <c r="G158" s="118"/>
      <c r="H158" s="118"/>
      <c r="I158" s="118"/>
      <c r="J158" s="113"/>
    </row>
    <row r="159" spans="2:10" ht="12.75" customHeight="1" x14ac:dyDescent="0.25">
      <c r="B159" s="140"/>
      <c r="C159" s="121" t="s">
        <v>61</v>
      </c>
      <c r="D159" s="118"/>
      <c r="E159" s="118"/>
      <c r="F159" s="118"/>
      <c r="G159" s="118"/>
      <c r="H159" s="118"/>
      <c r="I159" s="118"/>
      <c r="J159" s="113"/>
    </row>
    <row r="160" spans="2:10" ht="6" customHeight="1" x14ac:dyDescent="0.25">
      <c r="B160" s="140"/>
      <c r="C160" s="121"/>
      <c r="D160" s="118"/>
      <c r="E160" s="118"/>
      <c r="F160" s="118"/>
      <c r="G160" s="118"/>
      <c r="H160" s="118"/>
      <c r="I160" s="118"/>
      <c r="J160" s="113"/>
    </row>
    <row r="161" spans="2:10" ht="14.25" customHeight="1" x14ac:dyDescent="0.2">
      <c r="B161" s="140"/>
      <c r="C161" s="538" t="s">
        <v>62</v>
      </c>
      <c r="D161" s="538"/>
      <c r="E161" s="538"/>
      <c r="F161" s="538"/>
      <c r="G161" s="538"/>
      <c r="H161" s="538"/>
      <c r="I161" s="538"/>
      <c r="J161" s="113"/>
    </row>
    <row r="162" spans="2:10" ht="14.25" customHeight="1" x14ac:dyDescent="0.2">
      <c r="B162" s="140"/>
      <c r="C162" s="538"/>
      <c r="D162" s="538"/>
      <c r="E162" s="538"/>
      <c r="F162" s="538"/>
      <c r="G162" s="538"/>
      <c r="H162" s="538"/>
      <c r="I162" s="538"/>
      <c r="J162" s="113"/>
    </row>
    <row r="163" spans="2:10" ht="14.25" customHeight="1" x14ac:dyDescent="0.2">
      <c r="B163" s="140"/>
      <c r="C163" s="118"/>
      <c r="D163" s="118"/>
      <c r="E163" s="118"/>
      <c r="F163" s="118"/>
      <c r="G163" s="118"/>
      <c r="H163" s="118"/>
      <c r="I163" s="118"/>
      <c r="J163" s="113"/>
    </row>
    <row r="164" spans="2:10" ht="14.25" customHeight="1" x14ac:dyDescent="0.2">
      <c r="B164" s="140"/>
      <c r="C164" s="118"/>
      <c r="D164" s="118"/>
      <c r="E164" s="118"/>
      <c r="F164" s="118"/>
      <c r="G164" s="118"/>
      <c r="H164" s="118"/>
      <c r="I164" s="118"/>
      <c r="J164" s="113"/>
    </row>
    <row r="165" spans="2:10" ht="23.25" customHeight="1" x14ac:dyDescent="0.2">
      <c r="B165" s="140"/>
      <c r="C165" s="123" t="s">
        <v>63</v>
      </c>
      <c r="D165" s="118"/>
      <c r="E165" s="118"/>
      <c r="F165" s="118"/>
      <c r="G165" s="118"/>
      <c r="H165" s="118"/>
      <c r="I165" s="118"/>
      <c r="J165" s="113"/>
    </row>
    <row r="166" spans="2:10" ht="15" customHeight="1" x14ac:dyDescent="0.2">
      <c r="B166" s="140"/>
      <c r="C166" s="111" t="s">
        <v>64</v>
      </c>
      <c r="D166" s="115" t="s">
        <v>65</v>
      </c>
      <c r="E166" s="118"/>
      <c r="F166" s="118"/>
      <c r="G166" s="118"/>
      <c r="H166" s="118"/>
      <c r="I166" s="118"/>
      <c r="J166" s="113"/>
    </row>
    <row r="167" spans="2:10" ht="29.1" customHeight="1" x14ac:dyDescent="0.2">
      <c r="B167" s="140"/>
      <c r="C167" s="111" t="s">
        <v>66</v>
      </c>
      <c r="D167" s="538" t="s">
        <v>67</v>
      </c>
      <c r="E167" s="538"/>
      <c r="F167" s="538"/>
      <c r="G167" s="538"/>
      <c r="H167" s="538"/>
      <c r="I167" s="538"/>
      <c r="J167" s="113"/>
    </row>
    <row r="168" spans="2:10" ht="15" customHeight="1" x14ac:dyDescent="0.2">
      <c r="B168" s="140"/>
      <c r="C168" s="111" t="s">
        <v>68</v>
      </c>
      <c r="D168" s="115" t="s">
        <v>69</v>
      </c>
      <c r="E168" s="118"/>
      <c r="F168" s="118"/>
      <c r="G168" s="118"/>
      <c r="H168" s="118"/>
      <c r="I168" s="118"/>
      <c r="J168" s="113"/>
    </row>
    <row r="169" spans="2:10" ht="7.5" customHeight="1" x14ac:dyDescent="0.2">
      <c r="B169" s="140"/>
      <c r="C169" s="111"/>
      <c r="D169" s="115"/>
      <c r="E169" s="118"/>
      <c r="F169" s="118"/>
      <c r="G169" s="118"/>
      <c r="H169" s="118"/>
      <c r="I169" s="118"/>
      <c r="J169" s="113"/>
    </row>
    <row r="170" spans="2:10" ht="15" customHeight="1" x14ac:dyDescent="0.2">
      <c r="B170" s="140"/>
      <c r="C170" s="124" t="s">
        <v>70</v>
      </c>
      <c r="D170" s="115"/>
      <c r="E170" s="118"/>
      <c r="F170" s="118"/>
      <c r="G170" s="118"/>
      <c r="H170" s="118"/>
      <c r="I170" s="118"/>
      <c r="J170" s="113"/>
    </row>
    <row r="171" spans="2:10" ht="12.75" customHeight="1" x14ac:dyDescent="0.2">
      <c r="B171" s="140"/>
      <c r="C171" s="111" t="s">
        <v>71</v>
      </c>
      <c r="D171" s="115" t="s">
        <v>72</v>
      </c>
      <c r="E171" s="118"/>
      <c r="F171" s="118"/>
      <c r="G171" s="118"/>
      <c r="H171" s="118"/>
      <c r="I171" s="118"/>
      <c r="J171" s="113"/>
    </row>
    <row r="172" spans="2:10" ht="15" customHeight="1" x14ac:dyDescent="0.2">
      <c r="B172" s="140"/>
      <c r="C172" s="111" t="s">
        <v>73</v>
      </c>
      <c r="D172" s="115" t="s">
        <v>74</v>
      </c>
      <c r="E172" s="118"/>
      <c r="F172" s="118"/>
      <c r="G172" s="118"/>
      <c r="H172" s="118"/>
      <c r="I172" s="118"/>
      <c r="J172" s="113"/>
    </row>
    <row r="173" spans="2:10" ht="15" customHeight="1" x14ac:dyDescent="0.2">
      <c r="B173" s="140"/>
      <c r="C173" s="111"/>
      <c r="D173" s="115"/>
      <c r="E173" s="118"/>
      <c r="F173" s="118"/>
      <c r="G173" s="118"/>
      <c r="H173" s="118"/>
      <c r="I173" s="118"/>
      <c r="J173" s="113"/>
    </row>
    <row r="174" spans="2:10" ht="15" customHeight="1" x14ac:dyDescent="0.2">
      <c r="B174" s="140"/>
      <c r="C174" s="111"/>
      <c r="D174" s="115"/>
      <c r="E174" s="118"/>
      <c r="F174" s="118"/>
      <c r="G174" s="118"/>
      <c r="H174" s="118"/>
      <c r="I174" s="118"/>
      <c r="J174" s="113"/>
    </row>
    <row r="175" spans="2:10" ht="15" customHeight="1" x14ac:dyDescent="0.2">
      <c r="B175" s="140"/>
      <c r="C175" s="125" t="s">
        <v>75</v>
      </c>
      <c r="D175" s="115"/>
      <c r="E175" s="118"/>
      <c r="F175" s="118"/>
      <c r="G175" s="118"/>
      <c r="H175" s="118"/>
      <c r="I175" s="118"/>
      <c r="J175" s="113"/>
    </row>
    <row r="176" spans="2:10" ht="30.6" customHeight="1" x14ac:dyDescent="0.2">
      <c r="B176" s="140"/>
      <c r="C176" s="111" t="s">
        <v>76</v>
      </c>
      <c r="D176" s="115" t="s">
        <v>77</v>
      </c>
      <c r="E176" s="118"/>
      <c r="F176" s="118"/>
      <c r="G176" s="118"/>
      <c r="H176" s="118"/>
      <c r="I176" s="118"/>
      <c r="J176" s="113"/>
    </row>
    <row r="177" spans="2:10" ht="15" customHeight="1" x14ac:dyDescent="0.2">
      <c r="B177" s="140"/>
      <c r="C177" s="111" t="s">
        <v>78</v>
      </c>
      <c r="D177" s="115" t="s">
        <v>79</v>
      </c>
      <c r="E177" s="118"/>
      <c r="F177" s="118"/>
      <c r="G177" s="118"/>
      <c r="H177" s="118"/>
      <c r="I177" s="118"/>
      <c r="J177" s="113"/>
    </row>
    <row r="178" spans="2:10" ht="15" customHeight="1" x14ac:dyDescent="0.2">
      <c r="B178" s="140"/>
      <c r="C178" s="111" t="s">
        <v>80</v>
      </c>
      <c r="D178" s="115" t="s">
        <v>81</v>
      </c>
      <c r="E178" s="118"/>
      <c r="F178" s="118"/>
      <c r="G178" s="118"/>
      <c r="H178" s="118"/>
      <c r="I178" s="118"/>
      <c r="J178" s="113"/>
    </row>
    <row r="179" spans="2:10" ht="15" customHeight="1" x14ac:dyDescent="0.2">
      <c r="B179" s="140"/>
      <c r="C179" s="111"/>
      <c r="D179" s="115"/>
      <c r="E179" s="118"/>
      <c r="F179" s="118"/>
      <c r="G179" s="118"/>
      <c r="H179" s="118"/>
      <c r="I179" s="118"/>
      <c r="J179" s="113"/>
    </row>
    <row r="180" spans="2:10" ht="15" customHeight="1" x14ac:dyDescent="0.25">
      <c r="B180" s="140"/>
      <c r="C180" s="121" t="s">
        <v>82</v>
      </c>
      <c r="D180" s="115"/>
      <c r="E180" s="115"/>
      <c r="F180" s="115"/>
      <c r="G180" s="115"/>
      <c r="H180" s="115"/>
      <c r="I180" s="115"/>
      <c r="J180" s="113"/>
    </row>
    <row r="181" spans="2:10" ht="15" customHeight="1" x14ac:dyDescent="0.2">
      <c r="B181" s="140"/>
      <c r="C181" s="538" t="s">
        <v>83</v>
      </c>
      <c r="D181" s="538"/>
      <c r="E181" s="538"/>
      <c r="F181" s="538"/>
      <c r="G181" s="538"/>
      <c r="H181" s="538"/>
      <c r="I181" s="538"/>
      <c r="J181" s="113"/>
    </row>
    <row r="182" spans="2:10" ht="15" customHeight="1" x14ac:dyDescent="0.2">
      <c r="B182" s="140"/>
      <c r="C182" s="538"/>
      <c r="D182" s="538"/>
      <c r="E182" s="538"/>
      <c r="F182" s="538"/>
      <c r="G182" s="538"/>
      <c r="H182" s="538"/>
      <c r="I182" s="538"/>
      <c r="J182" s="113"/>
    </row>
    <row r="183" spans="2:10" ht="15" customHeight="1" x14ac:dyDescent="0.2">
      <c r="B183" s="140"/>
      <c r="C183" s="118"/>
      <c r="D183" s="118"/>
      <c r="E183" s="118"/>
      <c r="F183" s="118"/>
      <c r="G183" s="118"/>
      <c r="H183" s="118"/>
      <c r="I183" s="118"/>
      <c r="J183" s="113"/>
    </row>
    <row r="184" spans="2:10" ht="15" customHeight="1" x14ac:dyDescent="0.2">
      <c r="B184" s="140"/>
      <c r="J184" s="113"/>
    </row>
    <row r="185" spans="2:10" ht="15" customHeight="1" x14ac:dyDescent="0.2">
      <c r="B185" s="140"/>
      <c r="C185" s="115"/>
      <c r="D185" s="115"/>
      <c r="E185" s="115"/>
      <c r="F185" s="115"/>
      <c r="G185" s="115"/>
      <c r="H185" s="115"/>
      <c r="I185" s="115"/>
      <c r="J185" s="113"/>
    </row>
    <row r="186" spans="2:10" ht="15" customHeight="1" x14ac:dyDescent="0.2">
      <c r="B186" s="140"/>
      <c r="C186" s="115"/>
      <c r="D186" s="115"/>
      <c r="E186" s="115"/>
      <c r="F186" s="115"/>
      <c r="G186" s="115"/>
      <c r="H186" s="115"/>
      <c r="I186" s="115"/>
      <c r="J186" s="113"/>
    </row>
    <row r="187" spans="2:10" ht="15" customHeight="1" x14ac:dyDescent="0.2">
      <c r="B187" s="140"/>
      <c r="J187" s="113"/>
    </row>
    <row r="188" spans="2:10" ht="15" customHeight="1" x14ac:dyDescent="0.2">
      <c r="B188" s="140"/>
      <c r="J188" s="113"/>
    </row>
    <row r="189" spans="2:10" ht="15" customHeight="1" x14ac:dyDescent="0.2">
      <c r="B189" s="140"/>
      <c r="J189" s="113"/>
    </row>
    <row r="190" spans="2:10" ht="15" customHeight="1" x14ac:dyDescent="0.2">
      <c r="B190" s="140"/>
      <c r="C190" s="115"/>
      <c r="D190" s="115"/>
      <c r="E190" s="115"/>
      <c r="F190" s="115"/>
      <c r="G190" s="115"/>
      <c r="H190" s="115"/>
      <c r="I190" s="115"/>
      <c r="J190" s="113"/>
    </row>
    <row r="191" spans="2:10" ht="15" customHeight="1" x14ac:dyDescent="0.2">
      <c r="B191" s="140"/>
      <c r="C191" s="115"/>
      <c r="D191" s="115"/>
      <c r="E191" s="115"/>
      <c r="F191" s="115"/>
      <c r="G191" s="115"/>
      <c r="H191" s="115"/>
      <c r="I191" s="115"/>
      <c r="J191" s="113"/>
    </row>
    <row r="192" spans="2:10" ht="15" customHeight="1" x14ac:dyDescent="0.2">
      <c r="B192" s="140"/>
      <c r="C192" s="115"/>
      <c r="D192" s="115"/>
      <c r="E192" s="115"/>
      <c r="F192" s="115"/>
      <c r="G192" s="115"/>
      <c r="H192" s="115"/>
      <c r="I192" s="115"/>
      <c r="J192" s="113"/>
    </row>
    <row r="193" spans="2:10" ht="15" customHeight="1" x14ac:dyDescent="0.2">
      <c r="B193" s="140"/>
      <c r="C193" s="115"/>
      <c r="D193" s="115"/>
      <c r="E193" s="115"/>
      <c r="F193" s="115"/>
      <c r="G193" s="115"/>
      <c r="H193" s="115"/>
      <c r="I193" s="115"/>
      <c r="J193" s="113"/>
    </row>
    <row r="194" spans="2:10" ht="15" customHeight="1" x14ac:dyDescent="0.2">
      <c r="B194" s="140"/>
      <c r="C194" s="115"/>
      <c r="D194" s="115"/>
      <c r="E194" s="115"/>
      <c r="F194" s="115"/>
      <c r="G194" s="115"/>
      <c r="H194" s="115"/>
      <c r="I194" s="115"/>
      <c r="J194" s="113"/>
    </row>
    <row r="195" spans="2:10" ht="17.100000000000001" customHeight="1" x14ac:dyDescent="0.2">
      <c r="B195" s="140"/>
      <c r="C195" s="563" t="s">
        <v>84</v>
      </c>
      <c r="D195" s="563"/>
      <c r="E195" s="563"/>
      <c r="F195" s="563"/>
      <c r="G195" s="563"/>
      <c r="H195" s="563"/>
      <c r="I195" s="563"/>
      <c r="J195" s="113"/>
    </row>
    <row r="196" spans="2:10" ht="15" customHeight="1" x14ac:dyDescent="0.2">
      <c r="B196" s="140"/>
      <c r="C196" s="115"/>
      <c r="D196" s="115"/>
      <c r="E196" s="115"/>
      <c r="F196" s="115"/>
      <c r="G196" s="115"/>
      <c r="H196" s="115"/>
      <c r="I196" s="115"/>
      <c r="J196" s="113"/>
    </row>
    <row r="197" spans="2:10" ht="15" customHeight="1" x14ac:dyDescent="0.2">
      <c r="B197" s="140"/>
      <c r="C197" s="556" t="s">
        <v>85</v>
      </c>
      <c r="D197" s="556"/>
      <c r="E197" s="556"/>
      <c r="F197" s="556"/>
      <c r="G197" s="556"/>
      <c r="H197" s="556"/>
      <c r="I197" s="556"/>
      <c r="J197" s="113"/>
    </row>
    <row r="198" spans="2:10" ht="15" customHeight="1" x14ac:dyDescent="0.2">
      <c r="B198" s="140"/>
      <c r="C198" s="556"/>
      <c r="D198" s="556"/>
      <c r="E198" s="556"/>
      <c r="F198" s="556"/>
      <c r="G198" s="556"/>
      <c r="H198" s="556"/>
      <c r="I198" s="556"/>
      <c r="J198" s="113"/>
    </row>
    <row r="199" spans="2:10" ht="15" customHeight="1" x14ac:dyDescent="0.2">
      <c r="B199" s="140"/>
      <c r="C199" s="538" t="s">
        <v>86</v>
      </c>
      <c r="D199" s="538"/>
      <c r="E199" s="538"/>
      <c r="F199" s="538"/>
      <c r="G199" s="538"/>
      <c r="H199" s="538"/>
      <c r="I199" s="538"/>
      <c r="J199" s="113"/>
    </row>
    <row r="200" spans="2:10" ht="15" customHeight="1" x14ac:dyDescent="0.2">
      <c r="B200" s="140"/>
      <c r="C200" s="538"/>
      <c r="D200" s="538"/>
      <c r="E200" s="538"/>
      <c r="F200" s="538"/>
      <c r="G200" s="538"/>
      <c r="H200" s="538"/>
      <c r="I200" s="538"/>
      <c r="J200" s="113"/>
    </row>
    <row r="201" spans="2:10" ht="15" customHeight="1" x14ac:dyDescent="0.2">
      <c r="B201" s="140"/>
      <c r="C201" s="538"/>
      <c r="D201" s="538"/>
      <c r="E201" s="538"/>
      <c r="F201" s="538"/>
      <c r="G201" s="538"/>
      <c r="H201" s="538"/>
      <c r="I201" s="538"/>
      <c r="J201" s="113"/>
    </row>
    <row r="202" spans="2:10" ht="15" customHeight="1" x14ac:dyDescent="0.2">
      <c r="B202" s="140"/>
      <c r="C202" s="115"/>
      <c r="D202" s="115"/>
      <c r="E202" s="115"/>
      <c r="F202" s="115"/>
      <c r="G202" s="115"/>
      <c r="H202" s="115"/>
      <c r="I202" s="115"/>
      <c r="J202" s="113"/>
    </row>
    <row r="203" spans="2:10" ht="15" customHeight="1" x14ac:dyDescent="0.2">
      <c r="B203" s="140"/>
      <c r="J203" s="113"/>
    </row>
    <row r="204" spans="2:10" ht="15" customHeight="1" x14ac:dyDescent="0.2">
      <c r="B204" s="140"/>
      <c r="J204" s="113"/>
    </row>
    <row r="205" spans="2:10" ht="15" customHeight="1" x14ac:dyDescent="0.2">
      <c r="B205" s="140"/>
      <c r="J205" s="113"/>
    </row>
    <row r="206" spans="2:10" ht="15" customHeight="1" x14ac:dyDescent="0.2">
      <c r="B206" s="140"/>
      <c r="J206" s="113"/>
    </row>
    <row r="207" spans="2:10" ht="15" customHeight="1" x14ac:dyDescent="0.2">
      <c r="B207" s="140"/>
      <c r="C207" s="538" t="s">
        <v>87</v>
      </c>
      <c r="D207" s="538"/>
      <c r="E207" s="538"/>
      <c r="F207" s="538"/>
      <c r="G207" s="538"/>
      <c r="H207" s="538"/>
      <c r="I207" s="538"/>
      <c r="J207" s="113"/>
    </row>
    <row r="208" spans="2:10" ht="15" customHeight="1" x14ac:dyDescent="0.2">
      <c r="B208" s="140"/>
      <c r="C208" s="538"/>
      <c r="D208" s="538"/>
      <c r="E208" s="538"/>
      <c r="F208" s="538"/>
      <c r="G208" s="538"/>
      <c r="H208" s="538"/>
      <c r="I208" s="538"/>
      <c r="J208" s="113"/>
    </row>
    <row r="209" spans="2:10" ht="15" customHeight="1" thickBot="1" x14ac:dyDescent="0.25">
      <c r="B209" s="140"/>
      <c r="C209" s="538"/>
      <c r="D209" s="538"/>
      <c r="E209" s="538"/>
      <c r="F209" s="538"/>
      <c r="G209" s="538"/>
      <c r="H209" s="538"/>
      <c r="I209" s="538"/>
      <c r="J209" s="113"/>
    </row>
    <row r="210" spans="2:10" ht="33.75" customHeight="1" thickBot="1" x14ac:dyDescent="0.25">
      <c r="B210" s="533" t="s">
        <v>88</v>
      </c>
      <c r="C210" s="534"/>
      <c r="D210" s="534"/>
      <c r="E210" s="534"/>
      <c r="F210" s="534"/>
      <c r="G210" s="534"/>
      <c r="H210" s="534"/>
      <c r="I210" s="534"/>
      <c r="J210" s="534"/>
    </row>
    <row r="211" spans="2:10" ht="6.75" customHeight="1" x14ac:dyDescent="0.2">
      <c r="B211" s="139"/>
      <c r="C211" s="562"/>
      <c r="D211" s="562"/>
      <c r="E211" s="562"/>
      <c r="F211" s="109"/>
      <c r="G211" s="562"/>
      <c r="H211" s="562"/>
      <c r="I211" s="562"/>
      <c r="J211" s="110"/>
    </row>
    <row r="212" spans="2:10" ht="12.75" customHeight="1" x14ac:dyDescent="0.2">
      <c r="B212" s="140"/>
      <c r="C212" s="538" t="s">
        <v>89</v>
      </c>
      <c r="D212" s="538"/>
      <c r="E212" s="538"/>
      <c r="F212" s="538"/>
      <c r="G212" s="538"/>
      <c r="H212" s="538"/>
      <c r="I212" s="538"/>
      <c r="J212" s="113"/>
    </row>
    <row r="213" spans="2:10" ht="9.9" customHeight="1" x14ac:dyDescent="0.2">
      <c r="B213" s="140"/>
      <c r="C213" s="538"/>
      <c r="D213" s="538"/>
      <c r="E213" s="538"/>
      <c r="F213" s="538"/>
      <c r="G213" s="538"/>
      <c r="H213" s="538"/>
      <c r="I213" s="538"/>
      <c r="J213" s="113"/>
    </row>
    <row r="214" spans="2:10" ht="21.9" customHeight="1" x14ac:dyDescent="0.2">
      <c r="B214" s="140"/>
      <c r="C214" s="561"/>
      <c r="D214" s="561"/>
      <c r="E214" s="561"/>
      <c r="F214" s="116"/>
      <c r="G214" s="561"/>
      <c r="H214" s="561"/>
      <c r="I214" s="561"/>
      <c r="J214" s="113"/>
    </row>
    <row r="215" spans="2:10" ht="15" customHeight="1" x14ac:dyDescent="0.2">
      <c r="B215" s="140"/>
      <c r="C215" s="559"/>
      <c r="D215" s="559"/>
      <c r="E215" s="559"/>
      <c r="F215" s="119"/>
      <c r="G215" s="559"/>
      <c r="H215" s="559"/>
      <c r="I215" s="559"/>
      <c r="J215" s="113"/>
    </row>
    <row r="216" spans="2:10" ht="15" customHeight="1" x14ac:dyDescent="0.2">
      <c r="B216" s="140"/>
      <c r="C216" s="559"/>
      <c r="D216" s="559"/>
      <c r="E216" s="559"/>
      <c r="F216" s="119"/>
      <c r="G216" s="559"/>
      <c r="H216" s="559"/>
      <c r="I216" s="559"/>
      <c r="J216" s="113"/>
    </row>
    <row r="217" spans="2:10" ht="15" customHeight="1" x14ac:dyDescent="0.2">
      <c r="B217" s="140"/>
      <c r="C217" s="119"/>
      <c r="D217" s="119"/>
      <c r="E217" s="119"/>
      <c r="F217" s="119"/>
      <c r="G217" s="119"/>
      <c r="H217" s="119"/>
      <c r="I217" s="119"/>
      <c r="J217" s="113"/>
    </row>
    <row r="218" spans="2:10" ht="15" customHeight="1" x14ac:dyDescent="0.2">
      <c r="B218" s="140"/>
      <c r="C218" s="559"/>
      <c r="D218" s="559"/>
      <c r="E218" s="559"/>
      <c r="F218" s="119"/>
      <c r="G218" s="559"/>
      <c r="H218" s="559"/>
      <c r="I218" s="559"/>
      <c r="J218" s="113"/>
    </row>
    <row r="219" spans="2:10" ht="15" customHeight="1" x14ac:dyDescent="0.2">
      <c r="B219" s="140"/>
      <c r="C219" s="559"/>
      <c r="D219" s="559"/>
      <c r="E219" s="559"/>
      <c r="F219" s="119"/>
      <c r="G219" s="559"/>
      <c r="H219" s="559"/>
      <c r="I219" s="559"/>
      <c r="J219" s="113"/>
    </row>
    <row r="220" spans="2:10" ht="15" customHeight="1" x14ac:dyDescent="0.2">
      <c r="B220" s="140"/>
      <c r="C220" s="559"/>
      <c r="D220" s="559"/>
      <c r="E220" s="559"/>
      <c r="F220" s="119"/>
      <c r="G220" s="559"/>
      <c r="H220" s="559"/>
      <c r="I220" s="559"/>
      <c r="J220" s="113"/>
    </row>
    <row r="221" spans="2:10" ht="12.75" customHeight="1" x14ac:dyDescent="0.2">
      <c r="B221" s="140"/>
      <c r="C221" s="119"/>
      <c r="D221" s="119"/>
      <c r="E221" s="119"/>
      <c r="F221" s="119"/>
      <c r="G221" s="119"/>
      <c r="H221" s="119"/>
      <c r="I221" s="119"/>
      <c r="J221" s="113"/>
    </row>
    <row r="222" spans="2:10" ht="14.25" customHeight="1" x14ac:dyDescent="0.2">
      <c r="B222" s="140"/>
      <c r="C222" s="119"/>
      <c r="D222" s="119"/>
      <c r="E222" s="119"/>
      <c r="F222" s="119"/>
      <c r="G222" s="119"/>
      <c r="H222" s="119"/>
      <c r="I222" s="119"/>
      <c r="J222" s="113"/>
    </row>
    <row r="223" spans="2:10" ht="14.25" customHeight="1" x14ac:dyDescent="0.2">
      <c r="B223" s="140"/>
      <c r="C223" s="559"/>
      <c r="D223" s="559"/>
      <c r="E223" s="559"/>
      <c r="F223" s="119"/>
      <c r="G223" s="559"/>
      <c r="H223" s="559"/>
      <c r="I223" s="559"/>
      <c r="J223" s="113"/>
    </row>
    <row r="224" spans="2:10" ht="14.25" customHeight="1" x14ac:dyDescent="0.2">
      <c r="B224" s="140"/>
      <c r="C224" s="559"/>
      <c r="D224" s="559"/>
      <c r="E224" s="559"/>
      <c r="F224" s="119"/>
      <c r="G224" s="559"/>
      <c r="H224" s="559"/>
      <c r="I224" s="559"/>
      <c r="J224" s="113"/>
    </row>
    <row r="225" spans="2:10" ht="15" customHeight="1" x14ac:dyDescent="0.2">
      <c r="B225" s="140"/>
      <c r="C225" s="560"/>
      <c r="D225" s="560"/>
      <c r="E225" s="560"/>
      <c r="F225" s="118"/>
      <c r="G225" s="560"/>
      <c r="H225" s="560"/>
      <c r="I225" s="560"/>
      <c r="J225" s="113"/>
    </row>
    <row r="226" spans="2:10" ht="15" customHeight="1" x14ac:dyDescent="0.2">
      <c r="B226" s="140"/>
      <c r="C226" s="555"/>
      <c r="D226" s="555"/>
      <c r="E226" s="555"/>
      <c r="F226" s="555"/>
      <c r="G226" s="555"/>
      <c r="H226" s="555"/>
      <c r="I226" s="555"/>
      <c r="J226" s="113"/>
    </row>
    <row r="227" spans="2:10" ht="15" customHeight="1" x14ac:dyDescent="0.2">
      <c r="B227" s="140"/>
      <c r="C227" s="555"/>
      <c r="D227" s="555"/>
      <c r="E227" s="555"/>
      <c r="F227" s="555"/>
      <c r="G227" s="555"/>
      <c r="H227" s="555"/>
      <c r="I227" s="555"/>
      <c r="J227" s="113"/>
    </row>
    <row r="228" spans="2:10" ht="15" customHeight="1" x14ac:dyDescent="0.2">
      <c r="B228" s="140"/>
      <c r="C228" s="555"/>
      <c r="D228" s="555"/>
      <c r="E228" s="555"/>
      <c r="F228" s="555"/>
      <c r="G228" s="555"/>
      <c r="H228" s="555"/>
      <c r="I228" s="555"/>
      <c r="J228" s="113"/>
    </row>
    <row r="229" spans="2:10" ht="15" customHeight="1" x14ac:dyDescent="0.2">
      <c r="B229" s="140"/>
      <c r="C229" s="555"/>
      <c r="D229" s="555"/>
      <c r="E229" s="555"/>
      <c r="F229" s="555"/>
      <c r="G229" s="555"/>
      <c r="H229" s="555"/>
      <c r="I229" s="555"/>
      <c r="J229" s="113"/>
    </row>
    <row r="230" spans="2:10" ht="12.75" customHeight="1" x14ac:dyDescent="0.2">
      <c r="B230" s="140"/>
      <c r="C230" s="555"/>
      <c r="D230" s="555"/>
      <c r="E230" s="555"/>
      <c r="F230" s="555"/>
      <c r="G230" s="555"/>
      <c r="H230" s="555"/>
      <c r="I230" s="555"/>
      <c r="J230" s="113"/>
    </row>
    <row r="231" spans="2:10" ht="15" customHeight="1" x14ac:dyDescent="0.2">
      <c r="B231" s="140"/>
      <c r="C231" s="555"/>
      <c r="D231" s="555"/>
      <c r="E231" s="555"/>
      <c r="F231" s="555"/>
      <c r="G231" s="555"/>
      <c r="H231" s="555"/>
      <c r="I231" s="555"/>
      <c r="J231" s="113"/>
    </row>
    <row r="232" spans="2:10" ht="15" customHeight="1" x14ac:dyDescent="0.2">
      <c r="B232" s="140"/>
      <c r="C232" s="555"/>
      <c r="D232" s="555"/>
      <c r="E232" s="555"/>
      <c r="F232" s="555"/>
      <c r="G232" s="555"/>
      <c r="H232" s="555"/>
      <c r="I232" s="555"/>
      <c r="J232" s="113"/>
    </row>
    <row r="233" spans="2:10" ht="15" customHeight="1" x14ac:dyDescent="0.25">
      <c r="B233" s="140"/>
      <c r="C233" s="121" t="s">
        <v>90</v>
      </c>
      <c r="D233" s="115"/>
      <c r="E233" s="115"/>
      <c r="F233" s="115"/>
      <c r="G233" s="115"/>
      <c r="H233" s="115"/>
      <c r="I233" s="115"/>
      <c r="J233" s="113"/>
    </row>
    <row r="234" spans="2:10" ht="15" customHeight="1" x14ac:dyDescent="0.2">
      <c r="B234" s="140"/>
      <c r="C234" s="556"/>
      <c r="D234" s="556"/>
      <c r="E234" s="556"/>
      <c r="F234" s="556"/>
      <c r="G234" s="556"/>
      <c r="H234" s="556"/>
      <c r="I234" s="556"/>
      <c r="J234" s="113"/>
    </row>
    <row r="235" spans="2:10" ht="25.2" x14ac:dyDescent="0.2">
      <c r="B235" s="140"/>
      <c r="C235" s="557" t="s">
        <v>91</v>
      </c>
      <c r="D235" s="557"/>
      <c r="E235" s="134" t="s">
        <v>92</v>
      </c>
      <c r="F235" s="557" t="s">
        <v>93</v>
      </c>
      <c r="G235" s="557"/>
      <c r="H235" s="557"/>
      <c r="I235" s="111"/>
      <c r="J235" s="113"/>
    </row>
    <row r="236" spans="2:10" ht="59.1" customHeight="1" x14ac:dyDescent="0.2">
      <c r="B236" s="140"/>
      <c r="C236" s="558" t="s">
        <v>94</v>
      </c>
      <c r="D236" s="558"/>
      <c r="E236" s="133" t="s">
        <v>95</v>
      </c>
      <c r="F236" s="552" t="s">
        <v>96</v>
      </c>
      <c r="G236" s="552"/>
      <c r="H236" s="552"/>
      <c r="I236" s="118"/>
      <c r="J236" s="113"/>
    </row>
    <row r="237" spans="2:10" ht="59.1" customHeight="1" x14ac:dyDescent="0.2">
      <c r="B237" s="140"/>
      <c r="C237" s="551" t="s">
        <v>97</v>
      </c>
      <c r="D237" s="551"/>
      <c r="E237" s="133" t="s">
        <v>98</v>
      </c>
      <c r="F237" s="552" t="s">
        <v>99</v>
      </c>
      <c r="G237" s="552"/>
      <c r="H237" s="552"/>
      <c r="I237" s="118"/>
      <c r="J237" s="113"/>
    </row>
    <row r="238" spans="2:10" ht="59.1" customHeight="1" x14ac:dyDescent="0.2">
      <c r="B238" s="140"/>
      <c r="C238" s="553" t="s">
        <v>100</v>
      </c>
      <c r="D238" s="553"/>
      <c r="E238" s="133" t="s">
        <v>98</v>
      </c>
      <c r="F238" s="552" t="s">
        <v>101</v>
      </c>
      <c r="G238" s="552"/>
      <c r="H238" s="552"/>
      <c r="I238" s="118"/>
      <c r="J238" s="113"/>
    </row>
    <row r="239" spans="2:10" ht="59.1" customHeight="1" x14ac:dyDescent="0.2">
      <c r="B239" s="140"/>
      <c r="C239" s="554" t="s">
        <v>102</v>
      </c>
      <c r="D239" s="554"/>
      <c r="E239" s="133" t="s">
        <v>103</v>
      </c>
      <c r="F239" s="552" t="s">
        <v>104</v>
      </c>
      <c r="G239" s="552"/>
      <c r="H239" s="552"/>
      <c r="I239" s="118"/>
      <c r="J239" s="113"/>
    </row>
    <row r="240" spans="2:10" ht="15" customHeight="1" x14ac:dyDescent="0.2">
      <c r="B240" s="140"/>
      <c r="C240" s="132"/>
      <c r="D240" s="132"/>
      <c r="E240" s="132"/>
      <c r="F240" s="132"/>
      <c r="G240" s="132"/>
      <c r="H240" s="132"/>
      <c r="I240" s="132"/>
      <c r="J240" s="113"/>
    </row>
    <row r="241" spans="2:18" ht="5.25" customHeight="1" thickBot="1" x14ac:dyDescent="0.25">
      <c r="B241" s="141"/>
      <c r="C241" s="540"/>
      <c r="D241" s="540"/>
      <c r="E241" s="540"/>
      <c r="F241" s="540"/>
      <c r="G241" s="540"/>
      <c r="H241" s="540"/>
      <c r="I241" s="540"/>
      <c r="J241" s="120"/>
    </row>
    <row r="242" spans="2:18" ht="4.6500000000000004" customHeight="1" x14ac:dyDescent="0.2">
      <c r="B242" s="142"/>
      <c r="C242" s="126"/>
      <c r="D242" s="126"/>
      <c r="E242" s="126"/>
      <c r="F242" s="126"/>
      <c r="G242" s="126"/>
      <c r="H242" s="126"/>
      <c r="I242" s="126"/>
      <c r="J242" s="127"/>
    </row>
    <row r="243" spans="2:18" ht="12.6" hidden="1" x14ac:dyDescent="0.2">
      <c r="B243" s="541"/>
      <c r="C243" s="538" t="s">
        <v>105</v>
      </c>
      <c r="D243" s="538"/>
      <c r="E243" s="538"/>
      <c r="F243" s="538"/>
      <c r="G243" s="538"/>
      <c r="H243" s="538"/>
      <c r="I243" s="538"/>
      <c r="J243" s="543"/>
    </row>
    <row r="244" spans="2:18" ht="12.6" hidden="1" x14ac:dyDescent="0.2">
      <c r="B244" s="541"/>
      <c r="C244" s="538"/>
      <c r="D244" s="538"/>
      <c r="E244" s="538"/>
      <c r="F244" s="538"/>
      <c r="G244" s="538"/>
      <c r="H244" s="538"/>
      <c r="I244" s="538"/>
      <c r="J244" s="543"/>
      <c r="M244" s="111"/>
      <c r="N244" s="111"/>
      <c r="O244" s="111"/>
      <c r="P244" s="111"/>
      <c r="Q244" s="111"/>
      <c r="R244" s="111"/>
    </row>
    <row r="245" spans="2:18" ht="37.5" customHeight="1" x14ac:dyDescent="0.2">
      <c r="B245" s="541"/>
      <c r="C245" s="538"/>
      <c r="D245" s="538"/>
      <c r="E245" s="538"/>
      <c r="F245" s="538"/>
      <c r="G245" s="538"/>
      <c r="H245" s="538"/>
      <c r="I245" s="538"/>
      <c r="J245" s="543"/>
      <c r="M245" s="111"/>
      <c r="N245" s="111"/>
      <c r="O245" s="111"/>
      <c r="P245" s="111"/>
      <c r="Q245" s="111"/>
      <c r="R245" s="111"/>
    </row>
    <row r="246" spans="2:18" ht="12.6" hidden="1" x14ac:dyDescent="0.2">
      <c r="B246" s="541"/>
      <c r="J246" s="543"/>
    </row>
    <row r="247" spans="2:18" ht="12.6" x14ac:dyDescent="0.2">
      <c r="B247" s="541"/>
      <c r="J247" s="543"/>
    </row>
    <row r="248" spans="2:18" ht="38.4" customHeight="1" x14ac:dyDescent="0.2">
      <c r="B248" s="541"/>
      <c r="C248" s="545" t="s">
        <v>106</v>
      </c>
      <c r="D248" s="546" t="s">
        <v>107</v>
      </c>
      <c r="E248" s="546"/>
      <c r="F248" s="546"/>
      <c r="G248" s="546"/>
      <c r="H248" s="546"/>
      <c r="I248" s="546"/>
      <c r="J248" s="543"/>
    </row>
    <row r="249" spans="2:18" ht="12.6" hidden="1" x14ac:dyDescent="0.2">
      <c r="B249" s="541"/>
      <c r="C249" s="545"/>
      <c r="D249" s="546"/>
      <c r="E249" s="546"/>
      <c r="F249" s="546"/>
      <c r="G249" s="546"/>
      <c r="H249" s="546"/>
      <c r="I249" s="546"/>
      <c r="J249" s="543"/>
    </row>
    <row r="250" spans="2:18" ht="12.75" customHeight="1" x14ac:dyDescent="0.2">
      <c r="B250" s="541"/>
      <c r="C250" s="545" t="s">
        <v>108</v>
      </c>
      <c r="D250" s="546" t="s">
        <v>109</v>
      </c>
      <c r="E250" s="546"/>
      <c r="F250" s="546"/>
      <c r="G250" s="546"/>
      <c r="H250" s="546"/>
      <c r="I250" s="546"/>
      <c r="J250" s="543"/>
    </row>
    <row r="251" spans="2:18" ht="12.75" customHeight="1" x14ac:dyDescent="0.2">
      <c r="B251" s="541"/>
      <c r="C251" s="545"/>
      <c r="D251" s="546"/>
      <c r="E251" s="546"/>
      <c r="F251" s="546"/>
      <c r="G251" s="546"/>
      <c r="H251" s="546"/>
      <c r="I251" s="546"/>
      <c r="J251" s="543"/>
    </row>
    <row r="252" spans="2:18" ht="12.6" x14ac:dyDescent="0.2">
      <c r="B252" s="541"/>
      <c r="C252" s="545"/>
      <c r="D252" s="546"/>
      <c r="E252" s="546"/>
      <c r="F252" s="546"/>
      <c r="G252" s="546"/>
      <c r="H252" s="546"/>
      <c r="I252" s="546"/>
      <c r="J252" s="543"/>
    </row>
    <row r="253" spans="2:18" ht="7.5" customHeight="1" x14ac:dyDescent="0.2">
      <c r="B253" s="541"/>
      <c r="C253" s="116"/>
      <c r="D253" s="135"/>
      <c r="E253" s="135"/>
      <c r="F253" s="135"/>
      <c r="G253" s="135"/>
      <c r="H253" s="135"/>
      <c r="I253" s="135"/>
      <c r="J253" s="543"/>
    </row>
    <row r="254" spans="2:18" ht="7.5" customHeight="1" x14ac:dyDescent="0.2">
      <c r="B254" s="541"/>
      <c r="C254" s="116"/>
      <c r="D254" s="135"/>
      <c r="E254" s="135"/>
      <c r="F254" s="135"/>
      <c r="G254" s="135"/>
      <c r="H254" s="135"/>
      <c r="I254" s="135"/>
      <c r="J254" s="543"/>
    </row>
    <row r="255" spans="2:18" ht="12.6" x14ac:dyDescent="0.2">
      <c r="B255" s="541"/>
      <c r="C255" s="115" t="s">
        <v>110</v>
      </c>
      <c r="D255" s="118"/>
      <c r="E255" s="118"/>
      <c r="F255" s="118"/>
      <c r="G255" s="118"/>
      <c r="H255" s="118"/>
      <c r="I255" s="118"/>
      <c r="J255" s="543"/>
    </row>
    <row r="256" spans="2:18" ht="13.2" thickBot="1" x14ac:dyDescent="0.25">
      <c r="B256" s="541"/>
      <c r="C256" s="118"/>
      <c r="D256" s="118"/>
      <c r="E256" s="118"/>
      <c r="F256" s="118"/>
      <c r="G256" s="118"/>
      <c r="H256" s="118"/>
      <c r="I256" s="118"/>
      <c r="J256" s="543"/>
    </row>
    <row r="257" spans="2:10" ht="25.8" thickBot="1" x14ac:dyDescent="0.25">
      <c r="B257" s="541"/>
      <c r="C257" s="547" t="s">
        <v>111</v>
      </c>
      <c r="D257" s="548"/>
      <c r="E257" s="548"/>
      <c r="F257" s="128" t="s">
        <v>112</v>
      </c>
      <c r="G257" s="128" t="s">
        <v>113</v>
      </c>
      <c r="H257" s="128" t="s">
        <v>114</v>
      </c>
      <c r="I257" s="129" t="s">
        <v>115</v>
      </c>
      <c r="J257" s="543"/>
    </row>
    <row r="258" spans="2:10" ht="13.2" thickBot="1" x14ac:dyDescent="0.25">
      <c r="B258" s="541"/>
      <c r="C258" s="549"/>
      <c r="D258" s="550"/>
      <c r="E258" s="550"/>
      <c r="F258" s="130"/>
      <c r="G258" s="130"/>
      <c r="H258" s="130"/>
      <c r="I258" s="131"/>
      <c r="J258" s="543"/>
    </row>
    <row r="259" spans="2:10" ht="12.6" x14ac:dyDescent="0.2">
      <c r="B259" s="541"/>
      <c r="J259" s="543"/>
    </row>
    <row r="260" spans="2:10" ht="12.6" x14ac:dyDescent="0.2">
      <c r="B260" s="541"/>
      <c r="C260" s="538" t="s">
        <v>116</v>
      </c>
      <c r="D260" s="538"/>
      <c r="E260" s="538"/>
      <c r="F260" s="538"/>
      <c r="G260" s="538"/>
      <c r="H260" s="538"/>
      <c r="I260" s="538"/>
      <c r="J260" s="543"/>
    </row>
    <row r="261" spans="2:10" ht="12.6" x14ac:dyDescent="0.2">
      <c r="B261" s="541"/>
      <c r="C261" s="538"/>
      <c r="D261" s="538"/>
      <c r="E261" s="538"/>
      <c r="F261" s="538"/>
      <c r="G261" s="538"/>
      <c r="H261" s="538"/>
      <c r="I261" s="538"/>
      <c r="J261" s="543"/>
    </row>
    <row r="262" spans="2:10" ht="13.2" thickBot="1" x14ac:dyDescent="0.25">
      <c r="B262" s="542"/>
      <c r="C262" s="539"/>
      <c r="D262" s="539"/>
      <c r="E262" s="539"/>
      <c r="F262" s="539"/>
      <c r="G262" s="539"/>
      <c r="H262" s="539"/>
      <c r="I262" s="539"/>
      <c r="J262" s="544"/>
    </row>
    <row r="263" spans="2:10" ht="12.6" x14ac:dyDescent="0.2"/>
    <row r="264" spans="2:10" ht="12.6" x14ac:dyDescent="0.2"/>
    <row r="265" spans="2:10" ht="12.6" x14ac:dyDescent="0.2"/>
    <row r="266" spans="2:10" ht="12.6" x14ac:dyDescent="0.2"/>
    <row r="267" spans="2:10" ht="12.6" x14ac:dyDescent="0.2"/>
    <row r="268" spans="2:10" ht="12.6" x14ac:dyDescent="0.2"/>
    <row r="269" spans="2:10" ht="12.6" x14ac:dyDescent="0.2"/>
    <row r="270" spans="2:10" ht="12.6" x14ac:dyDescent="0.2"/>
    <row r="271" spans="2:10" ht="12.6" x14ac:dyDescent="0.2"/>
    <row r="272" spans="2:10" ht="12.6" x14ac:dyDescent="0.2"/>
    <row r="273" ht="12.6" x14ac:dyDescent="0.2"/>
    <row r="274" ht="12.6" x14ac:dyDescent="0.2"/>
    <row r="275" ht="12.6" x14ac:dyDescent="0.2"/>
    <row r="276" ht="12.6" x14ac:dyDescent="0.2"/>
    <row r="277" ht="12.6" x14ac:dyDescent="0.2"/>
    <row r="278" ht="12.6" x14ac:dyDescent="0.2"/>
    <row r="279" ht="12.6" x14ac:dyDescent="0.2"/>
    <row r="280" ht="12.6" x14ac:dyDescent="0.2"/>
    <row r="281" ht="12.6" x14ac:dyDescent="0.2"/>
    <row r="282" ht="12.6" x14ac:dyDescent="0.2"/>
    <row r="283" ht="12.6" x14ac:dyDescent="0.2"/>
    <row r="284" ht="12.6" x14ac:dyDescent="0.2"/>
    <row r="285" ht="12.6" x14ac:dyDescent="0.2"/>
    <row r="286" ht="12.6" x14ac:dyDescent="0.2"/>
    <row r="287" ht="12.6" x14ac:dyDescent="0.2"/>
    <row r="288" ht="12.6" x14ac:dyDescent="0.2"/>
    <row r="289" ht="12.6" x14ac:dyDescent="0.2"/>
    <row r="290" ht="12.6" x14ac:dyDescent="0.2"/>
    <row r="291" ht="12.6" x14ac:dyDescent="0.2"/>
    <row r="292" ht="12.6" x14ac:dyDescent="0.2"/>
    <row r="293" ht="12.6" x14ac:dyDescent="0.2"/>
    <row r="294" ht="12.6" x14ac:dyDescent="0.2"/>
    <row r="295" ht="12.6" x14ac:dyDescent="0.2"/>
    <row r="296" ht="12.6" x14ac:dyDescent="0.2"/>
    <row r="297" ht="12.6" x14ac:dyDescent="0.2"/>
    <row r="298" ht="12.6" x14ac:dyDescent="0.2"/>
    <row r="299" ht="12.6" x14ac:dyDescent="0.2"/>
    <row r="300" ht="12.6" x14ac:dyDescent="0.2"/>
    <row r="301" ht="12.6" x14ac:dyDescent="0.2"/>
    <row r="302" ht="12.6" x14ac:dyDescent="0.2"/>
    <row r="303" ht="12.6" x14ac:dyDescent="0.2"/>
    <row r="304" ht="12.6" x14ac:dyDescent="0.2"/>
    <row r="305" ht="12.6" x14ac:dyDescent="0.2"/>
    <row r="306" ht="12.6" x14ac:dyDescent="0.2"/>
    <row r="307" ht="12.6" x14ac:dyDescent="0.2"/>
    <row r="308" ht="12.6" x14ac:dyDescent="0.2"/>
    <row r="309" ht="12.6" x14ac:dyDescent="0.2"/>
    <row r="310" ht="12.6" x14ac:dyDescent="0.2"/>
    <row r="311" ht="12.6" x14ac:dyDescent="0.2"/>
    <row r="312" ht="12.6" x14ac:dyDescent="0.2"/>
    <row r="313" ht="12.6" x14ac:dyDescent="0.2"/>
    <row r="314" ht="12.6" x14ac:dyDescent="0.2"/>
    <row r="315" ht="12.6" x14ac:dyDescent="0.2"/>
  </sheetData>
  <sheetProtection algorithmName="SHA-512" hashValue="+UqNV+MihmvTlG1g8NqsrH70jLfoE4jD6FYJQm5ZAx0omtD1D16OU1XQwDu3mAC67x83QitptPcVTvLa927j+Q==" saltValue="uIEr37GV6ZZ8X0shqFzyrQ==" spinCount="100000" sheet="1" objects="1" scenarios="1"/>
  <mergeCells count="119">
    <mergeCell ref="D11:E11"/>
    <mergeCell ref="F11:G11"/>
    <mergeCell ref="H11:I11"/>
    <mergeCell ref="B15:J15"/>
    <mergeCell ref="C16:E16"/>
    <mergeCell ref="G16:I16"/>
    <mergeCell ref="C7:I7"/>
    <mergeCell ref="D8:I8"/>
    <mergeCell ref="D9:I9"/>
    <mergeCell ref="D10:E10"/>
    <mergeCell ref="F10:G10"/>
    <mergeCell ref="H10:I10"/>
    <mergeCell ref="C25:E25"/>
    <mergeCell ref="G25:I25"/>
    <mergeCell ref="C26:E26"/>
    <mergeCell ref="G26:I26"/>
    <mergeCell ref="C28:E28"/>
    <mergeCell ref="G28:I28"/>
    <mergeCell ref="C17:I18"/>
    <mergeCell ref="C19:E19"/>
    <mergeCell ref="G19:I19"/>
    <mergeCell ref="C20:I20"/>
    <mergeCell ref="C24:E24"/>
    <mergeCell ref="G24:I24"/>
    <mergeCell ref="C39:I39"/>
    <mergeCell ref="C42:I44"/>
    <mergeCell ref="C46:I46"/>
    <mergeCell ref="C47:I47"/>
    <mergeCell ref="C51:I51"/>
    <mergeCell ref="D52:E52"/>
    <mergeCell ref="F52:G52"/>
    <mergeCell ref="C29:E29"/>
    <mergeCell ref="G29:I29"/>
    <mergeCell ref="C30:E30"/>
    <mergeCell ref="G30:I30"/>
    <mergeCell ref="C31:E31"/>
    <mergeCell ref="C36:I36"/>
    <mergeCell ref="C65:F65"/>
    <mergeCell ref="C67:I67"/>
    <mergeCell ref="C75:I75"/>
    <mergeCell ref="C81:H81"/>
    <mergeCell ref="C83:I85"/>
    <mergeCell ref="C87:I87"/>
    <mergeCell ref="D53:E55"/>
    <mergeCell ref="F53:G55"/>
    <mergeCell ref="C56:H56"/>
    <mergeCell ref="C58:H58"/>
    <mergeCell ref="C60:I60"/>
    <mergeCell ref="C62:F62"/>
    <mergeCell ref="C89:I89"/>
    <mergeCell ref="B90:J90"/>
    <mergeCell ref="B91:B148"/>
    <mergeCell ref="C91:I91"/>
    <mergeCell ref="J91:J148"/>
    <mergeCell ref="C94:I94"/>
    <mergeCell ref="C96:I96"/>
    <mergeCell ref="C111:I111"/>
    <mergeCell ref="C122:E122"/>
    <mergeCell ref="C98:F98"/>
    <mergeCell ref="C153:I157"/>
    <mergeCell ref="C161:I162"/>
    <mergeCell ref="D167:I167"/>
    <mergeCell ref="C181:I182"/>
    <mergeCell ref="C195:I195"/>
    <mergeCell ref="C197:I198"/>
    <mergeCell ref="C125:I126"/>
    <mergeCell ref="C128:I129"/>
    <mergeCell ref="C130:I131"/>
    <mergeCell ref="C149:E149"/>
    <mergeCell ref="G149:I149"/>
    <mergeCell ref="C151:I152"/>
    <mergeCell ref="C214:E214"/>
    <mergeCell ref="G214:I214"/>
    <mergeCell ref="C215:E215"/>
    <mergeCell ref="G215:I215"/>
    <mergeCell ref="C216:E216"/>
    <mergeCell ref="G216:I216"/>
    <mergeCell ref="C199:I201"/>
    <mergeCell ref="C207:I209"/>
    <mergeCell ref="B210:J210"/>
    <mergeCell ref="C211:E211"/>
    <mergeCell ref="G211:I211"/>
    <mergeCell ref="C212:I213"/>
    <mergeCell ref="C223:E223"/>
    <mergeCell ref="G223:I223"/>
    <mergeCell ref="C224:E224"/>
    <mergeCell ref="G224:I224"/>
    <mergeCell ref="C225:E225"/>
    <mergeCell ref="G225:I225"/>
    <mergeCell ref="C218:E218"/>
    <mergeCell ref="G218:I218"/>
    <mergeCell ref="C219:E219"/>
    <mergeCell ref="G219:I219"/>
    <mergeCell ref="C220:E220"/>
    <mergeCell ref="G220:I220"/>
    <mergeCell ref="C237:D237"/>
    <mergeCell ref="F237:H237"/>
    <mergeCell ref="C238:D238"/>
    <mergeCell ref="F238:H238"/>
    <mergeCell ref="C239:D239"/>
    <mergeCell ref="F239:H239"/>
    <mergeCell ref="C226:I232"/>
    <mergeCell ref="C234:I234"/>
    <mergeCell ref="C235:D235"/>
    <mergeCell ref="F235:H235"/>
    <mergeCell ref="C236:D236"/>
    <mergeCell ref="F236:H236"/>
    <mergeCell ref="C260:I261"/>
    <mergeCell ref="C262:I262"/>
    <mergeCell ref="C241:I241"/>
    <mergeCell ref="B243:B262"/>
    <mergeCell ref="C243:I245"/>
    <mergeCell ref="J243:J262"/>
    <mergeCell ref="C248:C249"/>
    <mergeCell ref="D248:I249"/>
    <mergeCell ref="C250:C252"/>
    <mergeCell ref="D250:I252"/>
    <mergeCell ref="C257:E257"/>
    <mergeCell ref="C258:E25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43100-2C90-4F49-AE00-EDB41EDAD8DD}">
  <dimension ref="A1:BK24"/>
  <sheetViews>
    <sheetView showGridLines="0" topLeftCell="AD16" zoomScale="85" zoomScaleNormal="85" workbookViewId="0">
      <selection activeCell="AJ20" sqref="AJ20"/>
    </sheetView>
  </sheetViews>
  <sheetFormatPr baseColWidth="10" defaultColWidth="11.44140625" defaultRowHeight="14.4" zeroHeight="1" x14ac:dyDescent="0.3"/>
  <cols>
    <col min="1" max="1" width="21.88671875" style="163" customWidth="1"/>
    <col min="2" max="2" width="47.88671875" style="163" customWidth="1"/>
    <col min="3" max="3" width="22.88671875" style="163" customWidth="1"/>
    <col min="4" max="4" width="22.109375" style="163" customWidth="1"/>
    <col min="5" max="5" width="59.5546875" style="163" customWidth="1"/>
    <col min="6" max="6" width="48.109375" style="163" customWidth="1"/>
    <col min="7" max="8" width="19" style="163" customWidth="1"/>
    <col min="9" max="9" width="21.88671875" style="163" customWidth="1"/>
    <col min="10" max="10" width="27.88671875" style="163" customWidth="1"/>
    <col min="11" max="11" width="34.88671875" style="163" customWidth="1"/>
    <col min="12" max="12" width="30.44140625" style="163" customWidth="1"/>
    <col min="13" max="13" width="22.44140625" style="163" customWidth="1"/>
    <col min="14" max="14" width="58" style="163" customWidth="1"/>
    <col min="15" max="22" width="16.44140625" style="163" customWidth="1"/>
    <col min="23" max="23" width="16.44140625" style="163" hidden="1" customWidth="1"/>
    <col min="24" max="25" width="16.44140625" style="163" customWidth="1"/>
    <col min="26" max="26" width="37" style="163" customWidth="1"/>
    <col min="27" max="35" width="16.44140625" style="163" customWidth="1"/>
    <col min="36" max="40" width="10.88671875" style="163" customWidth="1"/>
    <col min="41" max="41" width="10.88671875" style="163" hidden="1" customWidth="1"/>
    <col min="42" max="42" width="10.88671875" style="163" customWidth="1"/>
    <col min="43" max="43" width="17.5546875" style="163" customWidth="1"/>
    <col min="44" max="48" width="18.109375" style="163" customWidth="1"/>
    <col min="49" max="49" width="26.109375" style="163" customWidth="1"/>
    <col min="50" max="50" width="19.44140625" style="163" customWidth="1"/>
    <col min="51" max="51" width="19.88671875" style="163" customWidth="1"/>
    <col min="52" max="52" width="16.109375" style="163" customWidth="1"/>
    <col min="53" max="53" width="17.109375" style="163" hidden="1" customWidth="1"/>
    <col min="54" max="55" width="13.109375" style="163" hidden="1" customWidth="1"/>
    <col min="56" max="59" width="14.88671875" style="163" customWidth="1"/>
    <col min="60" max="60" width="14.88671875" style="163" hidden="1" customWidth="1"/>
    <col min="61" max="61" width="14.88671875" style="163" customWidth="1"/>
    <col min="62" max="62" width="20.5546875" style="163" customWidth="1"/>
    <col min="63" max="67" width="40.5546875" style="163" customWidth="1"/>
    <col min="68" max="68" width="4.88671875" style="163" customWidth="1"/>
    <col min="69" max="16384" width="11.44140625" style="163"/>
  </cols>
  <sheetData>
    <row r="1" spans="1:63" s="145" customFormat="1" ht="13.8" hidden="1" x14ac:dyDescent="0.2">
      <c r="B1" s="146"/>
      <c r="C1" s="147"/>
      <c r="D1" s="147"/>
      <c r="E1" s="147"/>
      <c r="F1" s="147"/>
    </row>
    <row r="2" spans="1:63" s="145" customFormat="1" ht="14.1" customHeight="1" x14ac:dyDescent="0.2"/>
    <row r="3" spans="1:63" s="145" customFormat="1" ht="14.1" customHeight="1" x14ac:dyDescent="0.2"/>
    <row r="4" spans="1:63" s="145" customFormat="1" ht="27.6" customHeight="1" x14ac:dyDescent="0.2"/>
    <row r="5" spans="1:63" s="145" customFormat="1" ht="27.6" customHeight="1" x14ac:dyDescent="0.2">
      <c r="B5" s="606" t="str">
        <f>Metodología!C7</f>
        <v>MATRIZ DE RIESGOS DE SEGURIDAD DE LA INFORMACIÓN Y SEGURIDAD DIGITAL</v>
      </c>
      <c r="C5" s="606"/>
      <c r="D5" s="606"/>
      <c r="E5" s="606"/>
      <c r="F5" s="606"/>
      <c r="G5" s="606"/>
      <c r="H5" s="606"/>
    </row>
    <row r="6" spans="1:63" s="145" customFormat="1" ht="27.6" customHeight="1" x14ac:dyDescent="0.2">
      <c r="B6" s="166" t="s">
        <v>0</v>
      </c>
      <c r="C6" s="530" t="s">
        <v>1</v>
      </c>
      <c r="D6" s="531"/>
      <c r="E6" s="531"/>
      <c r="F6" s="531"/>
      <c r="G6" s="531"/>
      <c r="H6" s="532"/>
    </row>
    <row r="7" spans="1:63" s="145" customFormat="1" ht="27.6" customHeight="1" x14ac:dyDescent="0.2">
      <c r="B7" s="166" t="s">
        <v>2</v>
      </c>
      <c r="C7" s="528" t="str">
        <f>Presentación!D9</f>
        <v>POLÍTICA DE ADMINISTRACIÓN DEL RIESGO</v>
      </c>
      <c r="D7" s="528"/>
      <c r="E7" s="528"/>
      <c r="F7" s="528"/>
      <c r="G7" s="528"/>
      <c r="H7" s="528"/>
    </row>
    <row r="8" spans="1:63" s="145" customFormat="1" ht="27.6" customHeight="1" x14ac:dyDescent="0.2">
      <c r="B8" s="166" t="s">
        <v>4</v>
      </c>
      <c r="C8" s="606" t="s">
        <v>5</v>
      </c>
      <c r="D8" s="606"/>
      <c r="E8" s="606" t="s">
        <v>6</v>
      </c>
      <c r="F8" s="606"/>
      <c r="G8" s="606" t="s">
        <v>7</v>
      </c>
      <c r="H8" s="606"/>
    </row>
    <row r="9" spans="1:63" s="145" customFormat="1" ht="27.6" customHeight="1" x14ac:dyDescent="0.2">
      <c r="B9" s="168">
        <f>Presentación!C11</f>
        <v>45841</v>
      </c>
      <c r="C9" s="529" t="str">
        <f>Metodología!D11</f>
        <v>PI02-FOR02</v>
      </c>
      <c r="D9" s="529"/>
      <c r="E9" s="529">
        <f>Presentación!F11</f>
        <v>1</v>
      </c>
      <c r="F9" s="529"/>
      <c r="G9" s="529" t="str">
        <f>Presentación!H11</f>
        <v>1 de 1</v>
      </c>
      <c r="H9" s="529"/>
    </row>
    <row r="10" spans="1:63" s="148" customFormat="1" thickBot="1" x14ac:dyDescent="0.3">
      <c r="B10" s="149"/>
      <c r="C10" s="150"/>
      <c r="D10" s="150"/>
      <c r="E10" s="150"/>
      <c r="AM10" s="150"/>
      <c r="AT10" s="151"/>
      <c r="BA10" s="150"/>
      <c r="BB10" s="150"/>
      <c r="BC10" s="150"/>
      <c r="BJ10" s="152"/>
      <c r="BK10" s="153"/>
    </row>
    <row r="11" spans="1:63" s="148" customFormat="1" ht="61.8" thickBot="1" x14ac:dyDescent="0.3">
      <c r="A11" s="154"/>
      <c r="B11" s="385" t="s">
        <v>117</v>
      </c>
      <c r="C11" s="386"/>
      <c r="D11" s="386"/>
      <c r="E11" s="386"/>
      <c r="F11" s="386"/>
      <c r="G11" s="386"/>
      <c r="H11" s="386"/>
      <c r="I11" s="386"/>
      <c r="J11" s="386"/>
      <c r="K11" s="386"/>
      <c r="L11" s="387"/>
      <c r="BC11" s="155"/>
    </row>
    <row r="12" spans="1:63" s="156" customFormat="1" x14ac:dyDescent="0.3">
      <c r="G12" s="157"/>
      <c r="H12" s="157"/>
      <c r="I12" s="157"/>
    </row>
    <row r="13" spans="1:63" s="158" customFormat="1" ht="19.5" customHeight="1" x14ac:dyDescent="0.3">
      <c r="A13" s="587" t="s">
        <v>118</v>
      </c>
      <c r="B13" s="587"/>
      <c r="C13" s="587"/>
      <c r="D13" s="587"/>
      <c r="E13" s="587"/>
      <c r="F13" s="587"/>
      <c r="G13" s="587"/>
      <c r="H13" s="587"/>
      <c r="I13" s="587"/>
      <c r="J13" s="587"/>
      <c r="K13" s="587"/>
      <c r="L13" s="587"/>
      <c r="M13" s="587"/>
      <c r="N13" s="587"/>
      <c r="O13" s="587"/>
      <c r="P13" s="587"/>
      <c r="Q13" s="586" t="s">
        <v>119</v>
      </c>
      <c r="R13" s="586"/>
      <c r="S13" s="586"/>
      <c r="T13" s="586"/>
      <c r="U13" s="586"/>
      <c r="V13" s="586"/>
      <c r="W13" s="586"/>
      <c r="X13" s="586"/>
      <c r="Y13" s="585" t="s">
        <v>120</v>
      </c>
      <c r="Z13" s="585"/>
      <c r="AA13" s="585"/>
      <c r="AB13" s="585"/>
      <c r="AC13" s="585"/>
      <c r="AD13" s="585"/>
      <c r="AE13" s="585"/>
      <c r="AF13" s="585"/>
      <c r="AG13" s="585"/>
      <c r="AH13" s="181"/>
      <c r="AI13" s="181"/>
      <c r="AJ13" s="181"/>
      <c r="AK13" s="586" t="s">
        <v>121</v>
      </c>
      <c r="AL13" s="586"/>
      <c r="AM13" s="586"/>
      <c r="AN13" s="586"/>
      <c r="AO13" s="586"/>
      <c r="AP13" s="586"/>
      <c r="AQ13" s="586"/>
      <c r="AR13" s="583" t="s">
        <v>122</v>
      </c>
      <c r="AS13" s="583"/>
      <c r="AT13" s="583"/>
      <c r="AU13" s="583"/>
      <c r="AV13" s="583"/>
    </row>
    <row r="14" spans="1:63" s="158" customFormat="1" ht="18" customHeight="1" thickBot="1" x14ac:dyDescent="0.35">
      <c r="A14" s="587"/>
      <c r="B14" s="587"/>
      <c r="C14" s="587"/>
      <c r="D14" s="587"/>
      <c r="E14" s="587"/>
      <c r="F14" s="587"/>
      <c r="G14" s="587"/>
      <c r="H14" s="587"/>
      <c r="I14" s="587"/>
      <c r="J14" s="587"/>
      <c r="K14" s="587"/>
      <c r="L14" s="587"/>
      <c r="M14" s="587"/>
      <c r="N14" s="587"/>
      <c r="O14" s="587"/>
      <c r="P14" s="587"/>
      <c r="Q14" s="180"/>
      <c r="R14" s="180"/>
      <c r="S14" s="180"/>
      <c r="T14" s="180"/>
      <c r="U14" s="180"/>
      <c r="V14" s="180"/>
      <c r="W14" s="180"/>
      <c r="X14" s="180"/>
      <c r="Y14" s="585"/>
      <c r="Z14" s="585"/>
      <c r="AA14" s="585"/>
      <c r="AB14" s="585"/>
      <c r="AC14" s="585"/>
      <c r="AD14" s="585"/>
      <c r="AE14" s="585"/>
      <c r="AF14" s="585"/>
      <c r="AG14" s="585"/>
      <c r="AH14" s="181"/>
      <c r="AI14" s="181"/>
      <c r="AJ14" s="181"/>
      <c r="AK14" s="586"/>
      <c r="AL14" s="586"/>
      <c r="AM14" s="586"/>
      <c r="AN14" s="586"/>
      <c r="AO14" s="586"/>
      <c r="AP14" s="586"/>
      <c r="AQ14" s="586"/>
      <c r="AR14" s="583"/>
      <c r="AS14" s="583"/>
      <c r="AT14" s="583"/>
      <c r="AU14" s="583"/>
      <c r="AV14" s="583"/>
    </row>
    <row r="15" spans="1:63" s="159" customFormat="1" ht="87.9" customHeight="1" x14ac:dyDescent="0.25">
      <c r="A15" s="182" t="s">
        <v>123</v>
      </c>
      <c r="B15" s="183" t="s">
        <v>124</v>
      </c>
      <c r="C15" s="183" t="s">
        <v>125</v>
      </c>
      <c r="D15" s="183" t="s">
        <v>126</v>
      </c>
      <c r="E15" s="183" t="s">
        <v>127</v>
      </c>
      <c r="F15" s="183" t="s">
        <v>128</v>
      </c>
      <c r="G15" s="183" t="s">
        <v>129</v>
      </c>
      <c r="H15" s="183" t="s">
        <v>130</v>
      </c>
      <c r="I15" s="183" t="s">
        <v>131</v>
      </c>
      <c r="J15" s="183" t="s">
        <v>132</v>
      </c>
      <c r="K15" s="183" t="s">
        <v>133</v>
      </c>
      <c r="L15" s="183" t="s">
        <v>134</v>
      </c>
      <c r="M15" s="183" t="s">
        <v>135</v>
      </c>
      <c r="N15" s="183" t="s">
        <v>136</v>
      </c>
      <c r="O15" s="608" t="s">
        <v>137</v>
      </c>
      <c r="P15" s="609"/>
      <c r="Q15" s="607" t="s">
        <v>138</v>
      </c>
      <c r="R15" s="607"/>
      <c r="S15" s="607" t="s">
        <v>139</v>
      </c>
      <c r="T15" s="607"/>
      <c r="U15" s="607" t="s">
        <v>137</v>
      </c>
      <c r="V15" s="607"/>
      <c r="W15" s="185"/>
      <c r="X15" s="185" t="s">
        <v>140</v>
      </c>
      <c r="Y15" s="186" t="s">
        <v>141</v>
      </c>
      <c r="Z15" s="186" t="s">
        <v>142</v>
      </c>
      <c r="AA15" s="181" t="s">
        <v>143</v>
      </c>
      <c r="AB15" s="181" t="s">
        <v>144</v>
      </c>
      <c r="AC15" s="181" t="s">
        <v>63</v>
      </c>
      <c r="AD15" s="181" t="s">
        <v>145</v>
      </c>
      <c r="AE15" s="181" t="s">
        <v>146</v>
      </c>
      <c r="AF15" s="181" t="s">
        <v>147</v>
      </c>
      <c r="AG15" s="181" t="s">
        <v>148</v>
      </c>
      <c r="AH15" s="187" t="s">
        <v>149</v>
      </c>
      <c r="AI15" s="187" t="s">
        <v>150</v>
      </c>
      <c r="AJ15" s="187" t="s">
        <v>151</v>
      </c>
      <c r="AK15" s="607" t="s">
        <v>139</v>
      </c>
      <c r="AL15" s="607"/>
      <c r="AM15" s="607" t="s">
        <v>137</v>
      </c>
      <c r="AN15" s="607"/>
      <c r="AO15" s="185" t="s">
        <v>152</v>
      </c>
      <c r="AP15" s="185" t="s">
        <v>153</v>
      </c>
      <c r="AQ15" s="185" t="s">
        <v>154</v>
      </c>
      <c r="AR15" s="188" t="s">
        <v>155</v>
      </c>
      <c r="AS15" s="188" t="s">
        <v>156</v>
      </c>
      <c r="AT15" s="188" t="s">
        <v>157</v>
      </c>
      <c r="AU15" s="188" t="s">
        <v>158</v>
      </c>
      <c r="AV15" s="188" t="s">
        <v>159</v>
      </c>
    </row>
    <row r="16" spans="1:63" s="159" customFormat="1" ht="12.9" customHeight="1" x14ac:dyDescent="0.25">
      <c r="A16" s="182"/>
      <c r="B16" s="183"/>
      <c r="C16" s="183"/>
      <c r="D16" s="183"/>
      <c r="E16" s="183"/>
      <c r="F16" s="183"/>
      <c r="G16" s="183"/>
      <c r="H16" s="183"/>
      <c r="I16" s="183"/>
      <c r="J16" s="183"/>
      <c r="K16" s="183"/>
      <c r="L16" s="183"/>
      <c r="M16" s="183"/>
      <c r="N16" s="183"/>
      <c r="O16" s="184"/>
      <c r="P16" s="184"/>
      <c r="Q16" s="185"/>
      <c r="R16" s="185"/>
      <c r="S16" s="185"/>
      <c r="T16" s="185"/>
      <c r="U16" s="185"/>
      <c r="V16" s="185"/>
      <c r="W16" s="185"/>
      <c r="X16" s="185"/>
      <c r="Y16" s="189"/>
      <c r="Z16" s="189"/>
      <c r="AA16" s="181"/>
      <c r="AB16" s="181"/>
      <c r="AC16" s="181"/>
      <c r="AD16" s="181"/>
      <c r="AE16" s="181"/>
      <c r="AF16" s="181"/>
      <c r="AG16" s="181"/>
      <c r="AH16" s="190"/>
      <c r="AI16" s="190"/>
      <c r="AJ16" s="190"/>
      <c r="AK16" s="191"/>
      <c r="AL16" s="191"/>
      <c r="AM16" s="191"/>
      <c r="AN16" s="191"/>
      <c r="AO16" s="185"/>
      <c r="AP16" s="185"/>
      <c r="AQ16" s="185"/>
      <c r="AR16" s="188"/>
      <c r="AS16" s="188"/>
      <c r="AT16" s="188"/>
      <c r="AU16" s="188"/>
      <c r="AV16" s="188"/>
    </row>
    <row r="17" spans="1:48" s="159" customFormat="1" ht="87.9" customHeight="1" x14ac:dyDescent="0.25">
      <c r="A17" s="374" t="s">
        <v>160</v>
      </c>
      <c r="B17" s="594" t="s">
        <v>161</v>
      </c>
      <c r="C17" s="594" t="s">
        <v>162</v>
      </c>
      <c r="D17" s="594" t="s">
        <v>163</v>
      </c>
      <c r="E17" s="603" t="s">
        <v>164</v>
      </c>
      <c r="F17" s="594" t="s">
        <v>165</v>
      </c>
      <c r="G17" s="594" t="s">
        <v>166</v>
      </c>
      <c r="H17" s="594" t="s">
        <v>167</v>
      </c>
      <c r="I17" s="594" t="s">
        <v>168</v>
      </c>
      <c r="J17" s="594" t="s">
        <v>169</v>
      </c>
      <c r="K17" s="594" t="s">
        <v>170</v>
      </c>
      <c r="L17" s="594" t="s">
        <v>171</v>
      </c>
      <c r="M17" s="584" t="s">
        <v>172</v>
      </c>
      <c r="N17" s="594" t="s">
        <v>173</v>
      </c>
      <c r="O17" s="594" t="s">
        <v>174</v>
      </c>
      <c r="P17" s="584" t="s">
        <v>172</v>
      </c>
      <c r="Q17" s="594" t="s">
        <v>175</v>
      </c>
      <c r="R17" s="584" t="s">
        <v>172</v>
      </c>
      <c r="S17" s="584" t="s">
        <v>172</v>
      </c>
      <c r="T17" s="584" t="s">
        <v>172</v>
      </c>
      <c r="U17" s="584" t="s">
        <v>172</v>
      </c>
      <c r="V17" s="584" t="s">
        <v>172</v>
      </c>
      <c r="W17" s="179"/>
      <c r="X17" s="584" t="s">
        <v>172</v>
      </c>
      <c r="Y17" s="588" t="s">
        <v>176</v>
      </c>
      <c r="Z17" s="591" t="s">
        <v>177</v>
      </c>
      <c r="AA17" s="588" t="s">
        <v>178</v>
      </c>
      <c r="AB17" s="588" t="s">
        <v>179</v>
      </c>
      <c r="AC17" s="347" t="s">
        <v>180</v>
      </c>
      <c r="AD17" s="347" t="s">
        <v>181</v>
      </c>
      <c r="AE17" s="347" t="s">
        <v>182</v>
      </c>
      <c r="AF17" s="347" t="s">
        <v>183</v>
      </c>
      <c r="AG17" s="347" t="s">
        <v>184</v>
      </c>
      <c r="AH17" s="179"/>
      <c r="AI17" s="179"/>
      <c r="AJ17" s="179"/>
      <c r="AK17" s="584" t="s">
        <v>172</v>
      </c>
      <c r="AL17" s="584" t="s">
        <v>172</v>
      </c>
      <c r="AM17" s="584" t="s">
        <v>172</v>
      </c>
      <c r="AN17" s="584" t="s">
        <v>172</v>
      </c>
      <c r="AO17" s="584" t="s">
        <v>172</v>
      </c>
      <c r="AP17" s="584" t="s">
        <v>172</v>
      </c>
      <c r="AQ17" s="594" t="s">
        <v>185</v>
      </c>
      <c r="AR17" s="347" t="s">
        <v>186</v>
      </c>
      <c r="AS17" s="347" t="s">
        <v>187</v>
      </c>
      <c r="AT17" s="347" t="s">
        <v>188</v>
      </c>
      <c r="AU17" s="347" t="s">
        <v>189</v>
      </c>
      <c r="AV17" s="347" t="s">
        <v>190</v>
      </c>
    </row>
    <row r="18" spans="1:48" s="159" customFormat="1" ht="87.9" customHeight="1" x14ac:dyDescent="0.25">
      <c r="A18" s="374"/>
      <c r="B18" s="594"/>
      <c r="C18" s="594"/>
      <c r="D18" s="594"/>
      <c r="E18" s="603"/>
      <c r="F18" s="594"/>
      <c r="G18" s="594"/>
      <c r="H18" s="594"/>
      <c r="I18" s="594"/>
      <c r="J18" s="594"/>
      <c r="K18" s="594"/>
      <c r="L18" s="594"/>
      <c r="M18" s="584"/>
      <c r="N18" s="594"/>
      <c r="O18" s="594"/>
      <c r="P18" s="584"/>
      <c r="Q18" s="594"/>
      <c r="R18" s="584"/>
      <c r="S18" s="584"/>
      <c r="T18" s="584"/>
      <c r="U18" s="584"/>
      <c r="V18" s="584"/>
      <c r="W18" s="179"/>
      <c r="X18" s="584"/>
      <c r="Y18" s="589"/>
      <c r="Z18" s="592"/>
      <c r="AA18" s="589"/>
      <c r="AB18" s="589"/>
      <c r="AC18" s="348"/>
      <c r="AD18" s="348"/>
      <c r="AE18" s="348"/>
      <c r="AF18" s="348"/>
      <c r="AG18" s="348"/>
      <c r="AH18" s="179"/>
      <c r="AI18" s="179"/>
      <c r="AJ18" s="179"/>
      <c r="AK18" s="584"/>
      <c r="AL18" s="584"/>
      <c r="AM18" s="584"/>
      <c r="AN18" s="584"/>
      <c r="AO18" s="584"/>
      <c r="AP18" s="584"/>
      <c r="AQ18" s="594"/>
      <c r="AR18" s="348"/>
      <c r="AS18" s="348"/>
      <c r="AT18" s="348"/>
      <c r="AU18" s="348"/>
      <c r="AV18" s="348"/>
    </row>
    <row r="19" spans="1:48" s="159" customFormat="1" ht="87.9" customHeight="1" x14ac:dyDescent="0.25">
      <c r="A19" s="374"/>
      <c r="B19" s="594"/>
      <c r="C19" s="594"/>
      <c r="D19" s="594"/>
      <c r="E19" s="603"/>
      <c r="F19" s="594"/>
      <c r="G19" s="594"/>
      <c r="H19" s="594"/>
      <c r="I19" s="594"/>
      <c r="J19" s="594"/>
      <c r="K19" s="594"/>
      <c r="L19" s="594"/>
      <c r="M19" s="584"/>
      <c r="N19" s="594"/>
      <c r="O19" s="594"/>
      <c r="P19" s="584"/>
      <c r="Q19" s="594"/>
      <c r="R19" s="584"/>
      <c r="S19" s="584"/>
      <c r="T19" s="584"/>
      <c r="U19" s="584"/>
      <c r="V19" s="584"/>
      <c r="W19" s="179"/>
      <c r="X19" s="584"/>
      <c r="Y19" s="589"/>
      <c r="Z19" s="592"/>
      <c r="AA19" s="589"/>
      <c r="AB19" s="589"/>
      <c r="AC19" s="348"/>
      <c r="AD19" s="348"/>
      <c r="AE19" s="348"/>
      <c r="AF19" s="348"/>
      <c r="AG19" s="348"/>
      <c r="AH19" s="179"/>
      <c r="AI19" s="179"/>
      <c r="AJ19" s="179"/>
      <c r="AK19" s="584"/>
      <c r="AL19" s="584"/>
      <c r="AM19" s="584"/>
      <c r="AN19" s="584"/>
      <c r="AO19" s="584"/>
      <c r="AP19" s="584"/>
      <c r="AQ19" s="594"/>
      <c r="AR19" s="348"/>
      <c r="AS19" s="348"/>
      <c r="AT19" s="348"/>
      <c r="AU19" s="348"/>
      <c r="AV19" s="348"/>
    </row>
    <row r="20" spans="1:48" s="159" customFormat="1" ht="87.9" customHeight="1" x14ac:dyDescent="0.25">
      <c r="A20" s="374"/>
      <c r="B20" s="594"/>
      <c r="C20" s="594"/>
      <c r="D20" s="594"/>
      <c r="E20" s="603"/>
      <c r="F20" s="594"/>
      <c r="G20" s="594"/>
      <c r="H20" s="594"/>
      <c r="I20" s="594"/>
      <c r="J20" s="594"/>
      <c r="K20" s="594"/>
      <c r="L20" s="594"/>
      <c r="M20" s="584"/>
      <c r="N20" s="594"/>
      <c r="O20" s="594"/>
      <c r="P20" s="584"/>
      <c r="Q20" s="594"/>
      <c r="R20" s="584"/>
      <c r="S20" s="584"/>
      <c r="T20" s="584"/>
      <c r="U20" s="584"/>
      <c r="V20" s="584"/>
      <c r="W20" s="179"/>
      <c r="X20" s="584"/>
      <c r="Y20" s="590"/>
      <c r="Z20" s="593"/>
      <c r="AA20" s="590"/>
      <c r="AB20" s="590"/>
      <c r="AC20" s="349"/>
      <c r="AD20" s="349"/>
      <c r="AE20" s="349"/>
      <c r="AF20" s="349"/>
      <c r="AG20" s="349"/>
      <c r="AH20" s="179"/>
      <c r="AI20" s="179"/>
      <c r="AJ20" s="179"/>
      <c r="AK20" s="584"/>
      <c r="AL20" s="584"/>
      <c r="AM20" s="584"/>
      <c r="AN20" s="584"/>
      <c r="AO20" s="584"/>
      <c r="AP20" s="584"/>
      <c r="AQ20" s="594"/>
      <c r="AR20" s="349"/>
      <c r="AS20" s="349"/>
      <c r="AT20" s="349"/>
      <c r="AU20" s="349"/>
      <c r="AV20" s="349"/>
    </row>
    <row r="21" spans="1:48" s="148" customFormat="1" ht="39" customHeight="1" x14ac:dyDescent="0.25">
      <c r="A21" s="365"/>
      <c r="B21" s="374"/>
      <c r="C21" s="374"/>
      <c r="D21" s="374"/>
      <c r="E21" s="374"/>
      <c r="F21" s="361"/>
      <c r="G21" s="361"/>
      <c r="H21" s="374"/>
      <c r="I21" s="374"/>
      <c r="J21" s="361"/>
      <c r="K21" s="376"/>
      <c r="L21" s="376"/>
      <c r="M21" s="604"/>
      <c r="N21" s="594"/>
      <c r="O21" s="605"/>
      <c r="P21" s="595" t="e">
        <f>VLOOKUP(O21,Datos!$L$25:$M$29,2,0)</f>
        <v>#N/A</v>
      </c>
      <c r="Q21" s="345"/>
      <c r="R21" s="364" t="e">
        <f>VLOOKUP(Q21,Datos!$E$25:$F$29,2,0)</f>
        <v>#N/A</v>
      </c>
      <c r="S21" s="596" t="e">
        <f>VLOOKUP(Q21,Datos!$G$25:$I$29,3,0)</f>
        <v>#N/A</v>
      </c>
      <c r="T21" s="596" t="e">
        <f>IF(E21="Corrupción",(IF(S21=1,"Rara Vez",IF(S21=2,"Improbable",IF(S21=3,"Posible",IF(S21=4,"Probable",IF(S21=5,"Seguro","Revisar")))))),IF(S21=1,"Muy Baja",IF(S21=2,"Baja",IF(S21=3,"Media",IF(S21=4,"Alta","Muy Alta")))))</f>
        <v>#N/A</v>
      </c>
      <c r="U21" s="364" t="e">
        <f>VLOOKUP(O21,Datos!$L$25:$N$29,3,0)</f>
        <v>#N/A</v>
      </c>
      <c r="V21" s="596" t="e">
        <f>IF(U21=1,"Leve",IF(U21=2,"Menor",IF(U21=3,"Moderado",IF(U21=4,"Mayor","Catastrófico"))))</f>
        <v>#N/A</v>
      </c>
      <c r="W21" s="362" t="e">
        <f>_xlfn.NUMBERVALUE(CONCATENATE(S21,U21),"##")</f>
        <v>#N/A</v>
      </c>
      <c r="X21" s="363" t="e">
        <f>VLOOKUP(W21,Datos!$I$37:$J$61,2,FALSE)</f>
        <v>#N/A</v>
      </c>
      <c r="Y21" s="211"/>
      <c r="Z21" s="212"/>
      <c r="AA21" s="213"/>
      <c r="AB21" s="214"/>
      <c r="AC21" s="161"/>
      <c r="AD21" s="161"/>
      <c r="AE21" s="161"/>
      <c r="AF21" s="161"/>
      <c r="AG21" s="160"/>
      <c r="AH21" s="223">
        <v>0.65</v>
      </c>
      <c r="AI21" s="223">
        <v>0</v>
      </c>
      <c r="AJ21" s="223">
        <v>0.65</v>
      </c>
      <c r="AK21" s="597" t="e">
        <f>IF(ROUND(S21-SUM(AM21:AM23),0)&lt;=0,1,ROUND(S21-SUM(AM21:AM23),0))</f>
        <v>#N/A</v>
      </c>
      <c r="AL21" s="597" t="e">
        <f>IF(AK21=1,"Muy Baja",IF(AK21=2,"Baja",IF(AK21=3,"Media",IF(AK21=4,"Alta","Muy Alta"))))</f>
        <v>#N/A</v>
      </c>
      <c r="AM21" s="597" t="e">
        <f>ROUND(U21-SUM(AI21:AI23),0)</f>
        <v>#N/A</v>
      </c>
      <c r="AN21" s="597" t="e">
        <f>IF(AM21=1,"Leve",IF(AM21=2,"Menor",IF(AM21=3,"Moderado",IF(AM21=4,"Mayor","Catastrófico"))))</f>
        <v>#N/A</v>
      </c>
      <c r="AO21" s="610" t="e">
        <f>_xlfn.NUMBERVALUE(CONCATENATE(AK21,AM21),"##")</f>
        <v>#N/A</v>
      </c>
      <c r="AP21" s="600" t="e">
        <f>+VLOOKUP(AO21,Datos!$I$37:$J$65,2,FALSE)</f>
        <v>#N/A</v>
      </c>
      <c r="AQ21" s="374"/>
      <c r="AR21" s="162"/>
      <c r="AS21" s="160"/>
      <c r="AT21" s="160"/>
      <c r="AU21" s="160"/>
      <c r="AV21" s="160"/>
    </row>
    <row r="22" spans="1:48" ht="39" customHeight="1" x14ac:dyDescent="0.3">
      <c r="A22" s="365"/>
      <c r="B22" s="374"/>
      <c r="C22" s="374"/>
      <c r="D22" s="374"/>
      <c r="E22" s="374"/>
      <c r="F22" s="361"/>
      <c r="G22" s="361"/>
      <c r="H22" s="374"/>
      <c r="I22" s="374"/>
      <c r="J22" s="361"/>
      <c r="K22" s="376"/>
      <c r="L22" s="376"/>
      <c r="M22" s="604"/>
      <c r="N22" s="594"/>
      <c r="O22" s="605"/>
      <c r="P22" s="595"/>
      <c r="Q22" s="345"/>
      <c r="R22" s="364"/>
      <c r="S22" s="596"/>
      <c r="T22" s="596"/>
      <c r="U22" s="364"/>
      <c r="V22" s="596"/>
      <c r="W22" s="362"/>
      <c r="X22" s="363"/>
      <c r="Y22" s="211"/>
      <c r="Z22" s="212"/>
      <c r="AA22" s="213"/>
      <c r="AB22" s="215"/>
      <c r="AC22" s="161"/>
      <c r="AD22" s="161"/>
      <c r="AE22" s="161"/>
      <c r="AF22" s="161"/>
      <c r="AG22" s="160"/>
      <c r="AH22" s="223">
        <v>0.65</v>
      </c>
      <c r="AI22" s="223">
        <v>0</v>
      </c>
      <c r="AJ22" s="223">
        <v>0.65</v>
      </c>
      <c r="AK22" s="598"/>
      <c r="AL22" s="598"/>
      <c r="AM22" s="598"/>
      <c r="AN22" s="598"/>
      <c r="AO22" s="611"/>
      <c r="AP22" s="601"/>
      <c r="AQ22" s="374"/>
      <c r="AR22" s="162"/>
      <c r="AS22" s="160"/>
      <c r="AT22" s="160"/>
      <c r="AU22" s="160"/>
      <c r="AV22" s="160"/>
    </row>
    <row r="23" spans="1:48" ht="24.75" customHeight="1" x14ac:dyDescent="0.3">
      <c r="A23" s="365"/>
      <c r="B23" s="374"/>
      <c r="C23" s="374"/>
      <c r="D23" s="374"/>
      <c r="E23" s="374"/>
      <c r="F23" s="361"/>
      <c r="G23" s="361"/>
      <c r="H23" s="374"/>
      <c r="I23" s="374"/>
      <c r="J23" s="361"/>
      <c r="K23" s="376"/>
      <c r="L23" s="376"/>
      <c r="M23" s="604"/>
      <c r="N23" s="594"/>
      <c r="O23" s="605"/>
      <c r="P23" s="595"/>
      <c r="Q23" s="345"/>
      <c r="R23" s="364"/>
      <c r="S23" s="596"/>
      <c r="T23" s="596"/>
      <c r="U23" s="364"/>
      <c r="V23" s="596"/>
      <c r="W23" s="362"/>
      <c r="X23" s="363"/>
      <c r="Y23" s="211"/>
      <c r="Z23" s="216"/>
      <c r="AA23" s="217"/>
      <c r="AB23" s="218"/>
      <c r="AC23" s="161"/>
      <c r="AD23" s="161"/>
      <c r="AE23" s="161"/>
      <c r="AF23" s="161"/>
      <c r="AG23" s="160"/>
      <c r="AH23" s="223">
        <v>0.65</v>
      </c>
      <c r="AI23" s="223">
        <v>0</v>
      </c>
      <c r="AJ23" s="223">
        <v>0.65</v>
      </c>
      <c r="AK23" s="599"/>
      <c r="AL23" s="599"/>
      <c r="AM23" s="599"/>
      <c r="AN23" s="599"/>
      <c r="AO23" s="612"/>
      <c r="AP23" s="602"/>
      <c r="AQ23" s="374"/>
      <c r="AR23" s="164"/>
      <c r="AS23" s="164"/>
      <c r="AT23" s="164"/>
      <c r="AU23" s="164"/>
      <c r="AV23" s="164"/>
    </row>
    <row r="24" spans="1:48" x14ac:dyDescent="0.3"/>
  </sheetData>
  <mergeCells count="96">
    <mergeCell ref="AQ21:AQ23"/>
    <mergeCell ref="S15:T15"/>
    <mergeCell ref="U15:V15"/>
    <mergeCell ref="AK15:AL15"/>
    <mergeCell ref="AM15:AN15"/>
    <mergeCell ref="AO21:AO23"/>
    <mergeCell ref="C9:D9"/>
    <mergeCell ref="E9:F9"/>
    <mergeCell ref="G9:H9"/>
    <mergeCell ref="C6:H6"/>
    <mergeCell ref="Q15:R15"/>
    <mergeCell ref="B11:L11"/>
    <mergeCell ref="O15:P15"/>
    <mergeCell ref="Q13:X13"/>
    <mergeCell ref="B5:H5"/>
    <mergeCell ref="C7:H7"/>
    <mergeCell ref="C8:D8"/>
    <mergeCell ref="E8:F8"/>
    <mergeCell ref="G8:H8"/>
    <mergeCell ref="R21:R23"/>
    <mergeCell ref="S21:S23"/>
    <mergeCell ref="T21:T23"/>
    <mergeCell ref="U21:U23"/>
    <mergeCell ref="K21:K23"/>
    <mergeCell ref="L21:L23"/>
    <mergeCell ref="M21:M23"/>
    <mergeCell ref="N21:N23"/>
    <mergeCell ref="O21:O23"/>
    <mergeCell ref="F21:F23"/>
    <mergeCell ref="G21:G23"/>
    <mergeCell ref="H21:H23"/>
    <mergeCell ref="I21:I23"/>
    <mergeCell ref="D17:D20"/>
    <mergeCell ref="E17:E20"/>
    <mergeCell ref="F17:F20"/>
    <mergeCell ref="A21:A23"/>
    <mergeCell ref="B21:B23"/>
    <mergeCell ref="C21:C23"/>
    <mergeCell ref="D21:D23"/>
    <mergeCell ref="E21:E23"/>
    <mergeCell ref="J21:J23"/>
    <mergeCell ref="G17:G20"/>
    <mergeCell ref="M17:M20"/>
    <mergeCell ref="I17:I20"/>
    <mergeCell ref="H17:H20"/>
    <mergeCell ref="J17:J20"/>
    <mergeCell ref="K17:K20"/>
    <mergeCell ref="L17:L20"/>
    <mergeCell ref="AR17:AR20"/>
    <mergeCell ref="P21:P23"/>
    <mergeCell ref="Q21:Q23"/>
    <mergeCell ref="T17:T20"/>
    <mergeCell ref="S17:S20"/>
    <mergeCell ref="V21:V23"/>
    <mergeCell ref="W21:W23"/>
    <mergeCell ref="X21:X23"/>
    <mergeCell ref="AK21:AK23"/>
    <mergeCell ref="AL21:AL23"/>
    <mergeCell ref="AM21:AM23"/>
    <mergeCell ref="AN21:AN23"/>
    <mergeCell ref="AP21:AP23"/>
    <mergeCell ref="AQ17:AQ20"/>
    <mergeCell ref="P17:P20"/>
    <mergeCell ref="Q17:Q20"/>
    <mergeCell ref="Y13:AG14"/>
    <mergeCell ref="AK13:AQ14"/>
    <mergeCell ref="A13:P14"/>
    <mergeCell ref="Y17:Y20"/>
    <mergeCell ref="Z17:Z20"/>
    <mergeCell ref="AA17:AA20"/>
    <mergeCell ref="AB17:AB20"/>
    <mergeCell ref="U17:U20"/>
    <mergeCell ref="V17:V20"/>
    <mergeCell ref="X17:X20"/>
    <mergeCell ref="A17:A20"/>
    <mergeCell ref="B17:B20"/>
    <mergeCell ref="C17:C20"/>
    <mergeCell ref="N17:N20"/>
    <mergeCell ref="O17:O20"/>
    <mergeCell ref="R17:R20"/>
    <mergeCell ref="AR13:AV14"/>
    <mergeCell ref="AC17:AC20"/>
    <mergeCell ref="AD17:AD20"/>
    <mergeCell ref="AE17:AE20"/>
    <mergeCell ref="AF17:AF20"/>
    <mergeCell ref="AG17:AG20"/>
    <mergeCell ref="AS17:AS20"/>
    <mergeCell ref="AT17:AT20"/>
    <mergeCell ref="AU17:AU20"/>
    <mergeCell ref="AV17:AV20"/>
    <mergeCell ref="AK17:AK20"/>
    <mergeCell ref="AL17:AL20"/>
    <mergeCell ref="AP17:AP20"/>
    <mergeCell ref="AM17:AM20"/>
    <mergeCell ref="AN17:AN20"/>
    <mergeCell ref="AO17:AO20"/>
  </mergeCells>
  <conditionalFormatting sqref="T21 AL21:AL23">
    <cfRule type="cellIs" dxfId="622" priority="1" operator="equal">
      <formula>"Seguro"</formula>
    </cfRule>
    <cfRule type="cellIs" dxfId="621" priority="2" operator="equal">
      <formula>"Probable"</formula>
    </cfRule>
    <cfRule type="cellIs" dxfId="620" priority="3" operator="equal">
      <formula>"Posible"</formula>
    </cfRule>
    <cfRule type="cellIs" dxfId="619" priority="4" operator="equal">
      <formula>"Improbable"</formula>
    </cfRule>
    <cfRule type="cellIs" dxfId="618" priority="5" operator="equal">
      <formula>"Rara Vez"</formula>
    </cfRule>
    <cfRule type="cellIs" dxfId="617" priority="6" operator="equal">
      <formula>"Muy Alta"</formula>
    </cfRule>
    <cfRule type="cellIs" dxfId="616" priority="7" operator="equal">
      <formula>"Alta"</formula>
    </cfRule>
    <cfRule type="cellIs" dxfId="615" priority="8" operator="equal">
      <formula>"Media"</formula>
    </cfRule>
    <cfRule type="cellIs" dxfId="614" priority="9" operator="equal">
      <formula>"Baja"</formula>
    </cfRule>
    <cfRule type="cellIs" dxfId="613" priority="10" operator="equal">
      <formula>"Muy Baja"</formula>
    </cfRule>
  </conditionalFormatting>
  <conditionalFormatting sqref="V21 AN21:AN23">
    <cfRule type="cellIs" dxfId="612" priority="19" operator="equal">
      <formula>"Catastrófico"</formula>
    </cfRule>
    <cfRule type="cellIs" dxfId="611" priority="20" operator="equal">
      <formula>"Mayor"</formula>
    </cfRule>
    <cfRule type="cellIs" dxfId="610" priority="21" operator="equal">
      <formula>"Moderado"</formula>
    </cfRule>
    <cfRule type="cellIs" dxfId="609" priority="22" operator="equal">
      <formula>"Menor"</formula>
    </cfRule>
    <cfRule type="cellIs" dxfId="608" priority="23" operator="equal">
      <formula>"Leve"</formula>
    </cfRule>
  </conditionalFormatting>
  <conditionalFormatting sqref="X21">
    <cfRule type="containsText" dxfId="607" priority="24" operator="containsText" text="BAJO">
      <formula>NOT(ISERROR(SEARCH("BAJO",X21)))</formula>
    </cfRule>
    <cfRule type="containsText" dxfId="606" priority="25" operator="containsText" text="MODERADO">
      <formula>NOT(ISERROR(SEARCH("MODERADO",X21)))</formula>
    </cfRule>
    <cfRule type="containsText" dxfId="605" priority="26" operator="containsText" text="ALTO">
      <formula>NOT(ISERROR(SEARCH("ALTO",X21)))</formula>
    </cfRule>
    <cfRule type="containsText" dxfId="604" priority="27" operator="containsText" text="EXTREMO">
      <formula>NOT(ISERROR(SEARCH("EXTREMO",X21)))</formula>
    </cfRule>
  </conditionalFormatting>
  <conditionalFormatting sqref="AP21">
    <cfRule type="containsText" dxfId="603" priority="11" operator="containsText" text="BAJO">
      <formula>NOT(ISERROR(SEARCH("BAJO",AP21)))</formula>
    </cfRule>
    <cfRule type="containsText" dxfId="602" priority="12" operator="containsText" text="MODERADO">
      <formula>NOT(ISERROR(SEARCH("MODERADO",AP21)))</formula>
    </cfRule>
    <cfRule type="containsText" dxfId="601" priority="13" operator="containsText" text="ALTO">
      <formula>NOT(ISERROR(SEARCH("ALTO",AP21)))</formula>
    </cfRule>
    <cfRule type="containsText" dxfId="600" priority="14" operator="containsText" text="EXTREMO">
      <formula>NOT(ISERROR(SEARCH("EXTREMO",AP21)))</formula>
    </cfRule>
  </conditionalFormatting>
  <conditionalFormatting sqref="AQ17">
    <cfRule type="containsText" dxfId="599" priority="55" operator="containsText" text="RIESGO BAJO">
      <formula>NOT(ISERROR(SEARCH("RIESGO BAJO",AQ17)))</formula>
    </cfRule>
    <cfRule type="containsText" dxfId="598" priority="56" operator="containsText" text="RIESGO MODERADO">
      <formula>NOT(ISERROR(SEARCH("RIESGO MODERADO",AQ17)))</formula>
    </cfRule>
    <cfRule type="containsText" dxfId="597" priority="57" operator="containsText" text="RIESGO ALTO">
      <formula>NOT(ISERROR(SEARCH("RIESGO ALTO",AQ17)))</formula>
    </cfRule>
    <cfRule type="containsText" dxfId="596" priority="58" operator="containsText" text="RIESGO EXTREMO">
      <formula>NOT(ISERROR(SEARCH("RIESGO EXTREMO",AQ17)))</formula>
    </cfRule>
  </conditionalFormatting>
  <conditionalFormatting sqref="AQ21">
    <cfRule type="containsText" dxfId="595" priority="15" operator="containsText" text="RIESGO BAJO">
      <formula>NOT(ISERROR(SEARCH("RIESGO BAJO",AQ21)))</formula>
    </cfRule>
    <cfRule type="containsText" dxfId="594" priority="16" operator="containsText" text="RIESGO MODERADO">
      <formula>NOT(ISERROR(SEARCH("RIESGO MODERADO",AQ21)))</formula>
    </cfRule>
    <cfRule type="containsText" dxfId="593" priority="17" operator="containsText" text="RIESGO ALTO">
      <formula>NOT(ISERROR(SEARCH("RIESGO ALTO",AQ21)))</formula>
    </cfRule>
    <cfRule type="containsText" dxfId="592" priority="18" operator="containsText" text="RIESGO EXTREMO">
      <formula>NOT(ISERROR(SEARCH("RIESGO EXTREMO",AQ21)))</formula>
    </cfRule>
  </conditionalFormatting>
  <dataValidations count="1">
    <dataValidation type="list" allowBlank="1" showInputMessage="1" showErrorMessage="1" sqref="G21:G23" xr:uid="{EDE09139-B5E7-4B3F-B3A8-ECA6D87CA461}">
      <formula1>INDIRECT(F21)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1D092C38-718B-48DF-9C1A-265ED058E2C8}">
          <x14:formula1>
            <xm:f>Datos!$F$9:$F$15</xm:f>
          </x14:formula1>
          <xm:sqref>N21</xm:sqref>
        </x14:dataValidation>
        <x14:dataValidation type="list" allowBlank="1" showInputMessage="1" showErrorMessage="1" xr:uid="{44995D9C-890A-4EDC-B529-39184C855541}">
          <x14:formula1>
            <xm:f>Datos!$G$9:$G$13</xm:f>
          </x14:formula1>
          <xm:sqref>F21</xm:sqref>
        </x14:dataValidation>
        <x14:dataValidation type="list" allowBlank="1" showInputMessage="1" showErrorMessage="1" xr:uid="{FA4A9C32-78FF-42C8-8100-12649BCEB68A}">
          <x14:formula1>
            <xm:f>Datos!$B$84:$B$87</xm:f>
          </x14:formula1>
          <xm:sqref>AQ21:AQ23</xm:sqref>
        </x14:dataValidation>
        <x14:dataValidation type="list" allowBlank="1" showInputMessage="1" showErrorMessage="1" xr:uid="{2B918C34-6EC6-4C5B-A986-9B68CCDB4102}">
          <x14:formula1>
            <xm:f>Datos!$C$63:$C$65</xm:f>
          </x14:formula1>
          <xm:sqref>AC21:AC23</xm:sqref>
        </x14:dataValidation>
        <x14:dataValidation type="list" allowBlank="1" showInputMessage="1" showErrorMessage="1" xr:uid="{2FBCC8F4-2C7C-49AC-923F-8DA5F51B08C9}">
          <x14:formula1>
            <xm:f>Datos!$E$63:$E$64</xm:f>
          </x14:formula1>
          <xm:sqref>AE21:AE23</xm:sqref>
        </x14:dataValidation>
        <x14:dataValidation type="list" allowBlank="1" showInputMessage="1" showErrorMessage="1" xr:uid="{7897C8E9-3BAC-4E5A-B73C-0938D87F8472}">
          <x14:formula1>
            <xm:f>Datos!$D$63:$D$64</xm:f>
          </x14:formula1>
          <xm:sqref>AD21:AD23</xm:sqref>
        </x14:dataValidation>
        <x14:dataValidation type="list" allowBlank="1" showInputMessage="1" showErrorMessage="1" xr:uid="{73B9CA90-C291-41E3-86B3-EEA9E940E9C8}">
          <x14:formula1>
            <xm:f>Datos!$F$63:$F$71</xm:f>
          </x14:formula1>
          <xm:sqref>AF21:AF23</xm:sqref>
        </x14:dataValidation>
        <x14:dataValidation type="list" allowBlank="1" showInputMessage="1" showErrorMessage="1" xr:uid="{046EE1F6-A463-4471-93F9-9C9F70FD15C3}">
          <x14:formula1>
            <xm:f>Datos!$G$63:$G$65</xm:f>
          </x14:formula1>
          <xm:sqref>AG21:AG23</xm:sqref>
        </x14:dataValidation>
        <x14:dataValidation type="list" allowBlank="1" showInputMessage="1" showErrorMessage="1" xr:uid="{D251CF29-6214-4D5E-AAAE-15201CED94F4}">
          <x14:formula1>
            <xm:f>Datos!$G$25:$G$29</xm:f>
          </x14:formula1>
          <xm:sqref>Q21</xm:sqref>
        </x14:dataValidation>
        <x14:dataValidation type="list" allowBlank="1" showInputMessage="1" showErrorMessage="1" xr:uid="{7A7AA33D-34F0-4E2F-9229-0563AAE81056}">
          <x14:formula1>
            <xm:f>Datos!$L$25:$L$29</xm:f>
          </x14:formula1>
          <xm:sqref>O21:O23</xm:sqref>
        </x14:dataValidation>
        <x14:dataValidation type="list" allowBlank="1" showInputMessage="1" showErrorMessage="1" xr:uid="{834B3F17-D0CB-4B40-BBCE-985FCCE7EE9A}">
          <x14:formula1>
            <xm:f>Datos!$E$9</xm:f>
          </x14:formula1>
          <xm:sqref>E21:E23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42CAF-EA60-41D3-BA17-17E70B8198FB}">
  <dimension ref="A1:AX106"/>
  <sheetViews>
    <sheetView showGridLines="0" tabSelected="1" zoomScale="55" zoomScaleNormal="55" workbookViewId="0">
      <pane xSplit="1" ySplit="16" topLeftCell="B17" activePane="bottomRight" state="frozen"/>
      <selection pane="topRight" activeCell="B1" sqref="B1"/>
      <selection pane="bottomLeft" activeCell="A17" sqref="A17"/>
      <selection pane="bottomRight" activeCell="D105" sqref="D105:E105"/>
    </sheetView>
  </sheetViews>
  <sheetFormatPr baseColWidth="10" defaultColWidth="11.44140625" defaultRowHeight="15" x14ac:dyDescent="0.25"/>
  <cols>
    <col min="1" max="1" width="7.33203125" style="269" customWidth="1"/>
    <col min="2" max="2" width="17" style="269" customWidth="1"/>
    <col min="3" max="7" width="20.88671875" style="269" customWidth="1"/>
    <col min="8" max="8" width="16.6640625" style="269" customWidth="1"/>
    <col min="9" max="12" width="20.88671875" style="269" customWidth="1"/>
    <col min="13" max="14" width="23.6640625" style="269" customWidth="1"/>
    <col min="15" max="15" width="37" style="269" customWidth="1"/>
    <col min="16" max="16" width="11.44140625" style="269" customWidth="1"/>
    <col min="17" max="17" width="15.109375" style="269" customWidth="1"/>
    <col min="18" max="18" width="13.44140625" style="269" customWidth="1"/>
    <col min="19" max="19" width="11.6640625" style="269" customWidth="1"/>
    <col min="20" max="20" width="12.109375" style="269" customWidth="1"/>
    <col min="21" max="21" width="5.88671875" style="269" hidden="1" customWidth="1"/>
    <col min="22" max="22" width="18.44140625" style="269" customWidth="1"/>
    <col min="23" max="23" width="6.88671875" style="269" hidden="1" customWidth="1"/>
    <col min="24" max="24" width="18.44140625" style="269" customWidth="1"/>
    <col min="25" max="25" width="7.88671875" style="269" hidden="1" customWidth="1"/>
    <col min="26" max="26" width="12.109375" style="269" customWidth="1"/>
    <col min="27" max="27" width="41.33203125" style="269" customWidth="1"/>
    <col min="28" max="28" width="19.88671875" style="272" customWidth="1"/>
    <col min="29" max="29" width="13.33203125" style="273" customWidth="1"/>
    <col min="30" max="30" width="13.33203125" style="274" customWidth="1"/>
    <col min="31" max="33" width="12.6640625" style="269" customWidth="1"/>
    <col min="34" max="34" width="18.33203125" style="269" customWidth="1"/>
    <col min="35" max="35" width="12.6640625" style="269" customWidth="1"/>
    <col min="36" max="36" width="10.5546875" style="269" hidden="1" customWidth="1"/>
    <col min="37" max="37" width="6.5546875" style="269" hidden="1" customWidth="1"/>
    <col min="38" max="38" width="9" style="269" hidden="1" customWidth="1"/>
    <col min="39" max="39" width="7" style="269" hidden="1" customWidth="1"/>
    <col min="40" max="40" width="10.5546875" style="269" customWidth="1"/>
    <col min="41" max="41" width="6.44140625" style="269" hidden="1" customWidth="1"/>
    <col min="42" max="42" width="11.44140625" style="269" customWidth="1"/>
    <col min="43" max="43" width="9.109375" style="269" hidden="1" customWidth="1"/>
    <col min="44" max="44" width="10.33203125" style="269" customWidth="1"/>
    <col min="45" max="45" width="12.109375" style="269" customWidth="1"/>
    <col min="46" max="46" width="24.109375" style="269" customWidth="1"/>
    <col min="47" max="47" width="22.88671875" style="269" customWidth="1"/>
    <col min="48" max="48" width="15" style="269" customWidth="1"/>
    <col min="49" max="49" width="17.5546875" style="269" customWidth="1"/>
    <col min="50" max="50" width="26.6640625" style="269" customWidth="1"/>
    <col min="51" max="51" width="17.109375" style="269" customWidth="1"/>
    <col min="52" max="16384" width="11.44140625" style="269"/>
  </cols>
  <sheetData>
    <row r="1" spans="1:50" s="261" customFormat="1" ht="6.75" hidden="1" customHeight="1" x14ac:dyDescent="0.25">
      <c r="B1" s="262"/>
      <c r="C1" s="262"/>
      <c r="D1" s="263"/>
      <c r="E1" s="263"/>
      <c r="F1" s="263"/>
      <c r="G1" s="263"/>
      <c r="H1" s="263"/>
      <c r="AB1" s="264"/>
      <c r="AC1" s="265"/>
      <c r="AD1" s="266"/>
    </row>
    <row r="2" spans="1:50" s="261" customFormat="1" ht="24.75" hidden="1" customHeight="1" x14ac:dyDescent="0.25">
      <c r="AB2" s="264"/>
      <c r="AC2" s="265"/>
      <c r="AD2" s="266"/>
    </row>
    <row r="3" spans="1:50" s="261" customFormat="1" ht="6.75" hidden="1" customHeight="1" x14ac:dyDescent="0.25">
      <c r="AB3" s="264"/>
      <c r="AC3" s="265"/>
      <c r="AD3" s="266"/>
    </row>
    <row r="4" spans="1:50" s="261" customFormat="1" ht="6.75" hidden="1" customHeight="1" x14ac:dyDescent="0.25">
      <c r="AB4" s="264"/>
      <c r="AC4" s="265"/>
      <c r="AD4" s="266"/>
    </row>
    <row r="5" spans="1:50" s="261" customFormat="1" ht="15.6" hidden="1" x14ac:dyDescent="0.25">
      <c r="B5" s="399" t="s">
        <v>191</v>
      </c>
      <c r="C5" s="399"/>
      <c r="D5" s="399"/>
      <c r="E5" s="399"/>
      <c r="F5" s="399"/>
      <c r="G5" s="399"/>
      <c r="H5" s="399"/>
      <c r="I5" s="399"/>
      <c r="J5" s="399"/>
      <c r="K5" s="399"/>
      <c r="L5" s="399"/>
      <c r="AB5" s="264"/>
      <c r="AC5" s="265"/>
      <c r="AD5" s="266"/>
    </row>
    <row r="6" spans="1:50" s="261" customFormat="1" ht="15.6" hidden="1" x14ac:dyDescent="0.25">
      <c r="B6" s="267" t="s">
        <v>0</v>
      </c>
      <c r="C6" s="267"/>
      <c r="D6" s="400" t="s">
        <v>1</v>
      </c>
      <c r="E6" s="400"/>
      <c r="F6" s="400"/>
      <c r="G6" s="400"/>
      <c r="H6" s="400"/>
      <c r="I6" s="400"/>
      <c r="J6" s="400"/>
      <c r="K6" s="400"/>
      <c r="L6" s="400"/>
      <c r="AB6" s="264"/>
      <c r="AC6" s="265"/>
      <c r="AD6" s="266"/>
    </row>
    <row r="7" spans="1:50" s="261" customFormat="1" ht="31.2" hidden="1" x14ac:dyDescent="0.25">
      <c r="B7" s="267" t="s">
        <v>2</v>
      </c>
      <c r="C7" s="267"/>
      <c r="D7" s="400" t="str">
        <f>Presentación!D9</f>
        <v>POLÍTICA DE ADMINISTRACIÓN DEL RIESGO</v>
      </c>
      <c r="E7" s="400"/>
      <c r="F7" s="400"/>
      <c r="G7" s="400"/>
      <c r="H7" s="400"/>
      <c r="I7" s="400"/>
      <c r="J7" s="400"/>
      <c r="K7" s="400"/>
      <c r="L7" s="400"/>
      <c r="AB7" s="264"/>
      <c r="AC7" s="265"/>
      <c r="AD7" s="266"/>
    </row>
    <row r="8" spans="1:50" s="261" customFormat="1" ht="31.2" hidden="1" x14ac:dyDescent="0.25">
      <c r="B8" s="267" t="s">
        <v>4</v>
      </c>
      <c r="C8" s="267"/>
      <c r="D8" s="399" t="s">
        <v>5</v>
      </c>
      <c r="E8" s="399"/>
      <c r="F8" s="399" t="s">
        <v>6</v>
      </c>
      <c r="G8" s="399"/>
      <c r="H8" s="399"/>
      <c r="I8" s="399" t="s">
        <v>7</v>
      </c>
      <c r="J8" s="399"/>
      <c r="K8" s="399"/>
      <c r="L8" s="399"/>
      <c r="AB8" s="264"/>
      <c r="AC8" s="265"/>
      <c r="AD8" s="266"/>
    </row>
    <row r="9" spans="1:50" s="261" customFormat="1" ht="15.6" hidden="1" x14ac:dyDescent="0.3">
      <c r="B9" s="268">
        <f>Presentación!C11</f>
        <v>45841</v>
      </c>
      <c r="C9" s="268"/>
      <c r="D9" s="384" t="str">
        <f>Presentación!D11</f>
        <v>PI02-FOR02</v>
      </c>
      <c r="E9" s="384"/>
      <c r="F9" s="384">
        <f>Presentación!F11</f>
        <v>1</v>
      </c>
      <c r="G9" s="384"/>
      <c r="H9" s="384"/>
      <c r="I9" s="384" t="str">
        <f>Presentación!H11</f>
        <v>1 de 1</v>
      </c>
      <c r="J9" s="384"/>
      <c r="K9" s="384"/>
      <c r="L9" s="384"/>
      <c r="Y9" s="229"/>
      <c r="AB9" s="264"/>
      <c r="AC9" s="265"/>
      <c r="AD9" s="266"/>
    </row>
    <row r="10" spans="1:50" ht="23.25" hidden="1" customHeight="1" thickBot="1" x14ac:dyDescent="0.3">
      <c r="B10" s="270"/>
      <c r="C10" s="270"/>
      <c r="D10" s="271"/>
      <c r="E10" s="271"/>
      <c r="F10" s="271"/>
      <c r="G10" s="271"/>
      <c r="U10" s="271"/>
      <c r="AJ10" s="271"/>
      <c r="AK10" s="271"/>
      <c r="AL10" s="271"/>
      <c r="AS10" s="275"/>
      <c r="AT10" s="159"/>
    </row>
    <row r="11" spans="1:50" s="148" customFormat="1" ht="61.8" hidden="1" thickBot="1" x14ac:dyDescent="0.3">
      <c r="A11" s="154"/>
      <c r="B11" s="385" t="s">
        <v>663</v>
      </c>
      <c r="C11" s="386"/>
      <c r="D11" s="386"/>
      <c r="E11" s="386"/>
      <c r="F11" s="386"/>
      <c r="G11" s="386"/>
      <c r="H11" s="386"/>
      <c r="I11" s="386"/>
      <c r="J11" s="386"/>
      <c r="K11" s="386"/>
      <c r="L11" s="386"/>
      <c r="M11" s="386"/>
      <c r="N11" s="386"/>
      <c r="O11" s="386"/>
      <c r="P11" s="387"/>
      <c r="AB11" s="224"/>
      <c r="AC11" s="226"/>
      <c r="AD11" s="225"/>
      <c r="AJ11" s="155"/>
    </row>
    <row r="12" spans="1:50" s="276" customFormat="1" ht="16.2" hidden="1" thickBot="1" x14ac:dyDescent="0.35">
      <c r="I12" s="277"/>
      <c r="J12" s="277"/>
      <c r="K12" s="277"/>
      <c r="L12" s="277"/>
      <c r="M12" s="277"/>
      <c r="N12" s="277"/>
      <c r="AA12" s="292"/>
      <c r="AB12" s="278"/>
      <c r="AC12" s="279"/>
      <c r="AD12" s="280"/>
    </row>
    <row r="13" spans="1:50" s="276" customFormat="1" ht="16.2" thickBot="1" x14ac:dyDescent="0.35">
      <c r="A13" s="388" t="s">
        <v>118</v>
      </c>
      <c r="B13" s="389"/>
      <c r="C13" s="389"/>
      <c r="D13" s="389"/>
      <c r="E13" s="389"/>
      <c r="F13" s="389"/>
      <c r="G13" s="389"/>
      <c r="H13" s="389"/>
      <c r="I13" s="389"/>
      <c r="J13" s="389"/>
      <c r="K13" s="389"/>
      <c r="L13" s="389"/>
      <c r="M13" s="389"/>
      <c r="N13" s="389"/>
      <c r="O13" s="389"/>
      <c r="P13" s="389"/>
      <c r="Q13" s="389"/>
      <c r="R13" s="389"/>
      <c r="S13" s="396" t="s">
        <v>119</v>
      </c>
      <c r="T13" s="397"/>
      <c r="U13" s="397"/>
      <c r="V13" s="397"/>
      <c r="W13" s="397"/>
      <c r="X13" s="397"/>
      <c r="Y13" s="397"/>
      <c r="Z13" s="398"/>
      <c r="AA13" s="415" t="s">
        <v>120</v>
      </c>
      <c r="AB13" s="415"/>
      <c r="AC13" s="415"/>
      <c r="AD13" s="415"/>
      <c r="AE13" s="415"/>
      <c r="AF13" s="415"/>
      <c r="AG13" s="415"/>
      <c r="AH13" s="415"/>
      <c r="AI13" s="416"/>
      <c r="AJ13" s="230"/>
      <c r="AK13" s="230"/>
      <c r="AL13" s="231"/>
      <c r="AM13" s="401" t="s">
        <v>121</v>
      </c>
      <c r="AN13" s="402"/>
      <c r="AO13" s="402"/>
      <c r="AP13" s="402"/>
      <c r="AQ13" s="402"/>
      <c r="AR13" s="402"/>
      <c r="AS13" s="403"/>
      <c r="AT13" s="407" t="s">
        <v>122</v>
      </c>
      <c r="AU13" s="408"/>
      <c r="AV13" s="408"/>
      <c r="AW13" s="408"/>
      <c r="AX13" s="408"/>
    </row>
    <row r="14" spans="1:50" s="276" customFormat="1" ht="16.2" thickBot="1" x14ac:dyDescent="0.35">
      <c r="A14" s="282"/>
      <c r="B14" s="282"/>
      <c r="C14" s="282"/>
      <c r="D14" s="282"/>
      <c r="E14" s="282"/>
      <c r="F14" s="282"/>
      <c r="G14" s="282"/>
      <c r="H14" s="282"/>
      <c r="I14" s="282"/>
      <c r="J14" s="282"/>
      <c r="K14" s="282"/>
      <c r="L14" s="282"/>
      <c r="M14" s="282"/>
      <c r="N14" s="282"/>
      <c r="O14" s="282"/>
      <c r="P14" s="282"/>
      <c r="Q14" s="411"/>
      <c r="R14" s="411"/>
      <c r="S14" s="283"/>
      <c r="T14" s="283"/>
      <c r="U14" s="283"/>
      <c r="V14" s="283"/>
      <c r="W14" s="281"/>
      <c r="X14" s="281"/>
      <c r="Y14" s="283"/>
      <c r="Z14" s="283"/>
      <c r="AA14" s="417"/>
      <c r="AB14" s="417"/>
      <c r="AC14" s="417"/>
      <c r="AD14" s="417"/>
      <c r="AE14" s="417"/>
      <c r="AF14" s="417"/>
      <c r="AG14" s="417"/>
      <c r="AH14" s="417"/>
      <c r="AI14" s="418"/>
      <c r="AJ14" s="232"/>
      <c r="AK14" s="232"/>
      <c r="AL14" s="233"/>
      <c r="AM14" s="404"/>
      <c r="AN14" s="405"/>
      <c r="AO14" s="405"/>
      <c r="AP14" s="405"/>
      <c r="AQ14" s="405"/>
      <c r="AR14" s="405"/>
      <c r="AS14" s="406"/>
      <c r="AT14" s="409"/>
      <c r="AU14" s="410"/>
      <c r="AV14" s="410"/>
      <c r="AW14" s="410"/>
      <c r="AX14" s="410"/>
    </row>
    <row r="15" spans="1:50" s="159" customFormat="1" ht="72.75" customHeight="1" x14ac:dyDescent="0.25">
      <c r="A15" s="234" t="s">
        <v>123</v>
      </c>
      <c r="B15" s="235" t="s">
        <v>124</v>
      </c>
      <c r="C15" s="235" t="s">
        <v>192</v>
      </c>
      <c r="D15" s="235" t="s">
        <v>125</v>
      </c>
      <c r="E15" s="235" t="s">
        <v>126</v>
      </c>
      <c r="F15" s="235" t="s">
        <v>127</v>
      </c>
      <c r="G15" s="235" t="s">
        <v>193</v>
      </c>
      <c r="H15" s="235" t="s">
        <v>128</v>
      </c>
      <c r="I15" s="235" t="s">
        <v>129</v>
      </c>
      <c r="J15" s="235" t="s">
        <v>130</v>
      </c>
      <c r="K15" s="235" t="s">
        <v>131</v>
      </c>
      <c r="L15" s="235" t="s">
        <v>132</v>
      </c>
      <c r="M15" s="235" t="s">
        <v>133</v>
      </c>
      <c r="N15" s="235" t="s">
        <v>134</v>
      </c>
      <c r="O15" s="235" t="s">
        <v>135</v>
      </c>
      <c r="P15" s="235" t="s">
        <v>136</v>
      </c>
      <c r="Q15" s="390" t="s">
        <v>137</v>
      </c>
      <c r="R15" s="391"/>
      <c r="S15" s="412" t="s">
        <v>138</v>
      </c>
      <c r="T15" s="413"/>
      <c r="U15" s="414" t="s">
        <v>139</v>
      </c>
      <c r="V15" s="414"/>
      <c r="W15" s="414" t="s">
        <v>137</v>
      </c>
      <c r="X15" s="414"/>
      <c r="Y15" s="236" t="s">
        <v>194</v>
      </c>
      <c r="Z15" s="236" t="s">
        <v>195</v>
      </c>
      <c r="AA15" s="284" t="s">
        <v>141</v>
      </c>
      <c r="AB15" s="284" t="s">
        <v>142</v>
      </c>
      <c r="AC15" s="237" t="s">
        <v>143</v>
      </c>
      <c r="AD15" s="237" t="s">
        <v>144</v>
      </c>
      <c r="AE15" s="237" t="s">
        <v>63</v>
      </c>
      <c r="AF15" s="237" t="s">
        <v>145</v>
      </c>
      <c r="AG15" s="237" t="s">
        <v>146</v>
      </c>
      <c r="AH15" s="237" t="s">
        <v>147</v>
      </c>
      <c r="AI15" s="237" t="s">
        <v>148</v>
      </c>
      <c r="AJ15" s="238" t="s">
        <v>149</v>
      </c>
      <c r="AK15" s="238" t="s">
        <v>150</v>
      </c>
      <c r="AL15" s="239" t="s">
        <v>151</v>
      </c>
      <c r="AM15" s="414" t="s">
        <v>139</v>
      </c>
      <c r="AN15" s="414"/>
      <c r="AO15" s="414" t="s">
        <v>137</v>
      </c>
      <c r="AP15" s="414"/>
      <c r="AQ15" s="236" t="s">
        <v>152</v>
      </c>
      <c r="AR15" s="236" t="s">
        <v>196</v>
      </c>
      <c r="AS15" s="240" t="s">
        <v>154</v>
      </c>
      <c r="AT15" s="241" t="s">
        <v>155</v>
      </c>
      <c r="AU15" s="242" t="s">
        <v>156</v>
      </c>
      <c r="AV15" s="242" t="s">
        <v>157</v>
      </c>
      <c r="AW15" s="242" t="s">
        <v>158</v>
      </c>
      <c r="AX15" s="243" t="s">
        <v>159</v>
      </c>
    </row>
    <row r="16" spans="1:50" s="159" customFormat="1" ht="19.2" customHeight="1" x14ac:dyDescent="0.25">
      <c r="A16" s="244"/>
      <c r="B16" s="245"/>
      <c r="C16" s="311"/>
      <c r="D16" s="245"/>
      <c r="E16" s="245"/>
      <c r="F16" s="245"/>
      <c r="G16" s="245"/>
      <c r="H16" s="245"/>
      <c r="I16" s="245"/>
      <c r="J16" s="245"/>
      <c r="K16" s="245"/>
      <c r="L16" s="245"/>
      <c r="M16" s="245"/>
      <c r="N16" s="245"/>
      <c r="O16" s="245"/>
      <c r="P16" s="245"/>
      <c r="Q16" s="246"/>
      <c r="R16" s="247"/>
      <c r="S16" s="248"/>
      <c r="T16" s="248"/>
      <c r="U16" s="249"/>
      <c r="V16" s="250"/>
      <c r="W16" s="249"/>
      <c r="X16" s="250"/>
      <c r="Y16" s="248"/>
      <c r="Z16" s="248"/>
      <c r="AA16" s="314"/>
      <c r="AB16" s="285"/>
      <c r="AC16" s="251"/>
      <c r="AD16" s="286"/>
      <c r="AE16" s="232"/>
      <c r="AF16" s="232"/>
      <c r="AG16" s="232"/>
      <c r="AH16" s="232"/>
      <c r="AI16" s="232"/>
      <c r="AJ16" s="252"/>
      <c r="AK16" s="252"/>
      <c r="AL16" s="253"/>
      <c r="AM16" s="254"/>
      <c r="AN16" s="255"/>
      <c r="AO16" s="256"/>
      <c r="AP16" s="255"/>
      <c r="AQ16" s="248"/>
      <c r="AR16" s="248"/>
      <c r="AS16" s="257"/>
      <c r="AT16" s="258"/>
      <c r="AU16" s="259"/>
      <c r="AV16" s="259"/>
      <c r="AW16" s="259"/>
      <c r="AX16" s="260"/>
    </row>
    <row r="17" spans="1:50" ht="48.75" customHeight="1" x14ac:dyDescent="0.25">
      <c r="A17" s="365">
        <v>1</v>
      </c>
      <c r="B17" s="374" t="s">
        <v>197</v>
      </c>
      <c r="C17" s="392">
        <v>45897</v>
      </c>
      <c r="D17" s="361" t="s">
        <v>198</v>
      </c>
      <c r="E17" s="361" t="s">
        <v>199</v>
      </c>
      <c r="F17" s="361" t="s">
        <v>200</v>
      </c>
      <c r="G17" s="374" t="s">
        <v>201</v>
      </c>
      <c r="H17" s="361" t="s">
        <v>202</v>
      </c>
      <c r="I17" s="361" t="s">
        <v>203</v>
      </c>
      <c r="J17" s="374" t="s">
        <v>204</v>
      </c>
      <c r="K17" s="374" t="s">
        <v>205</v>
      </c>
      <c r="L17" s="395" t="s">
        <v>206</v>
      </c>
      <c r="M17" s="376" t="s">
        <v>207</v>
      </c>
      <c r="N17" s="376" t="s">
        <v>208</v>
      </c>
      <c r="O17" s="419" t="str">
        <f>CONCATENATE(L17," ",M17," ",N17)</f>
        <v xml:space="preserve">Pérdida de confidencialidad e integridad de la información y seguridad digital  por uso indebido del manejo de la políticas y lineamientos de seguridad por parte de los usuarios a causa del desconocimiento, sensibilización y apropiación de los procedimientos y controles establecidos.
</v>
      </c>
      <c r="P17" s="361" t="s">
        <v>209</v>
      </c>
      <c r="Q17" s="345" t="s">
        <v>210</v>
      </c>
      <c r="R17" s="364" t="str">
        <f>VLOOKUP(Q17,Datos!$L$25:$M$29,2,0)</f>
        <v>MODERADO 60%</v>
      </c>
      <c r="S17" s="345" t="s">
        <v>211</v>
      </c>
      <c r="T17" s="364" t="str">
        <f>VLOOKUP(S17,Datos!$E$25:$F$29,2,0)</f>
        <v>Probable</v>
      </c>
      <c r="U17" s="364">
        <f>VLOOKUP(S17,Datos!$G$25:$I$29,3,0)</f>
        <v>4</v>
      </c>
      <c r="V17" s="356" t="str">
        <f>IF(F17="Corrupción",(IF(U17=1,"Rara Vez",IF(U17=2,"Improbable",IF(U17=3,"Posible",IF(U17=4,"Probable",IF(U17=5,"Seguro","Revisar")))))),IF(U17=1,"Muy Baja",IF(U17=2,"Baja",IF(U17=3,"Media",IF(U17=4,"Alta","Muy Alta")))))</f>
        <v>Alta</v>
      </c>
      <c r="W17" s="364">
        <f>VLOOKUP(Q17,Datos!$L$25:$N$29,3,0)</f>
        <v>3</v>
      </c>
      <c r="X17" s="356" t="str">
        <f>IF(W17=1,"Leve",IF(W17=2,"Menor",IF(W17=3,"Moderado",IF(W17=4,"Mayor","Catastrófico"))))</f>
        <v>Moderado</v>
      </c>
      <c r="Y17" s="362">
        <f>_xlfn.NUMBERVALUE(CONCATENATE(U17,W17),"##")</f>
        <v>43</v>
      </c>
      <c r="Z17" s="363" t="str">
        <f>VLOOKUP(Y17,Datos!$I$37:$J$61,2,FALSE)</f>
        <v>ALTO</v>
      </c>
      <c r="AA17" s="287" t="s">
        <v>212</v>
      </c>
      <c r="AB17" s="287" t="s">
        <v>213</v>
      </c>
      <c r="AC17" s="227" t="s">
        <v>214</v>
      </c>
      <c r="AD17" s="288" t="s">
        <v>693</v>
      </c>
      <c r="AE17" s="161" t="s">
        <v>226</v>
      </c>
      <c r="AF17" s="161" t="s">
        <v>216</v>
      </c>
      <c r="AG17" s="161" t="s">
        <v>217</v>
      </c>
      <c r="AH17" s="161" t="s">
        <v>218</v>
      </c>
      <c r="AI17" s="160" t="s">
        <v>219</v>
      </c>
      <c r="AJ17" s="323">
        <f>IF(AE17=Datos!$C$63,Datos!$C$73,IF(AE17=Datos!$C$64,Datos!$C$74,IF(AE17=Datos!$C$65,Datos!$C$75,"Revisar")))+IF(AF17=Datos!$D$63,Datos!$D$73,IF(AF17=Datos!$D$64,Datos!$D$74,"Revisar"))+IF(AG17=Datos!$E$63,Datos!$E$73,IF(AG17=Datos!$E$64,Datos!$E$74,"Revisar"))+IF(AI17=Datos!$G$63,Datos!$G$73,IF(AI17=Datos!$G$64,Datos!$G$74,IF(AI17=Datos!$G$65,Datos!$G$75,"Revisar")))</f>
        <v>0.65</v>
      </c>
      <c r="AK17" s="323">
        <f>IF(AE17=Datos!$C$65,AJ17,0)</f>
        <v>0</v>
      </c>
      <c r="AL17" s="323">
        <f>IF(OR(AE17=Datos!$C$63,AE17=Datos!$C$64),AJ17,0)</f>
        <v>0.65</v>
      </c>
      <c r="AM17" s="356">
        <f>IF(ROUND(U17-SUM(AL17:AL20),0)&lt;=0,1,ROUND(U17-SUM(AL17:AL20),0))</f>
        <v>1</v>
      </c>
      <c r="AN17" s="356" t="str">
        <f>IF(AM17=1,"Muy Baja",IF(AM17=2,"Baja",IF(AM17=3,"Media",IF(AM17=4,"Alta","Muy Alta"))))</f>
        <v>Muy Baja</v>
      </c>
      <c r="AO17" s="356">
        <f>ROUND(W17-SUM(AK17:AK20),0)</f>
        <v>3</v>
      </c>
      <c r="AP17" s="356" t="str">
        <f>IF(AO17=1,"Leve",IF(AO17=2,"Menor",IF(AO17=3,"Moderado",IF(AO17=4,"Mayor","Catastrófico"))))</f>
        <v>Moderado</v>
      </c>
      <c r="AQ17" s="382">
        <f>_xlfn.NUMBERVALUE(CONCATENATE(AM17,AO17),"##")</f>
        <v>13</v>
      </c>
      <c r="AR17" s="357" t="str">
        <f>+VLOOKUP(AQ17,Datos!$I$37:$J$65,2,FALSE)</f>
        <v>MODERADO</v>
      </c>
      <c r="AS17" s="332" t="s">
        <v>220</v>
      </c>
      <c r="AT17" s="420" t="s">
        <v>221</v>
      </c>
      <c r="AU17" s="423" t="s">
        <v>222</v>
      </c>
      <c r="AV17" s="424">
        <v>46055</v>
      </c>
      <c r="AW17" s="424">
        <v>46342</v>
      </c>
      <c r="AX17" s="425" t="s">
        <v>223</v>
      </c>
    </row>
    <row r="18" spans="1:50" ht="72" customHeight="1" x14ac:dyDescent="0.25">
      <c r="A18" s="365"/>
      <c r="B18" s="374"/>
      <c r="C18" s="393"/>
      <c r="D18" s="361"/>
      <c r="E18" s="361"/>
      <c r="F18" s="361"/>
      <c r="G18" s="374"/>
      <c r="H18" s="361"/>
      <c r="I18" s="361"/>
      <c r="J18" s="374"/>
      <c r="K18" s="374"/>
      <c r="L18" s="395"/>
      <c r="M18" s="376"/>
      <c r="N18" s="376"/>
      <c r="O18" s="419"/>
      <c r="P18" s="361"/>
      <c r="Q18" s="345"/>
      <c r="R18" s="364"/>
      <c r="S18" s="345"/>
      <c r="T18" s="364"/>
      <c r="U18" s="364"/>
      <c r="V18" s="356"/>
      <c r="W18" s="364"/>
      <c r="X18" s="356"/>
      <c r="Y18" s="362"/>
      <c r="Z18" s="363"/>
      <c r="AA18" s="287" t="s">
        <v>682</v>
      </c>
      <c r="AB18" s="287" t="s">
        <v>224</v>
      </c>
      <c r="AC18" s="227" t="s">
        <v>225</v>
      </c>
      <c r="AD18" s="288" t="s">
        <v>683</v>
      </c>
      <c r="AE18" s="161" t="s">
        <v>226</v>
      </c>
      <c r="AF18" s="161" t="s">
        <v>216</v>
      </c>
      <c r="AG18" s="161" t="s">
        <v>217</v>
      </c>
      <c r="AH18" s="161" t="s">
        <v>227</v>
      </c>
      <c r="AI18" s="160" t="s">
        <v>219</v>
      </c>
      <c r="AJ18" s="323">
        <f>IF(AE18=Datos!$C$63,Datos!$C$73,IF(AE18=Datos!$C$64,Datos!$C$74,IF(AE18=Datos!$C$65,Datos!$C$75,"Revisar")))+IF(AF18=Datos!$D$63,Datos!$D$73,IF(AF18=Datos!$D$64,Datos!$D$74,"Revisar"))+IF(AG18=Datos!$E$63,Datos!$E$73,IF(AG18=Datos!$E$64,Datos!$E$74,"Revisar"))+IF(AI18=Datos!$G$63,Datos!$G$73,IF(AI18=Datos!$G$64,Datos!$G$74,IF(AI18=Datos!$G$65,Datos!$G$75,"Revisar")))</f>
        <v>0.65</v>
      </c>
      <c r="AK18" s="323">
        <f>IF(AE18=Datos!$C$65,AJ18,0)</f>
        <v>0</v>
      </c>
      <c r="AL18" s="323">
        <f>IF(OR(AE18=Datos!$C$63,AE18=Datos!$C$64),AJ18,0)</f>
        <v>0.65</v>
      </c>
      <c r="AM18" s="356"/>
      <c r="AN18" s="356"/>
      <c r="AO18" s="356"/>
      <c r="AP18" s="356"/>
      <c r="AQ18" s="382"/>
      <c r="AR18" s="357"/>
      <c r="AS18" s="332"/>
      <c r="AT18" s="421"/>
      <c r="AU18" s="423"/>
      <c r="AV18" s="348"/>
      <c r="AW18" s="348"/>
      <c r="AX18" s="426"/>
    </row>
    <row r="19" spans="1:50" ht="57" customHeight="1" x14ac:dyDescent="0.25">
      <c r="A19" s="365"/>
      <c r="B19" s="374"/>
      <c r="C19" s="393"/>
      <c r="D19" s="361"/>
      <c r="E19" s="361"/>
      <c r="F19" s="361"/>
      <c r="G19" s="374"/>
      <c r="H19" s="361"/>
      <c r="I19" s="361"/>
      <c r="J19" s="374"/>
      <c r="K19" s="374"/>
      <c r="L19" s="395"/>
      <c r="M19" s="376"/>
      <c r="N19" s="376"/>
      <c r="O19" s="419"/>
      <c r="P19" s="361"/>
      <c r="Q19" s="345"/>
      <c r="R19" s="364"/>
      <c r="S19" s="345"/>
      <c r="T19" s="364"/>
      <c r="U19" s="364"/>
      <c r="V19" s="356"/>
      <c r="W19" s="364"/>
      <c r="X19" s="356"/>
      <c r="Y19" s="362"/>
      <c r="Z19" s="363"/>
      <c r="AA19" s="287" t="s">
        <v>228</v>
      </c>
      <c r="AB19" s="287" t="s">
        <v>229</v>
      </c>
      <c r="AC19" s="228" t="s">
        <v>230</v>
      </c>
      <c r="AD19" s="288" t="s">
        <v>231</v>
      </c>
      <c r="AE19" s="161" t="s">
        <v>226</v>
      </c>
      <c r="AF19" s="161" t="s">
        <v>216</v>
      </c>
      <c r="AG19" s="161" t="s">
        <v>217</v>
      </c>
      <c r="AH19" s="161" t="s">
        <v>232</v>
      </c>
      <c r="AI19" s="160" t="s">
        <v>219</v>
      </c>
      <c r="AJ19" s="323">
        <f>IF(AE19=Datos!$C$63,Datos!$C$73,IF(AE19=Datos!$C$64,Datos!$C$74,IF(AE19=Datos!$C$65,Datos!$C$75,"Revisar")))+IF(AF19=Datos!$D$63,Datos!$D$73,IF(AF19=Datos!$D$64,Datos!$D$74,"Revisar"))+IF(AG19=Datos!$E$63,Datos!$E$73,IF(AG19=Datos!$E$64,Datos!$E$74,"Revisar"))+IF(AI19=Datos!$G$63,Datos!$G$73,IF(AI19=Datos!$G$64,Datos!$G$74,IF(AI19=Datos!$G$65,Datos!$G$75,"Revisar")))</f>
        <v>0.65</v>
      </c>
      <c r="AK19" s="323">
        <f>IF(AE19=Datos!$C$65,AJ19,0)</f>
        <v>0</v>
      </c>
      <c r="AL19" s="323">
        <f>IF(OR(AE19=Datos!$C$63,AE19=Datos!$C$64),AJ19,0)</f>
        <v>0.65</v>
      </c>
      <c r="AM19" s="356"/>
      <c r="AN19" s="356"/>
      <c r="AO19" s="356"/>
      <c r="AP19" s="356"/>
      <c r="AQ19" s="382"/>
      <c r="AR19" s="357"/>
      <c r="AS19" s="332"/>
      <c r="AT19" s="421"/>
      <c r="AU19" s="423"/>
      <c r="AV19" s="348"/>
      <c r="AW19" s="348"/>
      <c r="AX19" s="426"/>
    </row>
    <row r="20" spans="1:50" ht="80.25" customHeight="1" x14ac:dyDescent="0.25">
      <c r="A20" s="365"/>
      <c r="B20" s="374"/>
      <c r="C20" s="394"/>
      <c r="D20" s="361"/>
      <c r="E20" s="361"/>
      <c r="F20" s="361"/>
      <c r="G20" s="374"/>
      <c r="H20" s="361"/>
      <c r="I20" s="361"/>
      <c r="J20" s="374"/>
      <c r="K20" s="374"/>
      <c r="L20" s="395"/>
      <c r="M20" s="376"/>
      <c r="N20" s="376"/>
      <c r="O20" s="419"/>
      <c r="P20" s="361"/>
      <c r="Q20" s="345"/>
      <c r="R20" s="364"/>
      <c r="S20" s="345"/>
      <c r="T20" s="364"/>
      <c r="U20" s="364"/>
      <c r="V20" s="356"/>
      <c r="W20" s="364"/>
      <c r="X20" s="356"/>
      <c r="Y20" s="362"/>
      <c r="Z20" s="363"/>
      <c r="AA20" s="287" t="s">
        <v>233</v>
      </c>
      <c r="AB20" s="288" t="s">
        <v>234</v>
      </c>
      <c r="AC20" s="228" t="s">
        <v>230</v>
      </c>
      <c r="AD20" s="288" t="s">
        <v>234</v>
      </c>
      <c r="AE20" s="161" t="s">
        <v>226</v>
      </c>
      <c r="AF20" s="161" t="s">
        <v>216</v>
      </c>
      <c r="AG20" s="161" t="s">
        <v>217</v>
      </c>
      <c r="AH20" s="161" t="s">
        <v>235</v>
      </c>
      <c r="AI20" s="160" t="s">
        <v>219</v>
      </c>
      <c r="AJ20" s="323">
        <f>IF(AE20=Datos!$C$63,Datos!$C$73,IF(AE20=Datos!$C$64,Datos!$C$74,IF(AE20=Datos!$C$65,Datos!$C$75,"Revisar")))+IF(AF20=Datos!$D$63,Datos!$D$73,IF(AF20=Datos!$D$64,Datos!$D$74,"Revisar"))+IF(AG20=Datos!$E$63,Datos!$E$73,IF(AG20=Datos!$E$64,Datos!$E$74,"Revisar"))+IF(AI20=Datos!$G$63,Datos!$G$73,IF(AI20=Datos!$G$64,Datos!$G$74,IF(AI20=Datos!$G$65,Datos!$G$75,"Revisar")))</f>
        <v>0.65</v>
      </c>
      <c r="AK20" s="323">
        <f>IF(AE20=Datos!$C$65,AJ20,0)</f>
        <v>0</v>
      </c>
      <c r="AL20" s="323">
        <f>IF(OR(AE20=Datos!$C$63,AE20=Datos!$C$64),AJ20,0)</f>
        <v>0.65</v>
      </c>
      <c r="AM20" s="356"/>
      <c r="AN20" s="356"/>
      <c r="AO20" s="356"/>
      <c r="AP20" s="356"/>
      <c r="AQ20" s="382"/>
      <c r="AR20" s="357"/>
      <c r="AS20" s="332"/>
      <c r="AT20" s="422"/>
      <c r="AU20" s="423"/>
      <c r="AV20" s="349"/>
      <c r="AW20" s="349"/>
      <c r="AX20" s="427"/>
    </row>
    <row r="21" spans="1:50" ht="28.95" customHeight="1" x14ac:dyDescent="0.25">
      <c r="A21" s="365">
        <v>2</v>
      </c>
      <c r="B21" s="374" t="s">
        <v>236</v>
      </c>
      <c r="C21" s="373">
        <v>45897</v>
      </c>
      <c r="D21" s="361" t="s">
        <v>198</v>
      </c>
      <c r="E21" s="361" t="s">
        <v>199</v>
      </c>
      <c r="F21" s="361" t="s">
        <v>200</v>
      </c>
      <c r="G21" s="366" t="s">
        <v>201</v>
      </c>
      <c r="H21" s="361" t="s">
        <v>202</v>
      </c>
      <c r="I21" s="361" t="s">
        <v>203</v>
      </c>
      <c r="J21" s="374" t="s">
        <v>237</v>
      </c>
      <c r="K21" s="374" t="s">
        <v>238</v>
      </c>
      <c r="L21" s="395" t="s">
        <v>239</v>
      </c>
      <c r="M21" s="376" t="s">
        <v>240</v>
      </c>
      <c r="N21" s="376" t="s">
        <v>241</v>
      </c>
      <c r="O21" s="419" t="str">
        <f>CONCATENATE(L21," ",M21," ",N21)</f>
        <v>Pérdida de disponibilidad y confidencialidad por afectación del acceso a los sistemas y servicios de TI de la CGN por acciones derivadas del uso indebido de privilegios de acceso por parte de funcionarios o contratistas debido a la falta de segregación de funciones, a la revisión periódica de accesos o deficiencias en los registros</v>
      </c>
      <c r="P21" s="361" t="s">
        <v>209</v>
      </c>
      <c r="Q21" s="345" t="s">
        <v>210</v>
      </c>
      <c r="R21" s="364" t="str">
        <f>VLOOKUP(Q21,Datos!$L$25:$M$29,2,0)</f>
        <v>MODERADO 60%</v>
      </c>
      <c r="S21" s="345" t="s">
        <v>410</v>
      </c>
      <c r="T21" s="364" t="str">
        <f>VLOOKUP(S21,Datos!$E$25:$F$29,2,0)</f>
        <v>Posible</v>
      </c>
      <c r="U21" s="364">
        <f>VLOOKUP(S21,Datos!$G$25:$I$29,3,0)</f>
        <v>3</v>
      </c>
      <c r="V21" s="356" t="str">
        <f>IF(F21="Corrupción",(IF(U21=1,"Rara Vez",IF(U21=2,"Improbable",IF(U21=3,"Posible",IF(U21=4,"Probable",IF(U21=5,"Seguro","Revisar")))))),IF(U21=1,"Muy Baja",IF(U21=2,"Baja",IF(U21=3,"Media",IF(U21=4,"Alta","Muy Alta")))))</f>
        <v>Media</v>
      </c>
      <c r="W21" s="428">
        <f>VLOOKUP(Q21,Datos!$L$25:$N$29,3,0)</f>
        <v>3</v>
      </c>
      <c r="X21" s="363" t="str">
        <f>IF(W21=1,"Leve",IF(W21=2,"Menor",IF(W21=3,"Moderado",IF(W21=4,"Mayor","Catastrófico"))))</f>
        <v>Moderado</v>
      </c>
      <c r="Y21" s="362">
        <f>_xlfn.NUMBERVALUE(CONCATENATE(U21,W21),"##")</f>
        <v>33</v>
      </c>
      <c r="Z21" s="363" t="str">
        <f>VLOOKUP(Y21,Datos!$I$37:$J$61,2,FALSE)</f>
        <v>MODERADO</v>
      </c>
      <c r="AA21" s="287" t="s">
        <v>680</v>
      </c>
      <c r="AB21" s="287" t="s">
        <v>244</v>
      </c>
      <c r="AC21" s="227" t="s">
        <v>214</v>
      </c>
      <c r="AD21" s="287" t="s">
        <v>245</v>
      </c>
      <c r="AE21" s="161" t="s">
        <v>226</v>
      </c>
      <c r="AF21" s="161" t="s">
        <v>216</v>
      </c>
      <c r="AG21" s="161" t="s">
        <v>217</v>
      </c>
      <c r="AH21" s="161" t="s">
        <v>227</v>
      </c>
      <c r="AI21" s="160" t="s">
        <v>219</v>
      </c>
      <c r="AJ21" s="323">
        <f>IF(AE21=Datos!$C$63,Datos!$C$73,IF(AE21=Datos!$C$64,Datos!$C$74,IF(AE21=Datos!$C$65,Datos!$C$75,"Revisar")))+IF(AF21=Datos!$D$63,Datos!$D$73,IF(AF21=Datos!$D$64,Datos!$D$74,"Revisar"))+IF(AG21=Datos!$E$63,Datos!$E$73,IF(AG21=Datos!$E$64,Datos!$E$74,"Revisar"))+IF(AI21=Datos!$G$63,Datos!$G$73,IF(AI21=Datos!$G$64,Datos!$G$74,IF(AI21=Datos!$G$65,Datos!$G$75,"Revisar")))</f>
        <v>0.65</v>
      </c>
      <c r="AK21" s="323">
        <f>IF(AE21=Datos!$C$65,AJ21,0)</f>
        <v>0</v>
      </c>
      <c r="AL21" s="323">
        <f>IF(OR(AE21=Datos!$C$63,AE21=Datos!$C$64),AJ21,0)</f>
        <v>0.65</v>
      </c>
      <c r="AM21" s="356">
        <f>IF(ROUND(U21-SUM(AL21:AL23),0)&lt;=0,1,ROUND(U21-SUM(AL21:AL23),0))</f>
        <v>1</v>
      </c>
      <c r="AN21" s="356" t="str">
        <f>IF(AM21=1,"Muy Baja",IF(AM21=2,"Baja",IF(AM21=3,"Media",IF(AM21=4,"Alta","Muy Alta"))))</f>
        <v>Muy Baja</v>
      </c>
      <c r="AO21" s="356">
        <f>ROUND(W21-SUM(AK21:AK23),0)</f>
        <v>3</v>
      </c>
      <c r="AP21" s="356" t="str">
        <f>IF(AO21=1,"Leve",IF(AO21=2,"Menor",IF(AO21=3,"Moderado",IF(AO21=4,"Mayor","Catastrófico"))))</f>
        <v>Moderado</v>
      </c>
      <c r="AQ21" s="382">
        <f>_xlfn.NUMBERVALUE(CONCATENATE(AM21,AO21),"##")</f>
        <v>13</v>
      </c>
      <c r="AR21" s="357" t="str">
        <f>+VLOOKUP(AQ21,Datos!$I$37:$J$65,2,FALSE)</f>
        <v>MODERADO</v>
      </c>
      <c r="AS21" s="332" t="s">
        <v>220</v>
      </c>
      <c r="AT21" s="361"/>
      <c r="AU21" s="361"/>
      <c r="AV21" s="371"/>
      <c r="AW21" s="371"/>
      <c r="AX21" s="361"/>
    </row>
    <row r="22" spans="1:50" ht="28.95" customHeight="1" x14ac:dyDescent="0.25">
      <c r="A22" s="365"/>
      <c r="B22" s="374"/>
      <c r="C22" s="374"/>
      <c r="D22" s="361"/>
      <c r="E22" s="361"/>
      <c r="F22" s="361"/>
      <c r="G22" s="367"/>
      <c r="H22" s="361"/>
      <c r="I22" s="361"/>
      <c r="J22" s="374"/>
      <c r="K22" s="374"/>
      <c r="L22" s="395"/>
      <c r="M22" s="376"/>
      <c r="N22" s="376"/>
      <c r="O22" s="419"/>
      <c r="P22" s="361"/>
      <c r="Q22" s="345"/>
      <c r="R22" s="364"/>
      <c r="S22" s="345"/>
      <c r="T22" s="364"/>
      <c r="U22" s="364"/>
      <c r="V22" s="356"/>
      <c r="W22" s="428"/>
      <c r="X22" s="363"/>
      <c r="Y22" s="362"/>
      <c r="Z22" s="363"/>
      <c r="AA22" s="287" t="s">
        <v>246</v>
      </c>
      <c r="AB22" s="287" t="s">
        <v>247</v>
      </c>
      <c r="AC22" s="227" t="s">
        <v>214</v>
      </c>
      <c r="AD22" s="288" t="s">
        <v>248</v>
      </c>
      <c r="AE22" s="161" t="s">
        <v>226</v>
      </c>
      <c r="AF22" s="161" t="s">
        <v>216</v>
      </c>
      <c r="AG22" s="161" t="s">
        <v>217</v>
      </c>
      <c r="AH22" s="161" t="s">
        <v>227</v>
      </c>
      <c r="AI22" s="160" t="s">
        <v>219</v>
      </c>
      <c r="AJ22" s="323">
        <f>IF(AE22=Datos!$C$63,Datos!$C$73,IF(AE22=Datos!$C$64,Datos!$C$74,IF(AE22=Datos!$C$65,Datos!$C$75,"Revisar")))+IF(AF22=Datos!$D$63,Datos!$D$73,IF(AF22=Datos!$D$64,Datos!$D$74,"Revisar"))+IF(AG22=Datos!$E$63,Datos!$E$73,IF(AG22=Datos!$E$64,Datos!$E$74,"Revisar"))+IF(AI22=Datos!$G$63,Datos!$G$73,IF(AI22=Datos!$G$64,Datos!$G$74,IF(AI22=Datos!$G$65,Datos!$G$75,"Revisar")))</f>
        <v>0.65</v>
      </c>
      <c r="AK22" s="323">
        <f>IF(AE22=Datos!$C$65,AJ22,0)</f>
        <v>0</v>
      </c>
      <c r="AL22" s="323">
        <f>IF(OR(AE22=Datos!$C$63,AE22=Datos!$C$64),AJ22,0)</f>
        <v>0.65</v>
      </c>
      <c r="AM22" s="356"/>
      <c r="AN22" s="356"/>
      <c r="AO22" s="356"/>
      <c r="AP22" s="356"/>
      <c r="AQ22" s="382"/>
      <c r="AR22" s="357"/>
      <c r="AS22" s="332"/>
      <c r="AT22" s="361"/>
      <c r="AU22" s="361"/>
      <c r="AV22" s="361"/>
      <c r="AW22" s="361"/>
      <c r="AX22" s="361"/>
    </row>
    <row r="23" spans="1:50" ht="156" customHeight="1" x14ac:dyDescent="0.25">
      <c r="A23" s="365"/>
      <c r="B23" s="374"/>
      <c r="C23" s="374"/>
      <c r="D23" s="361"/>
      <c r="E23" s="361"/>
      <c r="F23" s="361"/>
      <c r="G23" s="368"/>
      <c r="H23" s="361"/>
      <c r="I23" s="361"/>
      <c r="J23" s="374"/>
      <c r="K23" s="374"/>
      <c r="L23" s="395"/>
      <c r="M23" s="376"/>
      <c r="N23" s="376"/>
      <c r="O23" s="419"/>
      <c r="P23" s="361"/>
      <c r="Q23" s="345"/>
      <c r="R23" s="364"/>
      <c r="S23" s="345"/>
      <c r="T23" s="364"/>
      <c r="U23" s="364"/>
      <c r="V23" s="356"/>
      <c r="W23" s="428"/>
      <c r="X23" s="363"/>
      <c r="Y23" s="362"/>
      <c r="Z23" s="363"/>
      <c r="AA23" s="287" t="s">
        <v>249</v>
      </c>
      <c r="AB23" s="287" t="s">
        <v>250</v>
      </c>
      <c r="AC23" s="227" t="s">
        <v>251</v>
      </c>
      <c r="AD23" s="287" t="s">
        <v>641</v>
      </c>
      <c r="AE23" s="161" t="s">
        <v>226</v>
      </c>
      <c r="AF23" s="161" t="s">
        <v>252</v>
      </c>
      <c r="AG23" s="161" t="s">
        <v>217</v>
      </c>
      <c r="AH23" s="161" t="s">
        <v>227</v>
      </c>
      <c r="AI23" s="160" t="s">
        <v>219</v>
      </c>
      <c r="AJ23" s="323">
        <f>IF(AE23=Datos!$C$63,Datos!$C$73,IF(AE23=Datos!$C$64,Datos!$C$74,IF(AE23=Datos!$C$65,Datos!$C$75,"Revisar")))+IF(AF23=Datos!$D$63,Datos!$D$73,IF(AF23=Datos!$D$64,Datos!$D$74,"Revisar"))+IF(AG23=Datos!$E$63,Datos!$E$73,IF(AG23=Datos!$E$64,Datos!$E$74,"Revisar"))+IF(AI23=Datos!$G$63,Datos!$G$73,IF(AI23=Datos!$G$64,Datos!$G$74,IF(AI23=Datos!$G$65,Datos!$G$75,"Revisar")))</f>
        <v>0.75</v>
      </c>
      <c r="AK23" s="323">
        <f>IF(AE23=Datos!$C$65,AJ23,0)</f>
        <v>0</v>
      </c>
      <c r="AL23" s="323">
        <f>IF(OR(AE23=Datos!$C$63,AE23=Datos!$C$64),AJ23,0)</f>
        <v>0.75</v>
      </c>
      <c r="AM23" s="356"/>
      <c r="AN23" s="356"/>
      <c r="AO23" s="356"/>
      <c r="AP23" s="356"/>
      <c r="AQ23" s="382"/>
      <c r="AR23" s="357"/>
      <c r="AS23" s="332"/>
      <c r="AT23" s="361"/>
      <c r="AU23" s="361"/>
      <c r="AV23" s="361"/>
      <c r="AW23" s="361"/>
      <c r="AX23" s="361"/>
    </row>
    <row r="24" spans="1:50" ht="36.75" customHeight="1" x14ac:dyDescent="0.25">
      <c r="A24" s="365">
        <v>3</v>
      </c>
      <c r="B24" s="374" t="s">
        <v>253</v>
      </c>
      <c r="C24" s="373">
        <v>45897</v>
      </c>
      <c r="D24" s="361" t="s">
        <v>198</v>
      </c>
      <c r="E24" s="361" t="s">
        <v>199</v>
      </c>
      <c r="F24" s="361" t="s">
        <v>200</v>
      </c>
      <c r="G24" s="366" t="s">
        <v>201</v>
      </c>
      <c r="H24" s="361" t="s">
        <v>202</v>
      </c>
      <c r="I24" s="361" t="s">
        <v>203</v>
      </c>
      <c r="J24" s="374" t="s">
        <v>254</v>
      </c>
      <c r="K24" s="374" t="s">
        <v>255</v>
      </c>
      <c r="L24" s="429" t="s">
        <v>256</v>
      </c>
      <c r="M24" s="376" t="s">
        <v>257</v>
      </c>
      <c r="N24" s="430" t="s">
        <v>258</v>
      </c>
      <c r="O24" s="419" t="str">
        <f>CONCATENATE(L24," ",M24," ",N24)</f>
        <v>Perdida de confidencialidad, disponibilidad e integridad de la información de la CGN, por divulgación de procedimientos o información catalogada como reservada a los proveedores y/o contratistas, debido a la ausencia de requisitos de seguridad de la información en los contratos suscritos.</v>
      </c>
      <c r="P24" s="361" t="s">
        <v>209</v>
      </c>
      <c r="Q24" s="345" t="s">
        <v>210</v>
      </c>
      <c r="R24" s="364" t="str">
        <f>VLOOKUP(Q24,Datos!$L$25:$M$29,2,0)</f>
        <v>MODERADO 60%</v>
      </c>
      <c r="S24" s="345" t="s">
        <v>243</v>
      </c>
      <c r="T24" s="364" t="str">
        <f>VLOOKUP(S24,Datos!$E$25:$F$29,2,0)</f>
        <v>Improbable</v>
      </c>
      <c r="U24" s="364">
        <f>VLOOKUP(S24,Datos!$G$25:$I$29,3,0)</f>
        <v>2</v>
      </c>
      <c r="V24" s="356" t="str">
        <f>IF(F24="Corrupción",(IF(U24=1,"Rara Vez",IF(U24=2,"Improbable",IF(U24=3,"Posible",IF(U24=4,"Probable",IF(U24=5,"Seguro","Revisar")))))),IF(U24=1,"Muy Baja",IF(U24=2,"Baja",IF(U24=3,"Media",IF(U24=4,"Alta","Muy Alta")))))</f>
        <v>Baja</v>
      </c>
      <c r="W24" s="364">
        <f>VLOOKUP(Q24,Datos!$L$25:$N$29,3,0)</f>
        <v>3</v>
      </c>
      <c r="X24" s="356" t="str">
        <f>IF(W24=1,"Leve",IF(W24=2,"Menor",IF(W24=3,"Moderado",IF(W24=4,"Mayor","Catastrófico"))))</f>
        <v>Moderado</v>
      </c>
      <c r="Y24" s="362">
        <f>_xlfn.NUMBERVALUE(CONCATENATE(U24,W24),"##")</f>
        <v>23</v>
      </c>
      <c r="Z24" s="363" t="str">
        <f>VLOOKUP(Y24,Datos!$I$37:$J$61,2,FALSE)</f>
        <v>MODERADO</v>
      </c>
      <c r="AA24" s="287" t="s">
        <v>259</v>
      </c>
      <c r="AB24" s="287" t="s">
        <v>260</v>
      </c>
      <c r="AC24" s="227" t="s">
        <v>251</v>
      </c>
      <c r="AD24" s="287" t="s">
        <v>261</v>
      </c>
      <c r="AE24" s="161" t="s">
        <v>226</v>
      </c>
      <c r="AF24" s="161" t="s">
        <v>216</v>
      </c>
      <c r="AG24" s="161" t="s">
        <v>217</v>
      </c>
      <c r="AH24" s="161" t="s">
        <v>227</v>
      </c>
      <c r="AI24" s="160" t="s">
        <v>219</v>
      </c>
      <c r="AJ24" s="323">
        <f>IF(AE24=Datos!$C$63,Datos!$C$73,IF(AE24=Datos!$C$64,Datos!$C$74,IF(AE24=Datos!$C$65,Datos!$C$75,"Revisar")))+IF(AF24=Datos!$D$63,Datos!$D$73,IF(AF24=Datos!$D$64,Datos!$D$74,"Revisar"))+IF(AG24=Datos!$E$63,Datos!$E$73,IF(AG24=Datos!$E$64,Datos!$E$74,"Revisar"))+IF(AI24=Datos!$G$63,Datos!$G$73,IF(AI24=Datos!$G$64,Datos!$G$74,IF(AI24=Datos!$G$65,Datos!$G$75,"Revisar")))</f>
        <v>0.65</v>
      </c>
      <c r="AK24" s="323">
        <f>IF(AE24=Datos!$C$65,AJ24,0)</f>
        <v>0</v>
      </c>
      <c r="AL24" s="323">
        <f>IF(OR(AE24=Datos!$C$63,AE24=Datos!$C$64),AJ24,0)</f>
        <v>0.65</v>
      </c>
      <c r="AM24" s="356">
        <f>IF(ROUND(U24-SUM(AL24:AL26),0)&lt;=0,1,ROUND(U24-SUM(AL24:AL26),0))</f>
        <v>1</v>
      </c>
      <c r="AN24" s="356" t="str">
        <f>IF(AM24=1,"Muy Baja",IF(AM24=2,"Baja",IF(AM24=3,"Media",IF(AM24=4,"Alta","Muy Alta"))))</f>
        <v>Muy Baja</v>
      </c>
      <c r="AO24" s="356">
        <f>ROUND(W24-SUM(AK24:AK26),0)</f>
        <v>3</v>
      </c>
      <c r="AP24" s="356" t="str">
        <f>IF(AO24=1,"Leve",IF(AO24=2,"Menor",IF(AO24=3,"Moderado",IF(AO24=4,"Mayor","Catastrófico"))))</f>
        <v>Moderado</v>
      </c>
      <c r="AQ24" s="382">
        <f>_xlfn.NUMBERVALUE(CONCATENATE(AM24,AO24),"##")</f>
        <v>13</v>
      </c>
      <c r="AR24" s="357" t="str">
        <f>+VLOOKUP(AQ24,Datos!$I$37:$J$65,2,FALSE)</f>
        <v>MODERADO</v>
      </c>
      <c r="AS24" s="332" t="s">
        <v>220</v>
      </c>
      <c r="AT24" s="345" t="s">
        <v>262</v>
      </c>
      <c r="AU24" s="345" t="s">
        <v>251</v>
      </c>
      <c r="AV24" s="346">
        <v>45873</v>
      </c>
      <c r="AW24" s="346">
        <v>46013</v>
      </c>
      <c r="AX24" s="345" t="s">
        <v>263</v>
      </c>
    </row>
    <row r="25" spans="1:50" ht="107.25" customHeight="1" x14ac:dyDescent="0.25">
      <c r="A25" s="365"/>
      <c r="B25" s="374"/>
      <c r="C25" s="374"/>
      <c r="D25" s="361"/>
      <c r="E25" s="361"/>
      <c r="F25" s="361"/>
      <c r="G25" s="367"/>
      <c r="H25" s="361"/>
      <c r="I25" s="361"/>
      <c r="J25" s="374"/>
      <c r="K25" s="374"/>
      <c r="L25" s="429"/>
      <c r="M25" s="376"/>
      <c r="N25" s="430"/>
      <c r="O25" s="419"/>
      <c r="P25" s="361"/>
      <c r="Q25" s="345"/>
      <c r="R25" s="364"/>
      <c r="S25" s="345"/>
      <c r="T25" s="364"/>
      <c r="U25" s="364"/>
      <c r="V25" s="356"/>
      <c r="W25" s="364"/>
      <c r="X25" s="356"/>
      <c r="Y25" s="362"/>
      <c r="Z25" s="363"/>
      <c r="AA25" s="287" t="s">
        <v>694</v>
      </c>
      <c r="AB25" s="287" t="s">
        <v>695</v>
      </c>
      <c r="AC25" s="227" t="s">
        <v>214</v>
      </c>
      <c r="AD25" s="288" t="s">
        <v>696</v>
      </c>
      <c r="AE25" s="161" t="s">
        <v>226</v>
      </c>
      <c r="AF25" s="161" t="s">
        <v>216</v>
      </c>
      <c r="AG25" s="161" t="s">
        <v>217</v>
      </c>
      <c r="AH25" s="161" t="s">
        <v>227</v>
      </c>
      <c r="AI25" s="160" t="s">
        <v>219</v>
      </c>
      <c r="AJ25" s="323">
        <f>IF(AE25=Datos!$C$63,Datos!$C$73,IF(AE25=Datos!$C$64,Datos!$C$74,IF(AE25=Datos!$C$65,Datos!$C$75,"Revisar")))+IF(AF25=Datos!$D$63,Datos!$D$73,IF(AF25=Datos!$D$64,Datos!$D$74,"Revisar"))+IF(AG25=Datos!$E$63,Datos!$E$73,IF(AG25=Datos!$E$64,Datos!$E$74,"Revisar"))+IF(AI25=Datos!$G$63,Datos!$G$73,IF(AI25=Datos!$G$64,Datos!$G$74,IF(AI25=Datos!$G$65,Datos!$G$75,"Revisar")))</f>
        <v>0.65</v>
      </c>
      <c r="AK25" s="323">
        <f>IF(AE25=Datos!$C$65,AJ25,0)</f>
        <v>0</v>
      </c>
      <c r="AL25" s="323">
        <f>IF(OR(AE25=Datos!$C$63,AE25=Datos!$C$64),AJ25,0)</f>
        <v>0.65</v>
      </c>
      <c r="AM25" s="356"/>
      <c r="AN25" s="356"/>
      <c r="AO25" s="356"/>
      <c r="AP25" s="356"/>
      <c r="AQ25" s="382"/>
      <c r="AR25" s="357"/>
      <c r="AS25" s="332"/>
      <c r="AT25" s="345"/>
      <c r="AU25" s="345"/>
      <c r="AV25" s="346"/>
      <c r="AW25" s="346"/>
      <c r="AX25" s="345"/>
    </row>
    <row r="26" spans="1:50" ht="28.95" customHeight="1" x14ac:dyDescent="0.25">
      <c r="A26" s="365"/>
      <c r="B26" s="374"/>
      <c r="C26" s="374"/>
      <c r="D26" s="361"/>
      <c r="E26" s="361"/>
      <c r="F26" s="361"/>
      <c r="G26" s="368"/>
      <c r="H26" s="361"/>
      <c r="I26" s="361"/>
      <c r="J26" s="374"/>
      <c r="K26" s="374"/>
      <c r="L26" s="429"/>
      <c r="M26" s="376"/>
      <c r="N26" s="430"/>
      <c r="O26" s="419"/>
      <c r="P26" s="361"/>
      <c r="Q26" s="345"/>
      <c r="R26" s="364"/>
      <c r="S26" s="345"/>
      <c r="T26" s="364"/>
      <c r="U26" s="364"/>
      <c r="V26" s="356"/>
      <c r="W26" s="364"/>
      <c r="X26" s="356"/>
      <c r="Y26" s="362"/>
      <c r="Z26" s="363"/>
      <c r="AA26" s="287" t="s">
        <v>264</v>
      </c>
      <c r="AB26" s="287" t="s">
        <v>265</v>
      </c>
      <c r="AC26" s="227" t="s">
        <v>214</v>
      </c>
      <c r="AD26" s="288" t="s">
        <v>266</v>
      </c>
      <c r="AE26" s="161" t="s">
        <v>226</v>
      </c>
      <c r="AF26" s="161" t="s">
        <v>216</v>
      </c>
      <c r="AG26" s="161" t="s">
        <v>217</v>
      </c>
      <c r="AH26" s="161" t="s">
        <v>227</v>
      </c>
      <c r="AI26" s="160" t="s">
        <v>219</v>
      </c>
      <c r="AJ26" s="323">
        <f>IF(AE26=Datos!$C$63,Datos!$C$73,IF(AE26=Datos!$C$64,Datos!$C$74,IF(AE26=Datos!$C$65,Datos!$C$75,"Revisar")))+IF(AF26=Datos!$D$63,Datos!$D$73,IF(AF26=Datos!$D$64,Datos!$D$74,"Revisar"))+IF(AG26=Datos!$E$63,Datos!$E$73,IF(AG26=Datos!$E$64,Datos!$E$74,"Revisar"))+IF(AI26=Datos!$G$63,Datos!$G$73,IF(AI26=Datos!$G$64,Datos!$G$74,IF(AI26=Datos!$G$65,Datos!$G$75,"Revisar")))</f>
        <v>0.65</v>
      </c>
      <c r="AK26" s="323">
        <f>IF(AE26=Datos!$C$65,AJ26,0)</f>
        <v>0</v>
      </c>
      <c r="AL26" s="323">
        <f>IF(OR(AE26=Datos!$C$63,AE26=Datos!$C$64),AJ26,0)</f>
        <v>0.65</v>
      </c>
      <c r="AM26" s="356"/>
      <c r="AN26" s="356"/>
      <c r="AO26" s="356"/>
      <c r="AP26" s="356"/>
      <c r="AQ26" s="382"/>
      <c r="AR26" s="357"/>
      <c r="AS26" s="332"/>
      <c r="AT26" s="345"/>
      <c r="AU26" s="345"/>
      <c r="AV26" s="346"/>
      <c r="AW26" s="346"/>
      <c r="AX26" s="345"/>
    </row>
    <row r="27" spans="1:50" ht="17.399999999999999" customHeight="1" x14ac:dyDescent="0.25">
      <c r="A27" s="365">
        <v>4</v>
      </c>
      <c r="B27" s="374" t="s">
        <v>267</v>
      </c>
      <c r="C27" s="373">
        <v>45897</v>
      </c>
      <c r="D27" s="361" t="s">
        <v>268</v>
      </c>
      <c r="E27" s="361" t="s">
        <v>269</v>
      </c>
      <c r="F27" s="361" t="s">
        <v>200</v>
      </c>
      <c r="G27" s="366" t="s">
        <v>270</v>
      </c>
      <c r="H27" s="361" t="s">
        <v>271</v>
      </c>
      <c r="I27" s="361" t="s">
        <v>272</v>
      </c>
      <c r="J27" s="375" t="s">
        <v>273</v>
      </c>
      <c r="K27" s="431" t="s">
        <v>274</v>
      </c>
      <c r="L27" s="432" t="s">
        <v>275</v>
      </c>
      <c r="M27" s="434" t="s">
        <v>276</v>
      </c>
      <c r="N27" s="435" t="s">
        <v>277</v>
      </c>
      <c r="O27" s="370" t="str">
        <f>CONCATENATE(L27," ",M27," ",N27)</f>
        <v>Indisponibilidad de los servicios de TI  causada por la interrupción en la operación de sus componentes, debido a la ausencia de pruebas, debilidades en la plataforma tecnológica o factores ambientales</v>
      </c>
      <c r="P27" s="361" t="s">
        <v>278</v>
      </c>
      <c r="Q27" s="345" t="s">
        <v>210</v>
      </c>
      <c r="R27" s="364" t="str">
        <f>VLOOKUP(Q27,Datos!$L$25:$M$29,2,0)</f>
        <v>MODERADO 60%</v>
      </c>
      <c r="S27" s="345" t="s">
        <v>279</v>
      </c>
      <c r="T27" s="364" t="str">
        <f>VLOOKUP(S27,Datos!$E$25:$F$29,2,0)</f>
        <v>Rara vez</v>
      </c>
      <c r="U27" s="364">
        <f>VLOOKUP(S27,Datos!$G$25:$I$29,3,0)</f>
        <v>1</v>
      </c>
      <c r="V27" s="356" t="str">
        <f>IF(F27="Corrupción",(IF(U27=1,"Rara Vez",IF(U27=2,"Improbable",IF(U27=3,"Posible",IF(U27=4,"Probable",IF(U27=5,"Seguro","Revisar")))))),IF(U27=1,"Muy Baja",IF(U27=2,"Baja",IF(U27=3,"Media",IF(U27=4,"Alta","Muy Alta")))))</f>
        <v>Muy Baja</v>
      </c>
      <c r="W27" s="364">
        <f>VLOOKUP(Q27,Datos!$L$25:$N$29,3,0)</f>
        <v>3</v>
      </c>
      <c r="X27" s="356" t="str">
        <f>IF(W27=1,"Leve",IF(W27=2,"Menor",IF(W27=3,"Moderado",IF(W27=4,"Mayor","Catastrófico"))))</f>
        <v>Moderado</v>
      </c>
      <c r="Y27" s="362">
        <f>_xlfn.NUMBERVALUE(CONCATENATE(U27,W27),"##")</f>
        <v>13</v>
      </c>
      <c r="Z27" s="363" t="str">
        <f>VLOOKUP(Y27,Datos!$I$37:$J$61,2,FALSE)</f>
        <v>MODERADO</v>
      </c>
      <c r="AA27" s="287" t="s">
        <v>697</v>
      </c>
      <c r="AB27" s="287" t="s">
        <v>280</v>
      </c>
      <c r="AC27" s="227" t="s">
        <v>251</v>
      </c>
      <c r="AD27" s="287" t="s">
        <v>698</v>
      </c>
      <c r="AE27" s="161" t="s">
        <v>226</v>
      </c>
      <c r="AF27" s="161" t="s">
        <v>216</v>
      </c>
      <c r="AG27" s="161" t="s">
        <v>217</v>
      </c>
      <c r="AH27" s="161" t="s">
        <v>227</v>
      </c>
      <c r="AI27" s="160" t="s">
        <v>219</v>
      </c>
      <c r="AJ27" s="323">
        <f>IF(AE27=Datos!$C$63,Datos!$C$73,IF(AE27=Datos!$C$64,Datos!$C$74,IF(AE27=Datos!$C$65,Datos!$C$75,"Revisar")))+IF(AF27=Datos!$D$63,Datos!$D$73,IF(AF27=Datos!$D$64,Datos!$D$74,"Revisar"))+IF(AG27=Datos!$E$63,Datos!$E$73,IF(AG27=Datos!$E$64,Datos!$E$74,"Revisar"))+IF(AI27=Datos!$G$63,Datos!$G$73,IF(AI27=Datos!$G$64,Datos!$G$74,IF(AI27=Datos!$G$65,Datos!$G$75,"Revisar")))</f>
        <v>0.65</v>
      </c>
      <c r="AK27" s="323">
        <f>IF(AE27=Datos!$C$65,AJ27,0)</f>
        <v>0</v>
      </c>
      <c r="AL27" s="323">
        <f>IF(OR(AE27=Datos!$C$63,AE27=Datos!$C$64),AJ27,0)</f>
        <v>0.65</v>
      </c>
      <c r="AM27" s="356">
        <f>IF(ROUND(U27-SUM(AL27:AL30),0)&lt;=0,1,ROUND(U27-SUM(AL27:AL30),0))</f>
        <v>1</v>
      </c>
      <c r="AN27" s="356" t="str">
        <f>IF(AM27=1,"Muy Baja",IF(AM27=2,"Baja",IF(AM27=3,"Media",IF(AM27=4,"Alta","Muy Alta"))))</f>
        <v>Muy Baja</v>
      </c>
      <c r="AO27" s="356">
        <f>ROUND(W27-SUM(AK27:AK30),0)</f>
        <v>3</v>
      </c>
      <c r="AP27" s="356" t="str">
        <f>IF(AO27=1,"Leve",IF(AO27=2,"Menor",IF(AO27=3,"Moderado",IF(AO27=4,"Mayor","Catastrófico"))))</f>
        <v>Moderado</v>
      </c>
      <c r="AQ27" s="382">
        <f>_xlfn.NUMBERVALUE(CONCATENATE(AM27,AO27),"##")</f>
        <v>13</v>
      </c>
      <c r="AR27" s="357" t="str">
        <f>+VLOOKUP(AQ27,Datos!$I$37:$J$65,2,FALSE)</f>
        <v>MODERADO</v>
      </c>
      <c r="AS27" s="437" t="s">
        <v>220</v>
      </c>
      <c r="AT27" s="345" t="s">
        <v>281</v>
      </c>
      <c r="AU27" s="345" t="s">
        <v>251</v>
      </c>
      <c r="AV27" s="346">
        <v>45873</v>
      </c>
      <c r="AW27" s="346">
        <v>46013</v>
      </c>
      <c r="AX27" s="345" t="s">
        <v>282</v>
      </c>
    </row>
    <row r="28" spans="1:50" ht="28.95" customHeight="1" x14ac:dyDescent="0.25">
      <c r="A28" s="365"/>
      <c r="B28" s="374"/>
      <c r="C28" s="374"/>
      <c r="D28" s="361"/>
      <c r="E28" s="361"/>
      <c r="F28" s="361"/>
      <c r="G28" s="367"/>
      <c r="H28" s="361"/>
      <c r="I28" s="361"/>
      <c r="J28" s="375"/>
      <c r="K28" s="431"/>
      <c r="L28" s="433"/>
      <c r="M28" s="434"/>
      <c r="N28" s="436"/>
      <c r="O28" s="370"/>
      <c r="P28" s="361"/>
      <c r="Q28" s="345"/>
      <c r="R28" s="364"/>
      <c r="S28" s="345"/>
      <c r="T28" s="364"/>
      <c r="U28" s="364"/>
      <c r="V28" s="356"/>
      <c r="W28" s="364"/>
      <c r="X28" s="356"/>
      <c r="Y28" s="362"/>
      <c r="Z28" s="363"/>
      <c r="AA28" s="287" t="s">
        <v>283</v>
      </c>
      <c r="AB28" s="287" t="s">
        <v>284</v>
      </c>
      <c r="AC28" s="227" t="s">
        <v>251</v>
      </c>
      <c r="AD28" s="287" t="s">
        <v>285</v>
      </c>
      <c r="AE28" s="161" t="s">
        <v>226</v>
      </c>
      <c r="AF28" s="161" t="s">
        <v>216</v>
      </c>
      <c r="AG28" s="161" t="s">
        <v>217</v>
      </c>
      <c r="AH28" s="161" t="s">
        <v>227</v>
      </c>
      <c r="AI28" s="160" t="s">
        <v>219</v>
      </c>
      <c r="AJ28" s="323">
        <f>IF(AE28=Datos!$C$63,Datos!$C$73,IF(AE28=Datos!$C$64,Datos!$C$74,IF(AE28=Datos!$C$65,Datos!$C$75,"Revisar")))+IF(AF28=Datos!$D$63,Datos!$D$73,IF(AF28=Datos!$D$64,Datos!$D$74,"Revisar"))+IF(AG28=Datos!$E$63,Datos!$E$73,IF(AG28=Datos!$E$64,Datos!$E$74,"Revisar"))+IF(AI28=Datos!$G$63,Datos!$G$73,IF(AI28=Datos!$G$64,Datos!$G$74,IF(AI28=Datos!$G$65,Datos!$G$75,"Revisar")))</f>
        <v>0.65</v>
      </c>
      <c r="AK28" s="323">
        <f>IF(AE28=Datos!$C$65,AJ28,0)</f>
        <v>0</v>
      </c>
      <c r="AL28" s="323">
        <f>IF(OR(AE28=Datos!$C$63,AE28=Datos!$C$64),AJ28,0)</f>
        <v>0.65</v>
      </c>
      <c r="AM28" s="356"/>
      <c r="AN28" s="356"/>
      <c r="AO28" s="356"/>
      <c r="AP28" s="356"/>
      <c r="AQ28" s="382"/>
      <c r="AR28" s="357"/>
      <c r="AS28" s="438"/>
      <c r="AT28" s="345"/>
      <c r="AU28" s="345"/>
      <c r="AV28" s="345"/>
      <c r="AW28" s="345"/>
      <c r="AX28" s="345"/>
    </row>
    <row r="29" spans="1:50" ht="28.95" customHeight="1" x14ac:dyDescent="0.25">
      <c r="A29" s="365"/>
      <c r="B29" s="374"/>
      <c r="C29" s="374"/>
      <c r="D29" s="361"/>
      <c r="E29" s="361"/>
      <c r="F29" s="361"/>
      <c r="G29" s="367"/>
      <c r="H29" s="361"/>
      <c r="I29" s="361"/>
      <c r="J29" s="375"/>
      <c r="K29" s="431"/>
      <c r="L29" s="433"/>
      <c r="M29" s="434"/>
      <c r="N29" s="436"/>
      <c r="O29" s="370"/>
      <c r="P29" s="361"/>
      <c r="Q29" s="345"/>
      <c r="R29" s="364"/>
      <c r="S29" s="345"/>
      <c r="T29" s="364"/>
      <c r="U29" s="364"/>
      <c r="V29" s="356"/>
      <c r="W29" s="364"/>
      <c r="X29" s="356"/>
      <c r="Y29" s="362"/>
      <c r="Z29" s="363"/>
      <c r="AA29" s="287" t="s">
        <v>286</v>
      </c>
      <c r="AB29" s="321" t="s">
        <v>287</v>
      </c>
      <c r="AC29" s="320" t="s">
        <v>251</v>
      </c>
      <c r="AD29" s="321" t="s">
        <v>288</v>
      </c>
      <c r="AE29" s="161" t="s">
        <v>226</v>
      </c>
      <c r="AF29" s="161" t="s">
        <v>216</v>
      </c>
      <c r="AG29" s="161" t="s">
        <v>217</v>
      </c>
      <c r="AH29" s="161" t="s">
        <v>227</v>
      </c>
      <c r="AI29" s="160" t="s">
        <v>219</v>
      </c>
      <c r="AJ29" s="323">
        <f>IF(AE29=Datos!$C$63,Datos!$C$73,IF(AE29=Datos!$C$64,Datos!$C$74,IF(AE29=Datos!$C$65,Datos!$C$75,"Revisar")))+IF(AF29=Datos!$D$63,Datos!$D$73,IF(AF29=Datos!$D$64,Datos!$D$74,"Revisar"))+IF(AG29=Datos!$E$63,Datos!$E$73,IF(AG29=Datos!$E$64,Datos!$E$74,"Revisar"))+IF(AI29=Datos!$G$63,Datos!$G$73,IF(AI29=Datos!$G$64,Datos!$G$74,IF(AI29=Datos!$G$65,Datos!$G$75,"Revisar")))</f>
        <v>0.65</v>
      </c>
      <c r="AK29" s="323">
        <f>IF(AE29=Datos!$C$65,AJ29,0)</f>
        <v>0</v>
      </c>
      <c r="AL29" s="323">
        <f>IF(OR(AE29=Datos!$C$63,AE29=Datos!$C$64),AJ29,0)</f>
        <v>0.65</v>
      </c>
      <c r="AM29" s="356"/>
      <c r="AN29" s="356"/>
      <c r="AO29" s="356"/>
      <c r="AP29" s="356"/>
      <c r="AQ29" s="382"/>
      <c r="AR29" s="357"/>
      <c r="AS29" s="438"/>
      <c r="AT29" s="345"/>
      <c r="AU29" s="345"/>
      <c r="AV29" s="345"/>
      <c r="AW29" s="345"/>
      <c r="AX29" s="345"/>
    </row>
    <row r="30" spans="1:50" ht="127.95" customHeight="1" x14ac:dyDescent="0.25">
      <c r="A30" s="365"/>
      <c r="B30" s="374"/>
      <c r="C30" s="374"/>
      <c r="D30" s="361"/>
      <c r="E30" s="361"/>
      <c r="F30" s="361"/>
      <c r="G30" s="368"/>
      <c r="H30" s="361"/>
      <c r="I30" s="361"/>
      <c r="J30" s="375"/>
      <c r="K30" s="431"/>
      <c r="L30" s="433"/>
      <c r="M30" s="434"/>
      <c r="N30" s="436"/>
      <c r="O30" s="370"/>
      <c r="P30" s="361"/>
      <c r="Q30" s="345"/>
      <c r="R30" s="364"/>
      <c r="S30" s="345"/>
      <c r="T30" s="364"/>
      <c r="U30" s="364"/>
      <c r="V30" s="356"/>
      <c r="W30" s="364"/>
      <c r="X30" s="356"/>
      <c r="Y30" s="362"/>
      <c r="Z30" s="363"/>
      <c r="AA30" s="326" t="s">
        <v>289</v>
      </c>
      <c r="AB30" s="327" t="s">
        <v>290</v>
      </c>
      <c r="AC30" s="320" t="s">
        <v>251</v>
      </c>
      <c r="AD30" s="328" t="s">
        <v>291</v>
      </c>
      <c r="AE30" s="161" t="s">
        <v>226</v>
      </c>
      <c r="AF30" s="161" t="s">
        <v>216</v>
      </c>
      <c r="AG30" s="161" t="s">
        <v>217</v>
      </c>
      <c r="AH30" s="161" t="s">
        <v>292</v>
      </c>
      <c r="AI30" s="160" t="s">
        <v>219</v>
      </c>
      <c r="AJ30" s="323">
        <f>IF(AE30=Datos!$C$63,Datos!$C$73,IF(AE30=Datos!$C$64,Datos!$C$74,IF(AE30=Datos!$C$65,Datos!$C$75,"Revisar")))+IF(AF30=Datos!$D$63,Datos!$D$73,IF(AF30=Datos!$D$64,Datos!$D$74,"Revisar"))+IF(AG30=Datos!$E$63,Datos!$E$73,IF(AG30=Datos!$E$64,Datos!$E$74,"Revisar"))+IF(AI30=Datos!$G$63,Datos!$G$73,IF(AI30=Datos!$G$64,Datos!$G$74,IF(AI30=Datos!$G$65,Datos!$G$75,"Revisar")))</f>
        <v>0.65</v>
      </c>
      <c r="AK30" s="323">
        <f>IF(AE30=Datos!$C$65,AJ30,0)</f>
        <v>0</v>
      </c>
      <c r="AL30" s="323">
        <f>IF(OR(AE30=Datos!$C$63,AE30=Datos!$C$64),AJ30,0)</f>
        <v>0.65</v>
      </c>
      <c r="AM30" s="356"/>
      <c r="AN30" s="356"/>
      <c r="AO30" s="356"/>
      <c r="AP30" s="356"/>
      <c r="AQ30" s="382"/>
      <c r="AR30" s="357"/>
      <c r="AS30" s="439"/>
      <c r="AT30" s="345"/>
      <c r="AU30" s="345"/>
      <c r="AV30" s="345"/>
      <c r="AW30" s="345"/>
      <c r="AX30" s="345"/>
    </row>
    <row r="31" spans="1:50" ht="60" customHeight="1" x14ac:dyDescent="0.25">
      <c r="A31" s="365">
        <v>5</v>
      </c>
      <c r="B31" s="374" t="s">
        <v>293</v>
      </c>
      <c r="C31" s="373">
        <v>45897</v>
      </c>
      <c r="D31" s="361" t="s">
        <v>268</v>
      </c>
      <c r="E31" s="361" t="s">
        <v>269</v>
      </c>
      <c r="F31" s="361" t="s">
        <v>200</v>
      </c>
      <c r="G31" s="366" t="s">
        <v>201</v>
      </c>
      <c r="H31" s="361" t="s">
        <v>294</v>
      </c>
      <c r="I31" s="361" t="s">
        <v>295</v>
      </c>
      <c r="J31" s="375" t="s">
        <v>273</v>
      </c>
      <c r="K31" s="431" t="s">
        <v>296</v>
      </c>
      <c r="L31" s="440" t="s">
        <v>699</v>
      </c>
      <c r="M31" s="434" t="s">
        <v>700</v>
      </c>
      <c r="N31" s="441" t="s">
        <v>701</v>
      </c>
      <c r="O31" s="370" t="str">
        <f>CONCATENATE(L31," ",M31," ",N31)</f>
        <v>Perdida de confidencialidad, integridad y disponibilidad de la información y de los servicios de TI, por fuga, alteración o pérdida de información generada por código malicioso o accesos no autorizados. debido a la ausencia o debilidad de políticas, procedimientos o controles restrictivos de descarga, instalación o uso de software no autorizado en los activos de información.</v>
      </c>
      <c r="P31" s="361" t="s">
        <v>297</v>
      </c>
      <c r="Q31" s="345" t="s">
        <v>242</v>
      </c>
      <c r="R31" s="364" t="str">
        <f>VLOOKUP(Q31,Datos!$L$25:$M$29,2,0)</f>
        <v>MENOR 40%</v>
      </c>
      <c r="S31" s="345" t="s">
        <v>279</v>
      </c>
      <c r="T31" s="364" t="str">
        <f>VLOOKUP(S31,Datos!$E$25:$F$29,2,0)</f>
        <v>Rara vez</v>
      </c>
      <c r="U31" s="364">
        <f>VLOOKUP(S31,Datos!$G$25:$I$29,3,0)</f>
        <v>1</v>
      </c>
      <c r="V31" s="356" t="str">
        <f>IF(F31="Corrupción",(IF(U31=1,"Rara Vez",IF(U31=2,"Improbable",IF(U31=3,"Posible",IF(U31=4,"Probable",IF(U31=5,"Seguro","Revisar")))))),IF(U31=1,"Muy Baja",IF(U31=2,"Baja",IF(U31=3,"Media",IF(U31=4,"Alta","Muy Alta")))))</f>
        <v>Muy Baja</v>
      </c>
      <c r="W31" s="364">
        <f>VLOOKUP(Q31,Datos!$L$25:$N$29,3,0)</f>
        <v>2</v>
      </c>
      <c r="X31" s="356" t="str">
        <f>IF(W31=1,"Leve",IF(W31=2,"Menor",IF(W31=3,"Moderado",IF(W31=4,"Mayor","Catastrófico"))))</f>
        <v>Menor</v>
      </c>
      <c r="Y31" s="362">
        <f>_xlfn.NUMBERVALUE(CONCATENATE(U31,W31),"##")</f>
        <v>12</v>
      </c>
      <c r="Z31" s="363" t="str">
        <f>VLOOKUP(Y31,Datos!$I$37:$J$61,2,FALSE)</f>
        <v>BAJO</v>
      </c>
      <c r="AA31" s="287" t="s">
        <v>643</v>
      </c>
      <c r="AB31" s="321" t="s">
        <v>298</v>
      </c>
      <c r="AC31" s="227" t="s">
        <v>251</v>
      </c>
      <c r="AD31" s="287" t="s">
        <v>299</v>
      </c>
      <c r="AE31" s="161" t="s">
        <v>226</v>
      </c>
      <c r="AF31" s="161" t="s">
        <v>252</v>
      </c>
      <c r="AG31" s="161" t="s">
        <v>217</v>
      </c>
      <c r="AH31" s="161" t="s">
        <v>227</v>
      </c>
      <c r="AI31" s="160" t="s">
        <v>219</v>
      </c>
      <c r="AJ31" s="323">
        <f>IF(AE31=Datos!$C$63,Datos!$C$73,IF(AE31=Datos!$C$64,Datos!$C$74,IF(AE31=Datos!$C$65,Datos!$C$75,"Revisar")))+IF(AF31=Datos!$D$63,Datos!$D$73,IF(AF31=Datos!$D$64,Datos!$D$74,"Revisar"))+IF(AG31=Datos!$E$63,Datos!$E$73,IF(AG31=Datos!$E$64,Datos!$E$74,"Revisar"))+IF(AI31=Datos!$G$63,Datos!$G$73,IF(AI31=Datos!$G$64,Datos!$G$74,IF(AI31=Datos!$G$65,Datos!$G$75,"Revisar")))</f>
        <v>0.75</v>
      </c>
      <c r="AK31" s="323">
        <f>IF(AE31=Datos!$C$65,AJ31,0)</f>
        <v>0</v>
      </c>
      <c r="AL31" s="323">
        <f>IF(OR(AE31=Datos!$C$63,AE31=Datos!$C$64),AJ31,0)</f>
        <v>0.75</v>
      </c>
      <c r="AM31" s="356">
        <f>IF(ROUND(U31-SUM(AL31:AL36),0)&lt;=0,1,ROUND(U31-SUM(AL31:AL36),0))</f>
        <v>1</v>
      </c>
      <c r="AN31" s="356" t="str">
        <f>IF(AM31=1,"Muy Baja",IF(AM31=2,"Baja",IF(AM31=3,"Media",IF(AM31=4,"Alta","Muy Alta"))))</f>
        <v>Muy Baja</v>
      </c>
      <c r="AO31" s="356">
        <f>ROUND(W31-SUM(AK31:AK36),0)</f>
        <v>2</v>
      </c>
      <c r="AP31" s="356" t="str">
        <f>IF(AO31=1,"Leve",IF(AO31=2,"Menor",IF(AO31=3,"Moderado",IF(AO31=4,"Mayor","Catastrófico"))))</f>
        <v>Menor</v>
      </c>
      <c r="AQ31" s="382">
        <f>_xlfn.NUMBERVALUE(CONCATENATE(AM31,AO31),"##")</f>
        <v>12</v>
      </c>
      <c r="AR31" s="357" t="str">
        <f>+VLOOKUP(AQ31,Datos!$I$37:$J$65,2,FALSE)</f>
        <v>BAJO</v>
      </c>
      <c r="AS31" s="332" t="s">
        <v>300</v>
      </c>
      <c r="AT31" s="423"/>
      <c r="AU31" s="423"/>
      <c r="AV31" s="442"/>
      <c r="AW31" s="442"/>
      <c r="AX31" s="423"/>
    </row>
    <row r="32" spans="1:50" ht="60" customHeight="1" x14ac:dyDescent="0.25">
      <c r="A32" s="365"/>
      <c r="B32" s="374"/>
      <c r="C32" s="373"/>
      <c r="D32" s="361"/>
      <c r="E32" s="361"/>
      <c r="F32" s="361"/>
      <c r="G32" s="367"/>
      <c r="H32" s="361"/>
      <c r="I32" s="361"/>
      <c r="J32" s="375"/>
      <c r="K32" s="431"/>
      <c r="L32" s="433"/>
      <c r="M32" s="434"/>
      <c r="N32" s="436"/>
      <c r="O32" s="370"/>
      <c r="P32" s="361"/>
      <c r="Q32" s="345"/>
      <c r="R32" s="364"/>
      <c r="S32" s="345"/>
      <c r="T32" s="364"/>
      <c r="U32" s="364"/>
      <c r="V32" s="356"/>
      <c r="W32" s="364"/>
      <c r="X32" s="356"/>
      <c r="Y32" s="362"/>
      <c r="Z32" s="363"/>
      <c r="AA32" s="329" t="s">
        <v>645</v>
      </c>
      <c r="AB32" s="324" t="s">
        <v>644</v>
      </c>
      <c r="AC32" s="227" t="s">
        <v>251</v>
      </c>
      <c r="AD32" s="324" t="s">
        <v>646</v>
      </c>
      <c r="AE32" s="161" t="s">
        <v>226</v>
      </c>
      <c r="AF32" s="161" t="s">
        <v>216</v>
      </c>
      <c r="AG32" s="161" t="s">
        <v>217</v>
      </c>
      <c r="AH32" s="161" t="s">
        <v>227</v>
      </c>
      <c r="AI32" s="160" t="s">
        <v>219</v>
      </c>
      <c r="AJ32" s="323">
        <f>IF(AE32=Datos!$C$63,Datos!$C$73,IF(AE32=Datos!$C$64,Datos!$C$74,IF(AE32=Datos!$C$65,Datos!$C$75,"Revisar")))+IF(AF32=Datos!$D$63,Datos!$D$73,IF(AF32=Datos!$D$64,Datos!$D$74,"Revisar"))+IF(AG32=Datos!$E$63,Datos!$E$73,IF(AG32=Datos!$E$64,Datos!$E$74,"Revisar"))+IF(AI32=Datos!$G$63,Datos!$G$73,IF(AI32=Datos!$G$64,Datos!$G$74,IF(AI32=Datos!$G$65,Datos!$G$75,"Revisar")))</f>
        <v>0.65</v>
      </c>
      <c r="AK32" s="323">
        <f>IF(AE32=Datos!$C$65,AJ32,0)</f>
        <v>0</v>
      </c>
      <c r="AL32" s="323">
        <f>IF(OR(AE32=Datos!$C$63,AE32=Datos!$C$64),AJ32,0)</f>
        <v>0.65</v>
      </c>
      <c r="AM32" s="356"/>
      <c r="AN32" s="356"/>
      <c r="AO32" s="356"/>
      <c r="AP32" s="356"/>
      <c r="AQ32" s="382"/>
      <c r="AR32" s="357"/>
      <c r="AS32" s="332"/>
      <c r="AT32" s="423"/>
      <c r="AU32" s="423"/>
      <c r="AV32" s="442"/>
      <c r="AW32" s="442"/>
      <c r="AX32" s="423"/>
    </row>
    <row r="33" spans="1:50" ht="409.6" x14ac:dyDescent="0.25">
      <c r="A33" s="365"/>
      <c r="B33" s="374"/>
      <c r="C33" s="374"/>
      <c r="D33" s="361"/>
      <c r="E33" s="361"/>
      <c r="F33" s="361"/>
      <c r="G33" s="367"/>
      <c r="H33" s="361"/>
      <c r="I33" s="361"/>
      <c r="J33" s="375"/>
      <c r="K33" s="431"/>
      <c r="L33" s="433"/>
      <c r="M33" s="434"/>
      <c r="N33" s="436"/>
      <c r="O33" s="370"/>
      <c r="P33" s="361"/>
      <c r="Q33" s="345"/>
      <c r="R33" s="364"/>
      <c r="S33" s="345"/>
      <c r="T33" s="364"/>
      <c r="U33" s="364"/>
      <c r="V33" s="356"/>
      <c r="W33" s="364"/>
      <c r="X33" s="356"/>
      <c r="Y33" s="362"/>
      <c r="Z33" s="363"/>
      <c r="AA33" s="287" t="s">
        <v>702</v>
      </c>
      <c r="AB33" s="321" t="s">
        <v>301</v>
      </c>
      <c r="AC33" s="227" t="s">
        <v>251</v>
      </c>
      <c r="AD33" s="287" t="s">
        <v>302</v>
      </c>
      <c r="AE33" s="161" t="s">
        <v>226</v>
      </c>
      <c r="AF33" s="161" t="s">
        <v>252</v>
      </c>
      <c r="AG33" s="161" t="s">
        <v>217</v>
      </c>
      <c r="AH33" s="161" t="s">
        <v>227</v>
      </c>
      <c r="AI33" s="160" t="s">
        <v>219</v>
      </c>
      <c r="AJ33" s="323">
        <f>IF(AE33=Datos!$C$63,Datos!$C$73,IF(AE33=Datos!$C$64,Datos!$C$74,IF(AE33=Datos!$C$65,Datos!$C$75,"Revisar")))+IF(AF33=Datos!$D$63,Datos!$D$73,IF(AF33=Datos!$D$64,Datos!$D$74,"Revisar"))+IF(AG33=Datos!$E$63,Datos!$E$73,IF(AG33=Datos!$E$64,Datos!$E$74,"Revisar"))+IF(AI33=Datos!$G$63,Datos!$G$73,IF(AI33=Datos!$G$64,Datos!$G$74,IF(AI33=Datos!$G$65,Datos!$G$75,"Revisar")))</f>
        <v>0.75</v>
      </c>
      <c r="AK33" s="323">
        <f>IF(AE33=Datos!$C$65,AJ33,0)</f>
        <v>0</v>
      </c>
      <c r="AL33" s="323">
        <f>IF(OR(AE33=Datos!$C$63,AE33=Datos!$C$64),AJ33,0)</f>
        <v>0.75</v>
      </c>
      <c r="AM33" s="356"/>
      <c r="AN33" s="356"/>
      <c r="AO33" s="356"/>
      <c r="AP33" s="356"/>
      <c r="AQ33" s="382"/>
      <c r="AR33" s="357"/>
      <c r="AS33" s="332"/>
      <c r="AT33" s="423"/>
      <c r="AU33" s="423"/>
      <c r="AV33" s="423"/>
      <c r="AW33" s="423"/>
      <c r="AX33" s="423"/>
    </row>
    <row r="34" spans="1:50" ht="60" customHeight="1" x14ac:dyDescent="0.25">
      <c r="A34" s="365"/>
      <c r="B34" s="374"/>
      <c r="C34" s="374"/>
      <c r="D34" s="361"/>
      <c r="E34" s="361"/>
      <c r="F34" s="361"/>
      <c r="G34" s="367"/>
      <c r="H34" s="361"/>
      <c r="I34" s="361"/>
      <c r="J34" s="375"/>
      <c r="K34" s="431"/>
      <c r="L34" s="433"/>
      <c r="M34" s="434"/>
      <c r="N34" s="436"/>
      <c r="O34" s="370"/>
      <c r="P34" s="361"/>
      <c r="Q34" s="345"/>
      <c r="R34" s="364"/>
      <c r="S34" s="345"/>
      <c r="T34" s="364"/>
      <c r="U34" s="364"/>
      <c r="V34" s="356"/>
      <c r="W34" s="364"/>
      <c r="X34" s="356"/>
      <c r="Y34" s="362"/>
      <c r="Z34" s="363"/>
      <c r="AA34" s="329" t="s">
        <v>647</v>
      </c>
      <c r="AB34" s="324" t="s">
        <v>648</v>
      </c>
      <c r="AC34" s="227" t="s">
        <v>251</v>
      </c>
      <c r="AD34" s="329" t="s">
        <v>649</v>
      </c>
      <c r="AE34" s="161" t="s">
        <v>226</v>
      </c>
      <c r="AF34" s="161" t="s">
        <v>252</v>
      </c>
      <c r="AG34" s="161" t="s">
        <v>217</v>
      </c>
      <c r="AH34" s="161" t="s">
        <v>227</v>
      </c>
      <c r="AI34" s="160" t="s">
        <v>219</v>
      </c>
      <c r="AJ34" s="323">
        <f>IF(AE34=Datos!$C$63,Datos!$C$73,IF(AE34=Datos!$C$64,Datos!$C$74,IF(AE34=Datos!$C$65,Datos!$C$75,"Revisar")))+IF(AF34=Datos!$D$63,Datos!$D$73,IF(AF34=Datos!$D$64,Datos!$D$74,"Revisar"))+IF(AG34=Datos!$E$63,Datos!$E$73,IF(AG34=Datos!$E$64,Datos!$E$74,"Revisar"))+IF(AI34=Datos!$G$63,Datos!$G$73,IF(AI34=Datos!$G$64,Datos!$G$74,IF(AI34=Datos!$G$65,Datos!$G$75,"Revisar")))</f>
        <v>0.75</v>
      </c>
      <c r="AK34" s="323">
        <f>IF(AE34=Datos!$C$65,AJ34,0)</f>
        <v>0</v>
      </c>
      <c r="AL34" s="323">
        <f>IF(OR(AE34=Datos!$C$63,AE34=Datos!$C$64),AJ34,0)</f>
        <v>0.75</v>
      </c>
      <c r="AM34" s="356"/>
      <c r="AN34" s="356"/>
      <c r="AO34" s="356"/>
      <c r="AP34" s="356"/>
      <c r="AQ34" s="382"/>
      <c r="AR34" s="357"/>
      <c r="AS34" s="332"/>
      <c r="AT34" s="423"/>
      <c r="AU34" s="423"/>
      <c r="AV34" s="423"/>
      <c r="AW34" s="423"/>
      <c r="AX34" s="423"/>
    </row>
    <row r="35" spans="1:50" ht="60" customHeight="1" x14ac:dyDescent="0.25">
      <c r="A35" s="365"/>
      <c r="B35" s="374"/>
      <c r="C35" s="374"/>
      <c r="D35" s="361"/>
      <c r="E35" s="361"/>
      <c r="F35" s="361"/>
      <c r="G35" s="367"/>
      <c r="H35" s="361"/>
      <c r="I35" s="361"/>
      <c r="J35" s="375"/>
      <c r="K35" s="431"/>
      <c r="L35" s="433"/>
      <c r="M35" s="434"/>
      <c r="N35" s="436"/>
      <c r="O35" s="370"/>
      <c r="P35" s="361"/>
      <c r="Q35" s="345"/>
      <c r="R35" s="364"/>
      <c r="S35" s="345"/>
      <c r="T35" s="364"/>
      <c r="U35" s="364"/>
      <c r="V35" s="356"/>
      <c r="W35" s="364"/>
      <c r="X35" s="356"/>
      <c r="Y35" s="362"/>
      <c r="Z35" s="363"/>
      <c r="AA35" s="287" t="s">
        <v>303</v>
      </c>
      <c r="AB35" s="321" t="s">
        <v>304</v>
      </c>
      <c r="AC35" s="227" t="s">
        <v>251</v>
      </c>
      <c r="AD35" s="287" t="s">
        <v>305</v>
      </c>
      <c r="AE35" s="161" t="s">
        <v>226</v>
      </c>
      <c r="AF35" s="161" t="s">
        <v>216</v>
      </c>
      <c r="AG35" s="161" t="s">
        <v>217</v>
      </c>
      <c r="AH35" s="161" t="s">
        <v>235</v>
      </c>
      <c r="AI35" s="160" t="s">
        <v>219</v>
      </c>
      <c r="AJ35" s="323">
        <f>IF(AE35=Datos!$C$63,Datos!$C$73,IF(AE35=Datos!$C$64,Datos!$C$74,IF(AE35=Datos!$C$65,Datos!$C$75,"Revisar")))+IF(AF35=Datos!$D$63,Datos!$D$73,IF(AF35=Datos!$D$64,Datos!$D$74,"Revisar"))+IF(AG35=Datos!$E$63,Datos!$E$73,IF(AG35=Datos!$E$64,Datos!$E$74,"Revisar"))+IF(AI35=Datos!$G$63,Datos!$G$73,IF(AI35=Datos!$G$64,Datos!$G$74,IF(AI35=Datos!$G$65,Datos!$G$75,"Revisar")))</f>
        <v>0.65</v>
      </c>
      <c r="AK35" s="323">
        <f>IF(AE35=Datos!$C$65,AJ35,0)</f>
        <v>0</v>
      </c>
      <c r="AL35" s="323">
        <f>IF(OR(AE35=Datos!$C$63,AE35=Datos!$C$64),AJ35,0)</f>
        <v>0.65</v>
      </c>
      <c r="AM35" s="356"/>
      <c r="AN35" s="356"/>
      <c r="AO35" s="356"/>
      <c r="AP35" s="356"/>
      <c r="AQ35" s="382"/>
      <c r="AR35" s="357"/>
      <c r="AS35" s="332"/>
      <c r="AT35" s="423"/>
      <c r="AU35" s="423"/>
      <c r="AV35" s="423"/>
      <c r="AW35" s="423"/>
      <c r="AX35" s="423"/>
    </row>
    <row r="36" spans="1:50" ht="60" customHeight="1" x14ac:dyDescent="0.25">
      <c r="A36" s="365"/>
      <c r="B36" s="374"/>
      <c r="C36" s="374"/>
      <c r="D36" s="361"/>
      <c r="E36" s="361"/>
      <c r="F36" s="361"/>
      <c r="G36" s="368"/>
      <c r="H36" s="361"/>
      <c r="I36" s="361"/>
      <c r="J36" s="375"/>
      <c r="K36" s="431"/>
      <c r="L36" s="433"/>
      <c r="M36" s="434"/>
      <c r="N36" s="436"/>
      <c r="O36" s="370"/>
      <c r="P36" s="361"/>
      <c r="Q36" s="345"/>
      <c r="R36" s="364"/>
      <c r="S36" s="345"/>
      <c r="T36" s="364"/>
      <c r="U36" s="364"/>
      <c r="V36" s="356"/>
      <c r="W36" s="364"/>
      <c r="X36" s="356"/>
      <c r="Y36" s="362"/>
      <c r="Z36" s="363"/>
      <c r="AA36" s="287" t="s">
        <v>306</v>
      </c>
      <c r="AB36" s="321" t="s">
        <v>307</v>
      </c>
      <c r="AC36" s="227" t="s">
        <v>251</v>
      </c>
      <c r="AD36" s="287" t="s">
        <v>703</v>
      </c>
      <c r="AE36" s="161" t="s">
        <v>226</v>
      </c>
      <c r="AF36" s="161" t="s">
        <v>252</v>
      </c>
      <c r="AG36" s="161" t="s">
        <v>217</v>
      </c>
      <c r="AH36" s="161" t="s">
        <v>227</v>
      </c>
      <c r="AI36" s="160" t="s">
        <v>219</v>
      </c>
      <c r="AJ36" s="323">
        <f>IF(AE36=Datos!$C$63,Datos!$C$73,IF(AE36=Datos!$C$64,Datos!$C$74,IF(AE36=Datos!$C$65,Datos!$C$75,"Revisar")))+IF(AF36=Datos!$D$63,Datos!$D$73,IF(AF36=Datos!$D$64,Datos!$D$74,"Revisar"))+IF(AG36=Datos!$E$63,Datos!$E$73,IF(AG36=Datos!$E$64,Datos!$E$74,"Revisar"))+IF(AI36=Datos!$G$63,Datos!$G$73,IF(AI36=Datos!$G$64,Datos!$G$74,IF(AI36=Datos!$G$65,Datos!$G$75,"Revisar")))</f>
        <v>0.75</v>
      </c>
      <c r="AK36" s="323">
        <f>IF(AE36=Datos!$C$65,AJ36,0)</f>
        <v>0</v>
      </c>
      <c r="AL36" s="323">
        <f>IF(OR(AE36=Datos!$C$63,AE36=Datos!$C$64),AJ36,0)</f>
        <v>0.75</v>
      </c>
      <c r="AM36" s="356"/>
      <c r="AN36" s="356"/>
      <c r="AO36" s="356"/>
      <c r="AP36" s="356"/>
      <c r="AQ36" s="382"/>
      <c r="AR36" s="357"/>
      <c r="AS36" s="332"/>
      <c r="AT36" s="423"/>
      <c r="AU36" s="423"/>
      <c r="AV36" s="423"/>
      <c r="AW36" s="423"/>
      <c r="AX36" s="423"/>
    </row>
    <row r="37" spans="1:50" ht="28.95" customHeight="1" x14ac:dyDescent="0.25">
      <c r="A37" s="365">
        <v>6</v>
      </c>
      <c r="B37" s="374" t="s">
        <v>308</v>
      </c>
      <c r="C37" s="373">
        <v>45897</v>
      </c>
      <c r="D37" s="361" t="s">
        <v>268</v>
      </c>
      <c r="E37" s="361" t="s">
        <v>269</v>
      </c>
      <c r="F37" s="361" t="s">
        <v>200</v>
      </c>
      <c r="G37" s="366" t="s">
        <v>201</v>
      </c>
      <c r="H37" s="361" t="s">
        <v>294</v>
      </c>
      <c r="I37" s="361" t="s">
        <v>295</v>
      </c>
      <c r="J37" s="375" t="s">
        <v>273</v>
      </c>
      <c r="K37" s="431" t="s">
        <v>309</v>
      </c>
      <c r="L37" s="440" t="s">
        <v>310</v>
      </c>
      <c r="M37" s="434" t="s">
        <v>704</v>
      </c>
      <c r="N37" s="441" t="s">
        <v>705</v>
      </c>
      <c r="O37" s="370" t="str">
        <f>CONCATENATE(L37," ",M37," ",N37)</f>
        <v>Afectación de la integridad y  disponibilidad de la información y los servicios de TI, por el uso inadecuado de medios removibles y del acceso no controlado a sitios web  debido a la ausencia o debilidad de políticas, procedimientos o controles restrictivos en el uso de dispositivos y de inadecuada gestión de contenidos maliciosos</v>
      </c>
      <c r="P37" s="361" t="s">
        <v>297</v>
      </c>
      <c r="Q37" s="345" t="s">
        <v>242</v>
      </c>
      <c r="R37" s="364" t="str">
        <f>VLOOKUP(Q37,Datos!$L$25:$M$29,2,0)</f>
        <v>MENOR 40%</v>
      </c>
      <c r="S37" s="345" t="s">
        <v>279</v>
      </c>
      <c r="T37" s="364" t="str">
        <f>VLOOKUP(S37,Datos!$E$25:$F$29,2,0)</f>
        <v>Rara vez</v>
      </c>
      <c r="U37" s="364">
        <f>VLOOKUP(S37,Datos!$G$25:$I$29,3,0)</f>
        <v>1</v>
      </c>
      <c r="V37" s="356" t="str">
        <f>IF(F37="Corrupción",(IF(U37=1,"Rara Vez",IF(U37=2,"Improbable",IF(U37=3,"Posible",IF(U37=4,"Probable",IF(U37=5,"Seguro","Revisar")))))),IF(U37=1,"Muy Baja",IF(U37=2,"Baja",IF(U37=3,"Media",IF(U37=4,"Alta","Muy Alta")))))</f>
        <v>Muy Baja</v>
      </c>
      <c r="W37" s="364">
        <f>VLOOKUP(Q37,Datos!$L$25:$N$29,3,0)</f>
        <v>2</v>
      </c>
      <c r="X37" s="356" t="str">
        <f>IF(W37=1,"Leve",IF(W37=2,"Menor",IF(W37=3,"Moderado",IF(W37=4,"Mayor","Catastrófico"))))</f>
        <v>Menor</v>
      </c>
      <c r="Y37" s="362">
        <f>_xlfn.NUMBERVALUE(CONCATENATE(U37,W37),"##")</f>
        <v>12</v>
      </c>
      <c r="Z37" s="363" t="str">
        <f>VLOOKUP(Y37,Datos!$I$37:$J$61,2,FALSE)</f>
        <v>BAJO</v>
      </c>
      <c r="AA37" s="287" t="s">
        <v>311</v>
      </c>
      <c r="AB37" s="321" t="s">
        <v>312</v>
      </c>
      <c r="AC37" s="227" t="s">
        <v>251</v>
      </c>
      <c r="AD37" s="287" t="s">
        <v>313</v>
      </c>
      <c r="AE37" s="161" t="s">
        <v>226</v>
      </c>
      <c r="AF37" s="161" t="s">
        <v>252</v>
      </c>
      <c r="AG37" s="161" t="s">
        <v>217</v>
      </c>
      <c r="AH37" s="161" t="s">
        <v>227</v>
      </c>
      <c r="AI37" s="160" t="s">
        <v>219</v>
      </c>
      <c r="AJ37" s="323">
        <f>IF(AE37=Datos!$C$63,Datos!$C$73,IF(AE37=Datos!$C$64,Datos!$C$74,IF(AE37=Datos!$C$65,Datos!$C$75,"Revisar")))+IF(AF37=Datos!$D$63,Datos!$D$73,IF(AF37=Datos!$D$64,Datos!$D$74,"Revisar"))+IF(AG37=Datos!$E$63,Datos!$E$73,IF(AG37=Datos!$E$64,Datos!$E$74,"Revisar"))+IF(AI37=Datos!$G$63,Datos!$G$73,IF(AI37=Datos!$G$64,Datos!$G$74,IF(AI37=Datos!$G$65,Datos!$G$75,"Revisar")))</f>
        <v>0.75</v>
      </c>
      <c r="AK37" s="323">
        <f>IF(AE37=Datos!$C$65,AJ37,0)</f>
        <v>0</v>
      </c>
      <c r="AL37" s="323">
        <f>IF(OR(AE37=Datos!$C$63,AE37=Datos!$C$64),AJ37,0)</f>
        <v>0.75</v>
      </c>
      <c r="AM37" s="356">
        <f>IF(ROUND(U37-SUM(AL37:AL40),0)&lt;=0,1,ROUND(U37-SUM(AL37:AL40),0))</f>
        <v>1</v>
      </c>
      <c r="AN37" s="356" t="str">
        <f>IF(AM37=1,"Muy Baja",IF(AM37=2,"Baja",IF(AM37=3,"Media",IF(AM37=4,"Alta","Muy Alta"))))</f>
        <v>Muy Baja</v>
      </c>
      <c r="AO37" s="356">
        <f>ROUND(W37-SUM(AK37:AK40),0)</f>
        <v>2</v>
      </c>
      <c r="AP37" s="356" t="str">
        <f>IF(AO37=1,"Leve",IF(AO37=2,"Menor",IF(AO37=3,"Moderado",IF(AO37=4,"Mayor","Catastrófico"))))</f>
        <v>Menor</v>
      </c>
      <c r="AQ37" s="382">
        <f>_xlfn.NUMBERVALUE(CONCATENATE(AM37,AO37),"##")</f>
        <v>12</v>
      </c>
      <c r="AR37" s="357" t="str">
        <f>+VLOOKUP(AQ37,Datos!$I$37:$J$65,2,FALSE)</f>
        <v>BAJO</v>
      </c>
      <c r="AS37" s="437" t="s">
        <v>300</v>
      </c>
      <c r="AT37" s="345"/>
      <c r="AU37" s="345"/>
      <c r="AV37" s="346"/>
      <c r="AW37" s="346"/>
      <c r="AX37" s="345"/>
    </row>
    <row r="38" spans="1:50" ht="36.75" customHeight="1" x14ac:dyDescent="0.25">
      <c r="A38" s="365"/>
      <c r="B38" s="374"/>
      <c r="C38" s="373"/>
      <c r="D38" s="361"/>
      <c r="E38" s="361"/>
      <c r="F38" s="361"/>
      <c r="G38" s="367"/>
      <c r="H38" s="361"/>
      <c r="I38" s="361"/>
      <c r="J38" s="375"/>
      <c r="K38" s="431"/>
      <c r="L38" s="433"/>
      <c r="M38" s="434"/>
      <c r="N38" s="436"/>
      <c r="O38" s="370"/>
      <c r="P38" s="361"/>
      <c r="Q38" s="345"/>
      <c r="R38" s="364"/>
      <c r="S38" s="345"/>
      <c r="T38" s="364"/>
      <c r="U38" s="364"/>
      <c r="V38" s="356"/>
      <c r="W38" s="364"/>
      <c r="X38" s="356"/>
      <c r="Y38" s="362"/>
      <c r="Z38" s="363"/>
      <c r="AA38" s="324" t="s">
        <v>650</v>
      </c>
      <c r="AB38" s="324" t="s">
        <v>651</v>
      </c>
      <c r="AC38" s="227" t="s">
        <v>251</v>
      </c>
      <c r="AD38" s="324" t="s">
        <v>652</v>
      </c>
      <c r="AE38" s="161" t="s">
        <v>226</v>
      </c>
      <c r="AF38" s="161" t="s">
        <v>252</v>
      </c>
      <c r="AG38" s="161" t="s">
        <v>217</v>
      </c>
      <c r="AH38" s="161" t="s">
        <v>227</v>
      </c>
      <c r="AI38" s="160" t="s">
        <v>219</v>
      </c>
      <c r="AJ38" s="323">
        <f>IF(AE38=Datos!$C$63,Datos!$C$73,IF(AE38=Datos!$C$64,Datos!$C$74,IF(AE38=Datos!$C$65,Datos!$C$75,"Revisar")))+IF(AF38=Datos!$D$63,Datos!$D$73,IF(AF38=Datos!$D$64,Datos!$D$74,"Revisar"))+IF(AG38=Datos!$E$63,Datos!$E$73,IF(AG38=Datos!$E$64,Datos!$E$74,"Revisar"))+IF(AI38=Datos!$G$63,Datos!$G$73,IF(AI38=Datos!$G$64,Datos!$G$74,IF(AI38=Datos!$G$65,Datos!$G$75,"Revisar")))</f>
        <v>0.75</v>
      </c>
      <c r="AK38" s="323">
        <f>IF(AE38=Datos!$C$65,AJ38,0)</f>
        <v>0</v>
      </c>
      <c r="AL38" s="323">
        <f>IF(OR(AE38=Datos!$C$63,AE38=Datos!$C$64),AJ38,0)</f>
        <v>0.75</v>
      </c>
      <c r="AM38" s="356"/>
      <c r="AN38" s="356"/>
      <c r="AO38" s="356"/>
      <c r="AP38" s="356"/>
      <c r="AQ38" s="382"/>
      <c r="AR38" s="357"/>
      <c r="AS38" s="438"/>
      <c r="AT38" s="345"/>
      <c r="AU38" s="345"/>
      <c r="AV38" s="346"/>
      <c r="AW38" s="346"/>
      <c r="AX38" s="345"/>
    </row>
    <row r="39" spans="1:50" ht="28.95" customHeight="1" x14ac:dyDescent="0.25">
      <c r="A39" s="365"/>
      <c r="B39" s="374"/>
      <c r="C39" s="374"/>
      <c r="D39" s="361"/>
      <c r="E39" s="361"/>
      <c r="F39" s="361"/>
      <c r="G39" s="367"/>
      <c r="H39" s="361"/>
      <c r="I39" s="361"/>
      <c r="J39" s="375"/>
      <c r="K39" s="431"/>
      <c r="L39" s="433"/>
      <c r="M39" s="434"/>
      <c r="N39" s="436"/>
      <c r="O39" s="370"/>
      <c r="P39" s="361"/>
      <c r="Q39" s="345"/>
      <c r="R39" s="364"/>
      <c r="S39" s="345"/>
      <c r="T39" s="364"/>
      <c r="U39" s="364"/>
      <c r="V39" s="356"/>
      <c r="W39" s="364"/>
      <c r="X39" s="356"/>
      <c r="Y39" s="362"/>
      <c r="Z39" s="363"/>
      <c r="AA39" s="443" t="s">
        <v>314</v>
      </c>
      <c r="AB39" s="443" t="s">
        <v>315</v>
      </c>
      <c r="AC39" s="372" t="s">
        <v>251</v>
      </c>
      <c r="AD39" s="443" t="s">
        <v>316</v>
      </c>
      <c r="AE39" s="350" t="s">
        <v>226</v>
      </c>
      <c r="AF39" s="350" t="s">
        <v>252</v>
      </c>
      <c r="AG39" s="350" t="s">
        <v>217</v>
      </c>
      <c r="AH39" s="350" t="s">
        <v>218</v>
      </c>
      <c r="AI39" s="347" t="s">
        <v>219</v>
      </c>
      <c r="AJ39" s="353">
        <f>IF(AE39=Datos!$C$63,Datos!$C$73,IF(AE39=Datos!$C$64,Datos!$C$74,IF(AE39=Datos!$C$65,Datos!$C$75,"Revisar")))+IF(AF39=Datos!$D$63,Datos!$D$73,IF(AF39=Datos!$D$64,Datos!$D$74,"Revisar"))+IF(AG39=Datos!$E$63,Datos!$E$73,IF(AG39=Datos!$E$64,Datos!$E$74,"Revisar"))+IF(AI39=Datos!$G$63,Datos!$G$73,IF(AI39=Datos!$G$64,Datos!$G$74,IF(AI39=Datos!$G$65,Datos!$G$75,"Revisar")))</f>
        <v>0.75</v>
      </c>
      <c r="AK39" s="353">
        <f>IF(AE39=Datos!$C$65,AJ39,0)</f>
        <v>0</v>
      </c>
      <c r="AL39" s="353">
        <f>IF(OR(AE39=Datos!$C$63,AE39=Datos!$C$64),AJ39,0)</f>
        <v>0.75</v>
      </c>
      <c r="AM39" s="356"/>
      <c r="AN39" s="356"/>
      <c r="AO39" s="356"/>
      <c r="AP39" s="356"/>
      <c r="AQ39" s="382"/>
      <c r="AR39" s="357"/>
      <c r="AS39" s="438"/>
      <c r="AT39" s="345"/>
      <c r="AU39" s="345"/>
      <c r="AV39" s="345"/>
      <c r="AW39" s="345"/>
      <c r="AX39" s="345"/>
    </row>
    <row r="40" spans="1:50" ht="14.25" customHeight="1" x14ac:dyDescent="0.25">
      <c r="A40" s="365"/>
      <c r="B40" s="374"/>
      <c r="C40" s="374"/>
      <c r="D40" s="361"/>
      <c r="E40" s="361"/>
      <c r="F40" s="361"/>
      <c r="G40" s="368"/>
      <c r="H40" s="361"/>
      <c r="I40" s="361"/>
      <c r="J40" s="375"/>
      <c r="K40" s="431"/>
      <c r="L40" s="433"/>
      <c r="M40" s="434"/>
      <c r="N40" s="436"/>
      <c r="O40" s="370"/>
      <c r="P40" s="361"/>
      <c r="Q40" s="345"/>
      <c r="R40" s="364"/>
      <c r="S40" s="345"/>
      <c r="T40" s="364"/>
      <c r="U40" s="364"/>
      <c r="V40" s="356"/>
      <c r="W40" s="364"/>
      <c r="X40" s="356"/>
      <c r="Y40" s="362"/>
      <c r="Z40" s="363"/>
      <c r="AA40" s="444"/>
      <c r="AB40" s="444"/>
      <c r="AC40" s="337"/>
      <c r="AD40" s="444"/>
      <c r="AE40" s="352"/>
      <c r="AF40" s="352"/>
      <c r="AG40" s="352"/>
      <c r="AH40" s="352"/>
      <c r="AI40" s="349"/>
      <c r="AJ40" s="355"/>
      <c r="AK40" s="355"/>
      <c r="AL40" s="355"/>
      <c r="AM40" s="356"/>
      <c r="AN40" s="356"/>
      <c r="AO40" s="356"/>
      <c r="AP40" s="356"/>
      <c r="AQ40" s="382"/>
      <c r="AR40" s="357"/>
      <c r="AS40" s="439"/>
      <c r="AT40" s="345"/>
      <c r="AU40" s="345"/>
      <c r="AV40" s="345"/>
      <c r="AW40" s="345"/>
      <c r="AX40" s="345"/>
    </row>
    <row r="41" spans="1:50" ht="28.95" customHeight="1" x14ac:dyDescent="0.25">
      <c r="A41" s="365">
        <v>7</v>
      </c>
      <c r="B41" s="374" t="s">
        <v>317</v>
      </c>
      <c r="C41" s="373">
        <v>45897</v>
      </c>
      <c r="D41" s="361" t="s">
        <v>268</v>
      </c>
      <c r="E41" s="361" t="s">
        <v>269</v>
      </c>
      <c r="F41" s="361" t="s">
        <v>200</v>
      </c>
      <c r="G41" s="366" t="s">
        <v>201</v>
      </c>
      <c r="H41" s="361" t="s">
        <v>202</v>
      </c>
      <c r="I41" s="361" t="s">
        <v>203</v>
      </c>
      <c r="J41" s="375" t="s">
        <v>318</v>
      </c>
      <c r="K41" s="431" t="s">
        <v>296</v>
      </c>
      <c r="L41" s="440" t="s">
        <v>706</v>
      </c>
      <c r="M41" s="376" t="s">
        <v>319</v>
      </c>
      <c r="N41" s="445" t="s">
        <v>707</v>
      </c>
      <c r="O41" s="370" t="str">
        <f>CONCATENATE(L41," ",M41," ",N41)</f>
        <v xml:space="preserve">Perdida de confidencialidad, integridad y disponibilidad de la información institucional, por sustracción de información o ciberataques  debido a la inadecuada manipulación de los activos de información o a la falta de integridad por parte de funcionarios, contratistas o terceros </v>
      </c>
      <c r="P41" s="361" t="s">
        <v>297</v>
      </c>
      <c r="Q41" s="345" t="s">
        <v>471</v>
      </c>
      <c r="R41" s="364" t="str">
        <f>VLOOKUP(Q41,Datos!$L$25:$M$29,2,0)</f>
        <v>CATASTRÓFICO 100%</v>
      </c>
      <c r="S41" s="345" t="s">
        <v>211</v>
      </c>
      <c r="T41" s="364" t="str">
        <f>VLOOKUP(S41,Datos!$E$25:$F$29,2,0)</f>
        <v>Probable</v>
      </c>
      <c r="U41" s="364">
        <f>VLOOKUP(S41,Datos!$G$25:$I$29,3,0)</f>
        <v>4</v>
      </c>
      <c r="V41" s="356" t="str">
        <f>IF(F41="Corrupción",(IF(U41=1,"Rara Vez",IF(U41=2,"Improbable",IF(U41=3,"Posible",IF(U41=4,"Probable",IF(U41=5,"Seguro","Revisar")))))),IF(U41=1,"Muy Baja",IF(U41=2,"Baja",IF(U41=3,"Media",IF(U41=4,"Alta","Muy Alta")))))</f>
        <v>Alta</v>
      </c>
      <c r="W41" s="364">
        <f>VLOOKUP(Q41,Datos!$L$25:$N$29,3,0)</f>
        <v>5</v>
      </c>
      <c r="X41" s="356" t="str">
        <f>IF(W41=1,"Leve",IF(W41=2,"Menor",IF(W41=3,"Moderado",IF(W41=4,"Mayor","Catastrófico"))))</f>
        <v>Catastrófico</v>
      </c>
      <c r="Y41" s="362">
        <f>_xlfn.NUMBERVALUE(CONCATENATE(U41,W41),"##")</f>
        <v>45</v>
      </c>
      <c r="Z41" s="363" t="str">
        <f>VLOOKUP(Y41,Datos!$I$37:$J$61,2,FALSE)</f>
        <v>EXTREMO</v>
      </c>
      <c r="AA41" s="287" t="s">
        <v>320</v>
      </c>
      <c r="AB41" s="321" t="s">
        <v>321</v>
      </c>
      <c r="AC41" s="227" t="s">
        <v>251</v>
      </c>
      <c r="AD41" s="287" t="s">
        <v>322</v>
      </c>
      <c r="AE41" s="161" t="s">
        <v>323</v>
      </c>
      <c r="AF41" s="161" t="s">
        <v>252</v>
      </c>
      <c r="AG41" s="161" t="s">
        <v>217</v>
      </c>
      <c r="AH41" s="161" t="s">
        <v>218</v>
      </c>
      <c r="AI41" s="160" t="s">
        <v>219</v>
      </c>
      <c r="AJ41" s="323">
        <f>IF(AE41=Datos!$C$63,Datos!$C$73,IF(AE41=Datos!$C$64,Datos!$C$74,IF(AE41=Datos!$C$65,Datos!$C$75,"Revisar")))+IF(AF41=Datos!$D$63,Datos!$D$73,IF(AF41=Datos!$D$64,Datos!$D$74,"Revisar"))+IF(AG41=Datos!$E$63,Datos!$E$73,IF(AG41=Datos!$E$64,Datos!$E$74,"Revisar"))+IF(AI41=Datos!$G$63,Datos!$G$73,IF(AI41=Datos!$G$64,Datos!$G$74,IF(AI41=Datos!$G$65,Datos!$G$75,"Revisar")))</f>
        <v>0.6</v>
      </c>
      <c r="AK41" s="323">
        <f>IF(AE41=Datos!$C$65,AJ41,0)</f>
        <v>0.6</v>
      </c>
      <c r="AL41" s="323">
        <f>IF(OR(AE41=Datos!$C$63,AE41=Datos!$C$64),AJ41,0)</f>
        <v>0</v>
      </c>
      <c r="AM41" s="356">
        <f>IF(ROUND(U41-SUM(AL41:AL50),0)&lt;=0,1,ROUND(U41-SUM(AL41:AL50),0))</f>
        <v>1</v>
      </c>
      <c r="AN41" s="356" t="str">
        <f>IF(AM41=1,"Muy Baja",IF(AM41=2,"Baja",IF(AM41=3,"Media",IF(AM41=4,"Alta","Muy Alta"))))</f>
        <v>Muy Baja</v>
      </c>
      <c r="AO41" s="356">
        <f>ROUND(W41-SUM(AK41:AK50),0)</f>
        <v>4</v>
      </c>
      <c r="AP41" s="356" t="str">
        <f>IF(AO41=1,"Leve",IF(AO41=2,"Menor",IF(AO41=3,"Moderado",IF(AO41=4,"Mayor","Catastrófico"))))</f>
        <v>Mayor</v>
      </c>
      <c r="AQ41" s="382">
        <f>_xlfn.NUMBERVALUE(CONCATENATE(AM41,AO41),"##")</f>
        <v>14</v>
      </c>
      <c r="AR41" s="357" t="str">
        <f>+VLOOKUP(AQ41,Datos!$I$37:$J$65,2,FALSE)</f>
        <v>ALTO</v>
      </c>
      <c r="AS41" s="332" t="s">
        <v>220</v>
      </c>
      <c r="AT41" s="345" t="s">
        <v>324</v>
      </c>
      <c r="AU41" s="345" t="s">
        <v>251</v>
      </c>
      <c r="AV41" s="346">
        <v>45873</v>
      </c>
      <c r="AW41" s="346">
        <v>46013</v>
      </c>
      <c r="AX41" s="345" t="s">
        <v>325</v>
      </c>
    </row>
    <row r="42" spans="1:50" ht="28.95" customHeight="1" x14ac:dyDescent="0.25">
      <c r="A42" s="365"/>
      <c r="B42" s="374"/>
      <c r="C42" s="374"/>
      <c r="D42" s="361"/>
      <c r="E42" s="361"/>
      <c r="F42" s="361"/>
      <c r="G42" s="367"/>
      <c r="H42" s="361"/>
      <c r="I42" s="361"/>
      <c r="J42" s="375"/>
      <c r="K42" s="431"/>
      <c r="L42" s="433"/>
      <c r="M42" s="376"/>
      <c r="N42" s="446"/>
      <c r="O42" s="370"/>
      <c r="P42" s="361"/>
      <c r="Q42" s="345"/>
      <c r="R42" s="364"/>
      <c r="S42" s="345"/>
      <c r="T42" s="364"/>
      <c r="U42" s="364"/>
      <c r="V42" s="356"/>
      <c r="W42" s="364"/>
      <c r="X42" s="356"/>
      <c r="Y42" s="362"/>
      <c r="Z42" s="363"/>
      <c r="AA42" s="287" t="s">
        <v>326</v>
      </c>
      <c r="AB42" s="321" t="s">
        <v>327</v>
      </c>
      <c r="AC42" s="227" t="s">
        <v>251</v>
      </c>
      <c r="AD42" s="287" t="s">
        <v>328</v>
      </c>
      <c r="AE42" s="161" t="s">
        <v>226</v>
      </c>
      <c r="AF42" s="161" t="s">
        <v>252</v>
      </c>
      <c r="AG42" s="161" t="s">
        <v>217</v>
      </c>
      <c r="AH42" s="161" t="s">
        <v>218</v>
      </c>
      <c r="AI42" s="160" t="s">
        <v>219</v>
      </c>
      <c r="AJ42" s="323">
        <f>IF(AE42=Datos!$C$63,Datos!$C$73,IF(AE42=Datos!$C$64,Datos!$C$74,IF(AE42=Datos!$C$65,Datos!$C$75,"Revisar")))+IF(AF42=Datos!$D$63,Datos!$D$73,IF(AF42=Datos!$D$64,Datos!$D$74,"Revisar"))+IF(AG42=Datos!$E$63,Datos!$E$73,IF(AG42=Datos!$E$64,Datos!$E$74,"Revisar"))+IF(AI42=Datos!$G$63,Datos!$G$73,IF(AI42=Datos!$G$64,Datos!$G$74,IF(AI42=Datos!$G$65,Datos!$G$75,"Revisar")))</f>
        <v>0.75</v>
      </c>
      <c r="AK42" s="323">
        <f>IF(AE42=Datos!$C$65,AJ42,0)</f>
        <v>0</v>
      </c>
      <c r="AL42" s="323">
        <f>IF(OR(AE42=Datos!$C$63,AE42=Datos!$C$64),AJ42,0)</f>
        <v>0.75</v>
      </c>
      <c r="AM42" s="356"/>
      <c r="AN42" s="356"/>
      <c r="AO42" s="356"/>
      <c r="AP42" s="356"/>
      <c r="AQ42" s="382"/>
      <c r="AR42" s="357"/>
      <c r="AS42" s="332"/>
      <c r="AT42" s="345"/>
      <c r="AU42" s="345"/>
      <c r="AV42" s="346"/>
      <c r="AW42" s="346"/>
      <c r="AX42" s="345"/>
    </row>
    <row r="43" spans="1:50" ht="28.95" customHeight="1" x14ac:dyDescent="0.25">
      <c r="A43" s="365"/>
      <c r="B43" s="374"/>
      <c r="C43" s="374"/>
      <c r="D43" s="361"/>
      <c r="E43" s="361"/>
      <c r="F43" s="361"/>
      <c r="G43" s="367"/>
      <c r="H43" s="361"/>
      <c r="I43" s="361"/>
      <c r="J43" s="375"/>
      <c r="K43" s="431"/>
      <c r="L43" s="433"/>
      <c r="M43" s="376"/>
      <c r="N43" s="446"/>
      <c r="O43" s="370"/>
      <c r="P43" s="361"/>
      <c r="Q43" s="345"/>
      <c r="R43" s="364"/>
      <c r="S43" s="345"/>
      <c r="T43" s="364"/>
      <c r="U43" s="364"/>
      <c r="V43" s="356"/>
      <c r="W43" s="364"/>
      <c r="X43" s="356"/>
      <c r="Y43" s="362"/>
      <c r="Z43" s="363"/>
      <c r="AA43" s="287" t="s">
        <v>650</v>
      </c>
      <c r="AB43" s="321" t="s">
        <v>651</v>
      </c>
      <c r="AC43" s="227" t="s">
        <v>251</v>
      </c>
      <c r="AD43" s="287" t="s">
        <v>652</v>
      </c>
      <c r="AE43" s="161" t="s">
        <v>226</v>
      </c>
      <c r="AF43" s="161" t="s">
        <v>252</v>
      </c>
      <c r="AG43" s="161" t="s">
        <v>217</v>
      </c>
      <c r="AH43" s="161" t="s">
        <v>227</v>
      </c>
      <c r="AI43" s="160" t="s">
        <v>219</v>
      </c>
      <c r="AJ43" s="323">
        <f>IF(AE43=Datos!$C$63,Datos!$C$73,IF(AE43=Datos!$C$64,Datos!$C$74,IF(AE43=Datos!$C$65,Datos!$C$75,"Revisar")))+IF(AF43=Datos!$D$63,Datos!$D$73,IF(AF43=Datos!$D$64,Datos!$D$74,"Revisar"))+IF(AG43=Datos!$E$63,Datos!$E$73,IF(AG43=Datos!$E$64,Datos!$E$74,"Revisar"))+IF(AI43=Datos!$G$63,Datos!$G$73,IF(AI43=Datos!$G$64,Datos!$G$74,IF(AI43=Datos!$G$65,Datos!$G$75,"Revisar")))</f>
        <v>0.75</v>
      </c>
      <c r="AK43" s="323">
        <f>IF(AE43=Datos!$C$65,AJ43,0)</f>
        <v>0</v>
      </c>
      <c r="AL43" s="323">
        <f>IF(OR(AE43=Datos!$C$63,AE43=Datos!$C$64),AJ43,0)</f>
        <v>0.75</v>
      </c>
      <c r="AM43" s="356"/>
      <c r="AN43" s="356"/>
      <c r="AO43" s="356"/>
      <c r="AP43" s="356"/>
      <c r="AQ43" s="382"/>
      <c r="AR43" s="357"/>
      <c r="AS43" s="332"/>
      <c r="AT43" s="345"/>
      <c r="AU43" s="345"/>
      <c r="AV43" s="346"/>
      <c r="AW43" s="346"/>
      <c r="AX43" s="345"/>
    </row>
    <row r="44" spans="1:50" ht="28.95" customHeight="1" x14ac:dyDescent="0.25">
      <c r="A44" s="365"/>
      <c r="B44" s="374"/>
      <c r="C44" s="374"/>
      <c r="D44" s="361"/>
      <c r="E44" s="361"/>
      <c r="F44" s="361"/>
      <c r="G44" s="367"/>
      <c r="H44" s="361"/>
      <c r="I44" s="361"/>
      <c r="J44" s="375"/>
      <c r="K44" s="431"/>
      <c r="L44" s="433"/>
      <c r="M44" s="376"/>
      <c r="N44" s="446"/>
      <c r="O44" s="370"/>
      <c r="P44" s="361"/>
      <c r="Q44" s="345"/>
      <c r="R44" s="364"/>
      <c r="S44" s="345"/>
      <c r="T44" s="364"/>
      <c r="U44" s="364"/>
      <c r="V44" s="356"/>
      <c r="W44" s="364"/>
      <c r="X44" s="356"/>
      <c r="Y44" s="362"/>
      <c r="Z44" s="363"/>
      <c r="AA44" s="321" t="s">
        <v>653</v>
      </c>
      <c r="AB44" s="321" t="s">
        <v>654</v>
      </c>
      <c r="AC44" s="227" t="s">
        <v>251</v>
      </c>
      <c r="AD44" s="287" t="s">
        <v>655</v>
      </c>
      <c r="AE44" s="161" t="s">
        <v>226</v>
      </c>
      <c r="AF44" s="161" t="s">
        <v>252</v>
      </c>
      <c r="AG44" s="161" t="s">
        <v>217</v>
      </c>
      <c r="AH44" s="161" t="s">
        <v>227</v>
      </c>
      <c r="AI44" s="160" t="s">
        <v>219</v>
      </c>
      <c r="AJ44" s="323">
        <f>IF(AE44=Datos!$C$63,Datos!$C$73,IF(AE44=Datos!$C$64,Datos!$C$74,IF(AE44=Datos!$C$65,Datos!$C$75,"Revisar")))+IF(AF44=Datos!$D$63,Datos!$D$73,IF(AF44=Datos!$D$64,Datos!$D$74,"Revisar"))+IF(AG44=Datos!$E$63,Datos!$E$73,IF(AG44=Datos!$E$64,Datos!$E$74,"Revisar"))+IF(AI44=Datos!$G$63,Datos!$G$73,IF(AI44=Datos!$G$64,Datos!$G$74,IF(AI44=Datos!$G$65,Datos!$G$75,"Revisar")))</f>
        <v>0.75</v>
      </c>
      <c r="AK44" s="323">
        <f>IF(AE44=Datos!$C$65,AJ44,0)</f>
        <v>0</v>
      </c>
      <c r="AL44" s="323">
        <f>IF(OR(AE44=Datos!$C$63,AE44=Datos!$C$64),AJ44,0)</f>
        <v>0.75</v>
      </c>
      <c r="AM44" s="356"/>
      <c r="AN44" s="356"/>
      <c r="AO44" s="356"/>
      <c r="AP44" s="356"/>
      <c r="AQ44" s="382"/>
      <c r="AR44" s="357"/>
      <c r="AS44" s="332"/>
      <c r="AT44" s="345"/>
      <c r="AU44" s="345"/>
      <c r="AV44" s="346"/>
      <c r="AW44" s="346"/>
      <c r="AX44" s="345"/>
    </row>
    <row r="45" spans="1:50" ht="48.75" customHeight="1" x14ac:dyDescent="0.25">
      <c r="A45" s="365"/>
      <c r="B45" s="374"/>
      <c r="C45" s="374"/>
      <c r="D45" s="361"/>
      <c r="E45" s="361"/>
      <c r="F45" s="361"/>
      <c r="G45" s="367"/>
      <c r="H45" s="361"/>
      <c r="I45" s="361"/>
      <c r="J45" s="375"/>
      <c r="K45" s="431"/>
      <c r="L45" s="433"/>
      <c r="M45" s="376"/>
      <c r="N45" s="446"/>
      <c r="O45" s="370"/>
      <c r="P45" s="361"/>
      <c r="Q45" s="345"/>
      <c r="R45" s="364"/>
      <c r="S45" s="345"/>
      <c r="T45" s="364"/>
      <c r="U45" s="364"/>
      <c r="V45" s="356"/>
      <c r="W45" s="364"/>
      <c r="X45" s="356"/>
      <c r="Y45" s="362"/>
      <c r="Z45" s="363"/>
      <c r="AA45" s="321" t="s">
        <v>656</v>
      </c>
      <c r="AB45" s="321" t="s">
        <v>371</v>
      </c>
      <c r="AC45" s="227" t="s">
        <v>251</v>
      </c>
      <c r="AD45" s="321" t="s">
        <v>372</v>
      </c>
      <c r="AE45" s="161" t="s">
        <v>226</v>
      </c>
      <c r="AF45" s="161" t="s">
        <v>252</v>
      </c>
      <c r="AG45" s="161" t="s">
        <v>217</v>
      </c>
      <c r="AH45" s="161" t="s">
        <v>227</v>
      </c>
      <c r="AI45" s="160" t="s">
        <v>219</v>
      </c>
      <c r="AJ45" s="323">
        <f>IF(AE45=Datos!$C$63,Datos!$C$73,IF(AE45=Datos!$C$64,Datos!$C$74,IF(AE45=Datos!$C$65,Datos!$C$75,"Revisar")))+IF(AF45=Datos!$D$63,Datos!$D$73,IF(AF45=Datos!$D$64,Datos!$D$74,"Revisar"))+IF(AG45=Datos!$E$63,Datos!$E$73,IF(AG45=Datos!$E$64,Datos!$E$74,"Revisar"))+IF(AI45=Datos!$G$63,Datos!$G$73,IF(AI45=Datos!$G$64,Datos!$G$74,IF(AI45=Datos!$G$65,Datos!$G$75,"Revisar")))</f>
        <v>0.75</v>
      </c>
      <c r="AK45" s="323">
        <f>IF(AE45=Datos!$C$65,AJ45,0)</f>
        <v>0</v>
      </c>
      <c r="AL45" s="323">
        <f>IF(OR(AE45=Datos!$C$63,AE45=Datos!$C$64),AJ45,0)</f>
        <v>0.75</v>
      </c>
      <c r="AM45" s="356"/>
      <c r="AN45" s="356"/>
      <c r="AO45" s="356"/>
      <c r="AP45" s="356"/>
      <c r="AQ45" s="382"/>
      <c r="AR45" s="357"/>
      <c r="AS45" s="332"/>
      <c r="AT45" s="345"/>
      <c r="AU45" s="345"/>
      <c r="AV45" s="346"/>
      <c r="AW45" s="346"/>
      <c r="AX45" s="345"/>
    </row>
    <row r="46" spans="1:50" ht="28.95" customHeight="1" x14ac:dyDescent="0.25">
      <c r="A46" s="365"/>
      <c r="B46" s="374"/>
      <c r="C46" s="374"/>
      <c r="D46" s="361"/>
      <c r="E46" s="361"/>
      <c r="F46" s="361"/>
      <c r="G46" s="367"/>
      <c r="H46" s="361"/>
      <c r="I46" s="361"/>
      <c r="J46" s="375"/>
      <c r="K46" s="431"/>
      <c r="L46" s="433"/>
      <c r="M46" s="376"/>
      <c r="N46" s="446"/>
      <c r="O46" s="370"/>
      <c r="P46" s="361"/>
      <c r="Q46" s="345"/>
      <c r="R46" s="364"/>
      <c r="S46" s="345"/>
      <c r="T46" s="364"/>
      <c r="U46" s="364"/>
      <c r="V46" s="356"/>
      <c r="W46" s="364"/>
      <c r="X46" s="356"/>
      <c r="Y46" s="362"/>
      <c r="Z46" s="363"/>
      <c r="AA46" s="443" t="s">
        <v>329</v>
      </c>
      <c r="AB46" s="321" t="s">
        <v>330</v>
      </c>
      <c r="AC46" s="227" t="s">
        <v>251</v>
      </c>
      <c r="AD46" s="321" t="s">
        <v>331</v>
      </c>
      <c r="AE46" s="297" t="s">
        <v>226</v>
      </c>
      <c r="AF46" s="297" t="s">
        <v>216</v>
      </c>
      <c r="AG46" s="297" t="s">
        <v>217</v>
      </c>
      <c r="AH46" s="297" t="s">
        <v>235</v>
      </c>
      <c r="AI46" s="296" t="s">
        <v>219</v>
      </c>
      <c r="AJ46" s="323">
        <f>IF(AE46=Datos!$C$63,Datos!$C$73,IF(AE46=Datos!$C$64,Datos!$C$74,IF(AE46=Datos!$C$65,Datos!$C$75,"Revisar")))+IF(AF46=Datos!$D$63,Datos!$D$73,IF(AF46=Datos!$D$64,Datos!$D$74,"Revisar"))+IF(AG46=Datos!$E$63,Datos!$E$73,IF(AG46=Datos!$E$64,Datos!$E$74,"Revisar"))+IF(AI46=Datos!$G$63,Datos!$G$73,IF(AI46=Datos!$G$64,Datos!$G$74,IF(AI46=Datos!$G$65,Datos!$G$75,"Revisar")))</f>
        <v>0.65</v>
      </c>
      <c r="AK46" s="323">
        <f>IF(AE46=Datos!$C$65,AJ46,0)</f>
        <v>0</v>
      </c>
      <c r="AL46" s="323">
        <f>IF(OR(AE46=Datos!$C$63,AE46=Datos!$C$64),AJ46,0)</f>
        <v>0.65</v>
      </c>
      <c r="AM46" s="356"/>
      <c r="AN46" s="356"/>
      <c r="AO46" s="356"/>
      <c r="AP46" s="356"/>
      <c r="AQ46" s="382"/>
      <c r="AR46" s="357"/>
      <c r="AS46" s="332"/>
      <c r="AT46" s="345"/>
      <c r="AU46" s="345"/>
      <c r="AV46" s="346"/>
      <c r="AW46" s="346"/>
      <c r="AX46" s="345"/>
    </row>
    <row r="47" spans="1:50" ht="28.95" customHeight="1" x14ac:dyDescent="0.25">
      <c r="A47" s="365"/>
      <c r="B47" s="374"/>
      <c r="C47" s="374"/>
      <c r="D47" s="361"/>
      <c r="E47" s="361"/>
      <c r="F47" s="361"/>
      <c r="G47" s="367"/>
      <c r="H47" s="361"/>
      <c r="I47" s="361"/>
      <c r="J47" s="375"/>
      <c r="K47" s="431"/>
      <c r="L47" s="433"/>
      <c r="M47" s="376"/>
      <c r="N47" s="446"/>
      <c r="O47" s="370"/>
      <c r="P47" s="361"/>
      <c r="Q47" s="345"/>
      <c r="R47" s="364"/>
      <c r="S47" s="345"/>
      <c r="T47" s="364"/>
      <c r="U47" s="364"/>
      <c r="V47" s="356"/>
      <c r="W47" s="364"/>
      <c r="X47" s="356"/>
      <c r="Y47" s="362"/>
      <c r="Z47" s="363"/>
      <c r="AA47" s="444"/>
      <c r="AB47" s="321" t="s">
        <v>332</v>
      </c>
      <c r="AC47" s="320" t="s">
        <v>333</v>
      </c>
      <c r="AD47" s="321" t="s">
        <v>334</v>
      </c>
      <c r="AE47" s="297" t="s">
        <v>226</v>
      </c>
      <c r="AF47" s="297" t="s">
        <v>216</v>
      </c>
      <c r="AG47" s="297" t="s">
        <v>217</v>
      </c>
      <c r="AH47" s="297" t="s">
        <v>292</v>
      </c>
      <c r="AI47" s="296" t="s">
        <v>219</v>
      </c>
      <c r="AJ47" s="323">
        <f>IF(AE47=Datos!$C$63,Datos!$C$73,IF(AE47=Datos!$C$64,Datos!$C$74,IF(AE47=Datos!$C$65,Datos!$C$75,"Revisar")))+IF(AF47=Datos!$D$63,Datos!$D$73,IF(AF47=Datos!$D$64,Datos!$D$74,"Revisar"))+IF(AG47=Datos!$E$63,Datos!$E$73,IF(AG47=Datos!$E$64,Datos!$E$74,"Revisar"))+IF(AI47=Datos!$G$63,Datos!$G$73,IF(AI47=Datos!$G$64,Datos!$G$74,IF(AI47=Datos!$G$65,Datos!$G$75,"Revisar")))</f>
        <v>0.65</v>
      </c>
      <c r="AK47" s="323">
        <f>IF(AE47=Datos!$C$65,AJ47,0)</f>
        <v>0</v>
      </c>
      <c r="AL47" s="323">
        <f>IF(OR(AE47=Datos!$C$63,AE47=Datos!$C$64),AJ47,0)</f>
        <v>0.65</v>
      </c>
      <c r="AM47" s="356"/>
      <c r="AN47" s="356"/>
      <c r="AO47" s="356"/>
      <c r="AP47" s="356"/>
      <c r="AQ47" s="382"/>
      <c r="AR47" s="357"/>
      <c r="AS47" s="332"/>
      <c r="AT47" s="345"/>
      <c r="AU47" s="345"/>
      <c r="AV47" s="346"/>
      <c r="AW47" s="346"/>
      <c r="AX47" s="345"/>
    </row>
    <row r="48" spans="1:50" ht="28.95" customHeight="1" x14ac:dyDescent="0.25">
      <c r="A48" s="365"/>
      <c r="B48" s="374"/>
      <c r="C48" s="374"/>
      <c r="D48" s="361"/>
      <c r="E48" s="361"/>
      <c r="F48" s="361"/>
      <c r="G48" s="367"/>
      <c r="H48" s="361"/>
      <c r="I48" s="361"/>
      <c r="J48" s="375"/>
      <c r="K48" s="431"/>
      <c r="L48" s="433"/>
      <c r="M48" s="376"/>
      <c r="N48" s="446"/>
      <c r="O48" s="370"/>
      <c r="P48" s="361"/>
      <c r="Q48" s="345"/>
      <c r="R48" s="364"/>
      <c r="S48" s="345"/>
      <c r="T48" s="364"/>
      <c r="U48" s="364"/>
      <c r="V48" s="356"/>
      <c r="W48" s="364"/>
      <c r="X48" s="356"/>
      <c r="Y48" s="362"/>
      <c r="Z48" s="363"/>
      <c r="AA48" s="322" t="s">
        <v>335</v>
      </c>
      <c r="AB48" s="321" t="s">
        <v>336</v>
      </c>
      <c r="AC48" s="227" t="s">
        <v>251</v>
      </c>
      <c r="AD48" s="321" t="s">
        <v>337</v>
      </c>
      <c r="AE48" s="297" t="s">
        <v>226</v>
      </c>
      <c r="AF48" s="297" t="s">
        <v>216</v>
      </c>
      <c r="AG48" s="297" t="s">
        <v>217</v>
      </c>
      <c r="AH48" s="297" t="s">
        <v>227</v>
      </c>
      <c r="AI48" s="296" t="s">
        <v>219</v>
      </c>
      <c r="AJ48" s="323">
        <f>IF(AE48=Datos!$C$63,Datos!$C$73,IF(AE48=Datos!$C$64,Datos!$C$74,IF(AE48=Datos!$C$65,Datos!$C$75,"Revisar")))+IF(AF48=Datos!$D$63,Datos!$D$73,IF(AF48=Datos!$D$64,Datos!$D$74,"Revisar"))+IF(AG48=Datos!$E$63,Datos!$E$73,IF(AG48=Datos!$E$64,Datos!$E$74,"Revisar"))+IF(AI48=Datos!$G$63,Datos!$G$73,IF(AI48=Datos!$G$64,Datos!$G$74,IF(AI48=Datos!$G$65,Datos!$G$75,"Revisar")))</f>
        <v>0.65</v>
      </c>
      <c r="AK48" s="323">
        <f>IF(AE48=Datos!$C$65,AJ48,0)</f>
        <v>0</v>
      </c>
      <c r="AL48" s="323">
        <f>IF(OR(AE48=Datos!$C$63,AE48=Datos!$C$64),AJ48,0)</f>
        <v>0.65</v>
      </c>
      <c r="AM48" s="356"/>
      <c r="AN48" s="356"/>
      <c r="AO48" s="356"/>
      <c r="AP48" s="356"/>
      <c r="AQ48" s="382"/>
      <c r="AR48" s="357"/>
      <c r="AS48" s="332"/>
      <c r="AT48" s="345"/>
      <c r="AU48" s="345"/>
      <c r="AV48" s="346"/>
      <c r="AW48" s="346"/>
      <c r="AX48" s="345"/>
    </row>
    <row r="49" spans="1:50" ht="28.95" customHeight="1" x14ac:dyDescent="0.25">
      <c r="A49" s="365"/>
      <c r="B49" s="374"/>
      <c r="C49" s="374"/>
      <c r="D49" s="361"/>
      <c r="E49" s="361"/>
      <c r="F49" s="361"/>
      <c r="G49" s="367"/>
      <c r="H49" s="361"/>
      <c r="I49" s="361"/>
      <c r="J49" s="375"/>
      <c r="K49" s="431"/>
      <c r="L49" s="433"/>
      <c r="M49" s="376"/>
      <c r="N49" s="446"/>
      <c r="O49" s="370"/>
      <c r="P49" s="361"/>
      <c r="Q49" s="345"/>
      <c r="R49" s="364"/>
      <c r="S49" s="345"/>
      <c r="T49" s="364"/>
      <c r="U49" s="364"/>
      <c r="V49" s="356"/>
      <c r="W49" s="364"/>
      <c r="X49" s="356"/>
      <c r="Y49" s="362"/>
      <c r="Z49" s="363"/>
      <c r="AA49" s="443" t="s">
        <v>338</v>
      </c>
      <c r="AB49" s="443" t="s">
        <v>339</v>
      </c>
      <c r="AC49" s="372" t="s">
        <v>251</v>
      </c>
      <c r="AD49" s="443" t="s">
        <v>340</v>
      </c>
      <c r="AE49" s="350" t="s">
        <v>226</v>
      </c>
      <c r="AF49" s="350" t="s">
        <v>216</v>
      </c>
      <c r="AG49" s="350" t="s">
        <v>217</v>
      </c>
      <c r="AH49" s="350" t="s">
        <v>218</v>
      </c>
      <c r="AI49" s="347" t="s">
        <v>219</v>
      </c>
      <c r="AJ49" s="353">
        <f>IF(AE49=Datos!$C$63,Datos!$C$73,IF(AE49=Datos!$C$64,Datos!$C$74,IF(AE49=Datos!$C$65,Datos!$C$75,"Revisar")))+IF(AF49=Datos!$D$63,Datos!$D$73,IF(AF49=Datos!$D$64,Datos!$D$74,"Revisar"))+IF(AG49=Datos!$E$63,Datos!$E$73,IF(AG49=Datos!$E$64,Datos!$E$74,"Revisar"))+IF(AI49=Datos!$G$63,Datos!$G$73,IF(AI49=Datos!$G$64,Datos!$G$74,IF(AI49=Datos!$G$65,Datos!$G$75,"Revisar")))</f>
        <v>0.65</v>
      </c>
      <c r="AK49" s="353">
        <f>IF(AE49=Datos!$C$65,AJ49,0)</f>
        <v>0</v>
      </c>
      <c r="AL49" s="353">
        <f>IF(OR(AE49=Datos!$C$63,AE49=Datos!$C$64),AJ49,0)</f>
        <v>0.65</v>
      </c>
      <c r="AM49" s="356"/>
      <c r="AN49" s="356"/>
      <c r="AO49" s="356"/>
      <c r="AP49" s="356"/>
      <c r="AQ49" s="382"/>
      <c r="AR49" s="357"/>
      <c r="AS49" s="332"/>
      <c r="AT49" s="345"/>
      <c r="AU49" s="345"/>
      <c r="AV49" s="345"/>
      <c r="AW49" s="345"/>
      <c r="AX49" s="345"/>
    </row>
    <row r="50" spans="1:50" ht="93.75" customHeight="1" x14ac:dyDescent="0.25">
      <c r="A50" s="365"/>
      <c r="B50" s="374"/>
      <c r="C50" s="374"/>
      <c r="D50" s="361"/>
      <c r="E50" s="361"/>
      <c r="F50" s="361"/>
      <c r="G50" s="368"/>
      <c r="H50" s="361"/>
      <c r="I50" s="361"/>
      <c r="J50" s="375"/>
      <c r="K50" s="431"/>
      <c r="L50" s="433"/>
      <c r="M50" s="376"/>
      <c r="N50" s="447"/>
      <c r="O50" s="370"/>
      <c r="P50" s="361"/>
      <c r="Q50" s="345"/>
      <c r="R50" s="364"/>
      <c r="S50" s="345"/>
      <c r="T50" s="364"/>
      <c r="U50" s="364"/>
      <c r="V50" s="356"/>
      <c r="W50" s="364"/>
      <c r="X50" s="356"/>
      <c r="Y50" s="362"/>
      <c r="Z50" s="363"/>
      <c r="AA50" s="444"/>
      <c r="AB50" s="444"/>
      <c r="AC50" s="337"/>
      <c r="AD50" s="444"/>
      <c r="AE50" s="352"/>
      <c r="AF50" s="352"/>
      <c r="AG50" s="352"/>
      <c r="AH50" s="352"/>
      <c r="AI50" s="349"/>
      <c r="AJ50" s="355"/>
      <c r="AK50" s="355"/>
      <c r="AL50" s="355"/>
      <c r="AM50" s="356"/>
      <c r="AN50" s="356"/>
      <c r="AO50" s="356"/>
      <c r="AP50" s="356"/>
      <c r="AQ50" s="382"/>
      <c r="AR50" s="357"/>
      <c r="AS50" s="332"/>
      <c r="AT50" s="345"/>
      <c r="AU50" s="345"/>
      <c r="AV50" s="345"/>
      <c r="AW50" s="345"/>
      <c r="AX50" s="345"/>
    </row>
    <row r="51" spans="1:50" ht="48.75" customHeight="1" x14ac:dyDescent="0.25">
      <c r="A51" s="365">
        <v>8</v>
      </c>
      <c r="B51" s="366" t="s">
        <v>341</v>
      </c>
      <c r="C51" s="373">
        <v>45897</v>
      </c>
      <c r="D51" s="361" t="s">
        <v>268</v>
      </c>
      <c r="E51" s="361" t="s">
        <v>269</v>
      </c>
      <c r="F51" s="361" t="s">
        <v>200</v>
      </c>
      <c r="G51" s="366" t="s">
        <v>342</v>
      </c>
      <c r="H51" s="361" t="s">
        <v>294</v>
      </c>
      <c r="I51" s="361" t="s">
        <v>295</v>
      </c>
      <c r="J51" s="375" t="s">
        <v>343</v>
      </c>
      <c r="K51" s="431" t="s">
        <v>344</v>
      </c>
      <c r="L51" s="440" t="s">
        <v>708</v>
      </c>
      <c r="M51" s="434" t="s">
        <v>345</v>
      </c>
      <c r="N51" s="441" t="s">
        <v>346</v>
      </c>
      <c r="O51" s="370" t="str">
        <f>CONCATENATE(L51," ",M51," ",N51)</f>
        <v>Perdida de confidencialidad, disponibilidad e integridad y de los servicios de TI por ataques informáticos internos o externos a la infraestructura tecnológica debido al acceso no autorizado</v>
      </c>
      <c r="P51" s="361" t="s">
        <v>297</v>
      </c>
      <c r="Q51" s="345" t="s">
        <v>471</v>
      </c>
      <c r="R51" s="364" t="str">
        <f>VLOOKUP(Q51,Datos!$L$25:$M$29,2,0)</f>
        <v>CATASTRÓFICO 100%</v>
      </c>
      <c r="S51" s="345" t="s">
        <v>410</v>
      </c>
      <c r="T51" s="364" t="str">
        <f>VLOOKUP(S51,Datos!$E$25:$F$29,2,0)</f>
        <v>Posible</v>
      </c>
      <c r="U51" s="364">
        <f>VLOOKUP(S51,Datos!$G$25:$I$29,3,0)</f>
        <v>3</v>
      </c>
      <c r="V51" s="356" t="str">
        <f>IF(F51="Corrupción",(IF(U51=1,"Rara Vez",IF(U51=2,"Improbable",IF(U51=3,"Posible",IF(U51=4,"Probable",IF(U51=5,"Seguro","Revisar")))))),IF(U51=1,"Muy Baja",IF(U51=2,"Baja",IF(U51=3,"Media",IF(U51=4,"Alta","Muy Alta")))))</f>
        <v>Media</v>
      </c>
      <c r="W51" s="364">
        <f>VLOOKUP(Q51,Datos!$L$25:$N$29,3,0)</f>
        <v>5</v>
      </c>
      <c r="X51" s="356" t="str">
        <f>IF(W51=1,"Leve",IF(W51=2,"Menor",IF(W51=3,"Moderado",IF(W51=4,"Mayor","Catastrófico"))))</f>
        <v>Catastrófico</v>
      </c>
      <c r="Y51" s="362">
        <f>_xlfn.NUMBERVALUE(CONCATENATE(U51,W51),"##")</f>
        <v>35</v>
      </c>
      <c r="Z51" s="363" t="str">
        <f>VLOOKUP(Y51,Datos!$I$37:$J$61,2,FALSE)</f>
        <v>EXTREMO</v>
      </c>
      <c r="AA51" s="287" t="s">
        <v>347</v>
      </c>
      <c r="AB51" s="287" t="s">
        <v>348</v>
      </c>
      <c r="AC51" s="227" t="s">
        <v>251</v>
      </c>
      <c r="AD51" s="287" t="s">
        <v>349</v>
      </c>
      <c r="AE51" s="161" t="s">
        <v>226</v>
      </c>
      <c r="AF51" s="161" t="s">
        <v>216</v>
      </c>
      <c r="AG51" s="161" t="s">
        <v>217</v>
      </c>
      <c r="AH51" s="161" t="s">
        <v>218</v>
      </c>
      <c r="AI51" s="160" t="s">
        <v>219</v>
      </c>
      <c r="AJ51" s="323">
        <f>IF(AE51=Datos!$C$63,Datos!$C$73,IF(AE51=Datos!$C$64,Datos!$C$74,IF(AE51=Datos!$C$65,Datos!$C$75,"Revisar")))+IF(AF51=Datos!$D$63,Datos!$D$73,IF(AF51=Datos!$D$64,Datos!$D$74,"Revisar"))+IF(AG51=Datos!$E$63,Datos!$E$73,IF(AG51=Datos!$E$64,Datos!$E$74,"Revisar"))+IF(AI51=Datos!$G$63,Datos!$G$73,IF(AI51=Datos!$G$64,Datos!$G$74,IF(AI51=Datos!$G$65,Datos!$G$75,"Revisar")))</f>
        <v>0.65</v>
      </c>
      <c r="AK51" s="323">
        <f>IF(AE51=Datos!$C$65,AJ51,0)</f>
        <v>0</v>
      </c>
      <c r="AL51" s="323">
        <f>IF(OR(AE51=Datos!$C$63,AE51=Datos!$C$64),AJ51,0)</f>
        <v>0.65</v>
      </c>
      <c r="AM51" s="356">
        <f>IF(ROUND(U51-SUM(AL51:AL55),0)&lt;=0,1,ROUND(U51-SUM(AL51:AL55),0))</f>
        <v>1</v>
      </c>
      <c r="AN51" s="356" t="str">
        <f>IF(AM51=1,"Muy Baja",IF(AM51=2,"Baja",IF(AM51=3,"Media",IF(AM51=4,"Alta","Muy Alta"))))</f>
        <v>Muy Baja</v>
      </c>
      <c r="AO51" s="356">
        <f>ROUND(W51-SUM(AK51:AK55),0)</f>
        <v>4</v>
      </c>
      <c r="AP51" s="356" t="str">
        <f>IF(AO51=1,"Leve",IF(AO51=2,"Menor",IF(AO51=3,"Moderado",IF(AO51=4,"Mayor","Catastrófico"))))</f>
        <v>Mayor</v>
      </c>
      <c r="AQ51" s="382">
        <f>_xlfn.NUMBERVALUE(CONCATENATE(AM51,AO51),"##")</f>
        <v>14</v>
      </c>
      <c r="AR51" s="357" t="str">
        <f>+VLOOKUP(AQ51,Datos!$I$37:$J$65,2,FALSE)</f>
        <v>ALTO</v>
      </c>
      <c r="AS51" s="332" t="s">
        <v>220</v>
      </c>
      <c r="AT51" s="345" t="s">
        <v>350</v>
      </c>
      <c r="AU51" s="345" t="s">
        <v>251</v>
      </c>
      <c r="AV51" s="346">
        <v>45873</v>
      </c>
      <c r="AW51" s="346">
        <v>46013</v>
      </c>
      <c r="AX51" s="345" t="s">
        <v>351</v>
      </c>
    </row>
    <row r="52" spans="1:50" ht="118.5" customHeight="1" x14ac:dyDescent="0.25">
      <c r="A52" s="365"/>
      <c r="B52" s="367"/>
      <c r="C52" s="374"/>
      <c r="D52" s="361"/>
      <c r="E52" s="361"/>
      <c r="F52" s="361"/>
      <c r="G52" s="367"/>
      <c r="H52" s="361"/>
      <c r="I52" s="361"/>
      <c r="J52" s="375"/>
      <c r="K52" s="431"/>
      <c r="L52" s="433"/>
      <c r="M52" s="434"/>
      <c r="N52" s="436"/>
      <c r="O52" s="370"/>
      <c r="P52" s="361"/>
      <c r="Q52" s="345"/>
      <c r="R52" s="364"/>
      <c r="S52" s="345"/>
      <c r="T52" s="364"/>
      <c r="U52" s="364"/>
      <c r="V52" s="356"/>
      <c r="W52" s="364"/>
      <c r="X52" s="356"/>
      <c r="Y52" s="362"/>
      <c r="Z52" s="363"/>
      <c r="AA52" s="321" t="s">
        <v>681</v>
      </c>
      <c r="AB52" s="321" t="s">
        <v>352</v>
      </c>
      <c r="AC52" s="376" t="s">
        <v>353</v>
      </c>
      <c r="AD52" s="321" t="s">
        <v>354</v>
      </c>
      <c r="AE52" s="316" t="s">
        <v>226</v>
      </c>
      <c r="AF52" s="317" t="s">
        <v>216</v>
      </c>
      <c r="AG52" s="317" t="s">
        <v>217</v>
      </c>
      <c r="AH52" s="317" t="s">
        <v>218</v>
      </c>
      <c r="AI52" s="316" t="s">
        <v>219</v>
      </c>
      <c r="AJ52" s="325">
        <f>IF(AE52=Datos!$C$63,Datos!$C$73,IF(AE52=Datos!$C$64,Datos!$C$74,IF(AE52=Datos!$C$65,Datos!$C$75,"Revisar")))+IF(AF52=Datos!$D$63,Datos!$D$73,IF(AF52=Datos!$D$64,Datos!$D$74,"Revisar"))+IF(AG52=Datos!$E$63,Datos!$E$73,IF(AG52=Datos!$E$64,Datos!$E$74,"Revisar"))+IF(AI52=Datos!$G$63,Datos!$G$73,IF(AI52=Datos!$G$64,Datos!$G$74,IF(AI52=Datos!$G$65,Datos!$G$75,"Revisar")))</f>
        <v>0.65</v>
      </c>
      <c r="AK52" s="325">
        <f>IF(AE52=Datos!$C$65,AJ52,0)</f>
        <v>0</v>
      </c>
      <c r="AL52" s="325">
        <f>IF(OR(AE52=Datos!$C$63,AE52=Datos!$C$64),AJ52,0)</f>
        <v>0.65</v>
      </c>
      <c r="AM52" s="356"/>
      <c r="AN52" s="356"/>
      <c r="AO52" s="356"/>
      <c r="AP52" s="356"/>
      <c r="AQ52" s="382"/>
      <c r="AR52" s="357"/>
      <c r="AS52" s="332"/>
      <c r="AT52" s="345"/>
      <c r="AU52" s="345"/>
      <c r="AV52" s="345"/>
      <c r="AW52" s="345"/>
      <c r="AX52" s="345"/>
    </row>
    <row r="53" spans="1:50" ht="48.75" customHeight="1" x14ac:dyDescent="0.25">
      <c r="A53" s="365"/>
      <c r="B53" s="367"/>
      <c r="C53" s="374"/>
      <c r="D53" s="361"/>
      <c r="E53" s="361"/>
      <c r="F53" s="361"/>
      <c r="G53" s="367"/>
      <c r="H53" s="361"/>
      <c r="I53" s="361"/>
      <c r="J53" s="375"/>
      <c r="K53" s="431"/>
      <c r="L53" s="433"/>
      <c r="M53" s="434"/>
      <c r="N53" s="436"/>
      <c r="O53" s="370"/>
      <c r="P53" s="361"/>
      <c r="Q53" s="345"/>
      <c r="R53" s="364"/>
      <c r="S53" s="345"/>
      <c r="T53" s="364"/>
      <c r="U53" s="364"/>
      <c r="V53" s="356"/>
      <c r="W53" s="364"/>
      <c r="X53" s="356"/>
      <c r="Y53" s="362"/>
      <c r="Z53" s="363"/>
      <c r="AA53" s="321" t="s">
        <v>320</v>
      </c>
      <c r="AB53" s="287" t="s">
        <v>665</v>
      </c>
      <c r="AC53" s="376"/>
      <c r="AD53" s="322" t="s">
        <v>666</v>
      </c>
      <c r="AE53" s="316" t="s">
        <v>323</v>
      </c>
      <c r="AF53" s="317" t="s">
        <v>252</v>
      </c>
      <c r="AG53" s="317" t="s">
        <v>217</v>
      </c>
      <c r="AH53" s="317" t="s">
        <v>218</v>
      </c>
      <c r="AI53" s="316" t="s">
        <v>219</v>
      </c>
      <c r="AJ53" s="325">
        <f>IF(AE53=Datos!$C$63,Datos!$C$73,IF(AE53=Datos!$C$64,Datos!$C$74,IF(AE53=Datos!$C$65,Datos!$C$75,"Revisar")))+IF(AF53=Datos!$D$63,Datos!$D$73,IF(AF53=Datos!$D$64,Datos!$D$74,"Revisar"))+IF(AG53=Datos!$E$63,Datos!$E$73,IF(AG53=Datos!$E$64,Datos!$E$74,"Revisar"))+IF(AI53=Datos!$G$63,Datos!$G$73,IF(AI53=Datos!$G$64,Datos!$G$74,IF(AI53=Datos!$G$65,Datos!$G$75,"Revisar")))</f>
        <v>0.6</v>
      </c>
      <c r="AK53" s="325">
        <f>IF(AE53=Datos!$C$65,AJ53,0)</f>
        <v>0.6</v>
      </c>
      <c r="AL53" s="325">
        <f>IF(OR(AE53=Datos!$C$63,AE53=Datos!$C$64),AJ53,0)</f>
        <v>0</v>
      </c>
      <c r="AM53" s="356"/>
      <c r="AN53" s="356"/>
      <c r="AO53" s="356"/>
      <c r="AP53" s="356"/>
      <c r="AQ53" s="382"/>
      <c r="AR53" s="357"/>
      <c r="AS53" s="332"/>
      <c r="AT53" s="345"/>
      <c r="AU53" s="345"/>
      <c r="AV53" s="345"/>
      <c r="AW53" s="345"/>
      <c r="AX53" s="345"/>
    </row>
    <row r="54" spans="1:50" ht="48.75" customHeight="1" x14ac:dyDescent="0.25">
      <c r="A54" s="365"/>
      <c r="B54" s="367"/>
      <c r="C54" s="374"/>
      <c r="D54" s="361"/>
      <c r="E54" s="361"/>
      <c r="F54" s="361"/>
      <c r="G54" s="367"/>
      <c r="H54" s="361"/>
      <c r="I54" s="361"/>
      <c r="J54" s="375"/>
      <c r="K54" s="431"/>
      <c r="L54" s="433"/>
      <c r="M54" s="434"/>
      <c r="N54" s="436"/>
      <c r="O54" s="370"/>
      <c r="P54" s="361"/>
      <c r="Q54" s="345"/>
      <c r="R54" s="364"/>
      <c r="S54" s="345"/>
      <c r="T54" s="364"/>
      <c r="U54" s="364"/>
      <c r="V54" s="356"/>
      <c r="W54" s="364"/>
      <c r="X54" s="356"/>
      <c r="Y54" s="362"/>
      <c r="Z54" s="363"/>
      <c r="AA54" s="287" t="s">
        <v>355</v>
      </c>
      <c r="AB54" s="287" t="s">
        <v>356</v>
      </c>
      <c r="AC54" s="330" t="s">
        <v>357</v>
      </c>
      <c r="AD54" s="287" t="s">
        <v>358</v>
      </c>
      <c r="AE54" s="161" t="s">
        <v>215</v>
      </c>
      <c r="AF54" s="161" t="s">
        <v>216</v>
      </c>
      <c r="AG54" s="161" t="s">
        <v>217</v>
      </c>
      <c r="AH54" s="161" t="s">
        <v>235</v>
      </c>
      <c r="AI54" s="160" t="s">
        <v>219</v>
      </c>
      <c r="AJ54" s="323">
        <f>IF(AE54=Datos!$C$63,Datos!$C$73,IF(AE54=Datos!$C$64,Datos!$C$74,IF(AE54=Datos!$C$65,Datos!$C$75,"Revisar")))+IF(AF54=Datos!$D$63,Datos!$D$73,IF(AF54=Datos!$D$64,Datos!$D$74,"Revisar"))+IF(AG54=Datos!$E$63,Datos!$E$73,IF(AG54=Datos!$E$64,Datos!$E$74,"Revisar"))+IF(AI54=Datos!$G$63,Datos!$G$73,IF(AI54=Datos!$G$64,Datos!$G$74,IF(AI54=Datos!$G$65,Datos!$G$75,"Revisar")))</f>
        <v>0.54999999999999993</v>
      </c>
      <c r="AK54" s="323">
        <f>IF(AE54=Datos!$C$65,AJ54,0)</f>
        <v>0</v>
      </c>
      <c r="AL54" s="323">
        <f>IF(OR(AE54=Datos!$C$63,AE54=Datos!$C$64),AJ54,0)</f>
        <v>0.54999999999999993</v>
      </c>
      <c r="AM54" s="356"/>
      <c r="AN54" s="356"/>
      <c r="AO54" s="356"/>
      <c r="AP54" s="356"/>
      <c r="AQ54" s="382"/>
      <c r="AR54" s="357"/>
      <c r="AS54" s="332"/>
      <c r="AT54" s="345"/>
      <c r="AU54" s="345"/>
      <c r="AV54" s="345"/>
      <c r="AW54" s="345"/>
      <c r="AX54" s="345"/>
    </row>
    <row r="55" spans="1:50" ht="48.75" customHeight="1" x14ac:dyDescent="0.25">
      <c r="A55" s="365"/>
      <c r="B55" s="368"/>
      <c r="C55" s="374"/>
      <c r="D55" s="361"/>
      <c r="E55" s="361"/>
      <c r="F55" s="361"/>
      <c r="G55" s="368"/>
      <c r="H55" s="361"/>
      <c r="I55" s="361"/>
      <c r="J55" s="375"/>
      <c r="K55" s="431"/>
      <c r="L55" s="433"/>
      <c r="M55" s="434"/>
      <c r="N55" s="436"/>
      <c r="O55" s="370"/>
      <c r="P55" s="361"/>
      <c r="Q55" s="345"/>
      <c r="R55" s="364"/>
      <c r="S55" s="345"/>
      <c r="T55" s="364"/>
      <c r="U55" s="364"/>
      <c r="V55" s="356"/>
      <c r="W55" s="364"/>
      <c r="X55" s="356"/>
      <c r="Y55" s="362"/>
      <c r="Z55" s="363"/>
      <c r="AA55" s="287" t="s">
        <v>689</v>
      </c>
      <c r="AB55" s="287" t="s">
        <v>690</v>
      </c>
      <c r="AC55" s="330" t="s">
        <v>251</v>
      </c>
      <c r="AD55" s="287" t="s">
        <v>688</v>
      </c>
      <c r="AE55" s="161" t="s">
        <v>226</v>
      </c>
      <c r="AF55" s="161" t="s">
        <v>216</v>
      </c>
      <c r="AG55" s="161" t="s">
        <v>217</v>
      </c>
      <c r="AH55" s="161" t="s">
        <v>227</v>
      </c>
      <c r="AI55" s="160" t="s">
        <v>219</v>
      </c>
      <c r="AJ55" s="323">
        <f>IF(AE55=Datos!$C$63,Datos!$C$73,IF(AE55=Datos!$C$64,Datos!$C$74,IF(AE55=Datos!$C$65,Datos!$C$75,"Revisar")))+IF(AF55=Datos!$D$63,Datos!$D$73,IF(AF55=Datos!$D$64,Datos!$D$74,"Revisar"))+IF(AG55=Datos!$E$63,Datos!$E$73,IF(AG55=Datos!$E$64,Datos!$E$74,"Revisar"))+IF(AI55=Datos!$G$63,Datos!$G$73,IF(AI55=Datos!$G$64,Datos!$G$74,IF(AI55=Datos!$G$65,Datos!$G$75,"Revisar")))</f>
        <v>0.65</v>
      </c>
      <c r="AK55" s="323">
        <f>IF(AE55=Datos!$C$65,AJ55,0)</f>
        <v>0</v>
      </c>
      <c r="AL55" s="323">
        <f>IF(OR(AE55=Datos!$C$63,AE55=Datos!$C$64),AJ55,0)</f>
        <v>0.65</v>
      </c>
      <c r="AM55" s="356"/>
      <c r="AN55" s="356"/>
      <c r="AO55" s="356"/>
      <c r="AP55" s="356"/>
      <c r="AQ55" s="382"/>
      <c r="AR55" s="357"/>
      <c r="AS55" s="332"/>
      <c r="AT55" s="345"/>
      <c r="AU55" s="345"/>
      <c r="AV55" s="345"/>
      <c r="AW55" s="345"/>
      <c r="AX55" s="345"/>
    </row>
    <row r="56" spans="1:50" ht="28.95" customHeight="1" x14ac:dyDescent="0.25">
      <c r="A56" s="365">
        <v>9</v>
      </c>
      <c r="B56" s="366" t="s">
        <v>359</v>
      </c>
      <c r="C56" s="373">
        <v>45897</v>
      </c>
      <c r="D56" s="361" t="s">
        <v>268</v>
      </c>
      <c r="E56" s="361" t="s">
        <v>269</v>
      </c>
      <c r="F56" s="361" t="s">
        <v>200</v>
      </c>
      <c r="G56" s="366" t="s">
        <v>270</v>
      </c>
      <c r="H56" s="361" t="s">
        <v>271</v>
      </c>
      <c r="I56" s="361" t="s">
        <v>360</v>
      </c>
      <c r="J56" s="375" t="s">
        <v>361</v>
      </c>
      <c r="K56" s="431" t="s">
        <v>362</v>
      </c>
      <c r="L56" s="448" t="s">
        <v>363</v>
      </c>
      <c r="M56" s="434" t="s">
        <v>709</v>
      </c>
      <c r="N56" s="441" t="s">
        <v>710</v>
      </c>
      <c r="O56" s="370" t="str">
        <f>CONCATENATE(L56," ",M56," ",N56)</f>
        <v>Afectación a la disponibilidad de los servicios de red y/o comunicaciones en la CGN, por fallas de los servicios ofrecidos por proveedores externos debido a la ausencia o insuficiencia de mecanismos de respaldo, redundancia o continuidad de los servicios de red y comunicaciones, así como del incumplimiento de los acuerdos de nivel de servicio (SLA).</v>
      </c>
      <c r="P56" s="361" t="s">
        <v>278</v>
      </c>
      <c r="Q56" s="345" t="s">
        <v>210</v>
      </c>
      <c r="R56" s="364" t="str">
        <f>VLOOKUP(Q56,Datos!$L$25:$M$29,2,0)</f>
        <v>MODERADO 60%</v>
      </c>
      <c r="S56" s="345" t="s">
        <v>211</v>
      </c>
      <c r="T56" s="364" t="str">
        <f>VLOOKUP(S56,Datos!$E$25:$F$29,2,0)</f>
        <v>Probable</v>
      </c>
      <c r="U56" s="364">
        <f>VLOOKUP(S56,Datos!$G$25:$I$29,3,0)</f>
        <v>4</v>
      </c>
      <c r="V56" s="356" t="str">
        <f>IF(F56="Corrupción",(IF(U56=1,"Rara Vez",IF(U56=2,"Improbable",IF(U56=3,"Posible",IF(U56=4,"Probable",IF(U56=5,"Seguro","Revisar")))))),IF(U56=1,"Muy Baja",IF(U56=2,"Baja",IF(U56=3,"Media",IF(U56=4,"Alta","Muy Alta")))))</f>
        <v>Alta</v>
      </c>
      <c r="W56" s="364">
        <f>VLOOKUP(Q56,Datos!$L$25:$N$29,3,0)</f>
        <v>3</v>
      </c>
      <c r="X56" s="356" t="str">
        <f>IF(W56=1,"Leve",IF(W56=2,"Menor",IF(W56=3,"Moderado",IF(W56=4,"Mayor","Catastrófico"))))</f>
        <v>Moderado</v>
      </c>
      <c r="Y56" s="362">
        <f>_xlfn.NUMBERVALUE(CONCATENATE(U56,W56),"##")</f>
        <v>43</v>
      </c>
      <c r="Z56" s="363" t="str">
        <f>VLOOKUP(Y56,Datos!$I$37:$J$61,2,FALSE)</f>
        <v>ALTO</v>
      </c>
      <c r="AA56" s="443" t="s">
        <v>364</v>
      </c>
      <c r="AB56" s="443" t="s">
        <v>365</v>
      </c>
      <c r="AC56" s="372" t="s">
        <v>251</v>
      </c>
      <c r="AD56" s="451" t="s">
        <v>366</v>
      </c>
      <c r="AE56" s="350" t="s">
        <v>226</v>
      </c>
      <c r="AF56" s="350" t="s">
        <v>252</v>
      </c>
      <c r="AG56" s="350" t="s">
        <v>217</v>
      </c>
      <c r="AH56" s="350" t="s">
        <v>218</v>
      </c>
      <c r="AI56" s="347" t="s">
        <v>219</v>
      </c>
      <c r="AJ56" s="353">
        <f>IF(AE56=Datos!$C$63,Datos!$C$73,IF(AE56=Datos!$C$64,Datos!$C$74,IF(AE56=Datos!$C$65,Datos!$C$75,"Revisar")))+IF(AF56=Datos!$D$63,Datos!$D$73,IF(AF56=Datos!$D$64,Datos!$D$74,"Revisar"))+IF(AG56=Datos!$E$63,Datos!$E$73,IF(AG56=Datos!$E$64,Datos!$E$74,"Revisar"))+IF(AI56=Datos!$G$63,Datos!$G$73,IF(AI56=Datos!$G$64,Datos!$G$74,IF(AI56=Datos!$G$65,Datos!$G$75,"Revisar")))</f>
        <v>0.75</v>
      </c>
      <c r="AK56" s="353">
        <f>IF(AE56=Datos!$C$65,AJ56,0)</f>
        <v>0</v>
      </c>
      <c r="AL56" s="353">
        <f>IF(OR(AE56=Datos!$C$63,AE56=Datos!$C$64),AJ56,0)</f>
        <v>0.75</v>
      </c>
      <c r="AM56" s="356">
        <f>IF(ROUND(U56-SUM(AL56:AL58),0)&lt;=0,1,ROUND(U56-SUM(AL56:AL58),0))</f>
        <v>3</v>
      </c>
      <c r="AN56" s="356" t="str">
        <f>IF(AM56=1,"Muy Baja",IF(AM56=2,"Baja",IF(AM56=3,"Media",IF(AM56=4,"Alta","Muy Alta"))))</f>
        <v>Media</v>
      </c>
      <c r="AO56" s="356">
        <f>ROUND(W56-SUM(AK56:AK58),0)</f>
        <v>3</v>
      </c>
      <c r="AP56" s="356" t="str">
        <f>IF(AO56=1,"Leve",IF(AO56=2,"Menor",IF(AO56=3,"Moderado",IF(AO56=4,"Mayor","Catastrófico"))))</f>
        <v>Moderado</v>
      </c>
      <c r="AQ56" s="382">
        <f>_xlfn.NUMBERVALUE(CONCATENATE(AM56,AO56),"##")</f>
        <v>33</v>
      </c>
      <c r="AR56" s="357" t="str">
        <f>+VLOOKUP(AQ56,Datos!$I$37:$J$65,2,FALSE)</f>
        <v>MODERADO</v>
      </c>
      <c r="AS56" s="332" t="s">
        <v>220</v>
      </c>
      <c r="AT56" s="345" t="s">
        <v>367</v>
      </c>
      <c r="AU56" s="345" t="s">
        <v>251</v>
      </c>
      <c r="AV56" s="346">
        <v>45873</v>
      </c>
      <c r="AW56" s="346">
        <v>46013</v>
      </c>
      <c r="AX56" s="345" t="s">
        <v>368</v>
      </c>
    </row>
    <row r="57" spans="1:50" ht="28.95" customHeight="1" x14ac:dyDescent="0.25">
      <c r="A57" s="365"/>
      <c r="B57" s="367"/>
      <c r="C57" s="374"/>
      <c r="D57" s="361"/>
      <c r="E57" s="361"/>
      <c r="F57" s="361"/>
      <c r="G57" s="367"/>
      <c r="H57" s="361"/>
      <c r="I57" s="361"/>
      <c r="J57" s="375"/>
      <c r="K57" s="431"/>
      <c r="L57" s="449"/>
      <c r="M57" s="434"/>
      <c r="N57" s="436"/>
      <c r="O57" s="370"/>
      <c r="P57" s="361"/>
      <c r="Q57" s="345"/>
      <c r="R57" s="364"/>
      <c r="S57" s="345"/>
      <c r="T57" s="364"/>
      <c r="U57" s="364"/>
      <c r="V57" s="356"/>
      <c r="W57" s="364"/>
      <c r="X57" s="356"/>
      <c r="Y57" s="362"/>
      <c r="Z57" s="363"/>
      <c r="AA57" s="452"/>
      <c r="AB57" s="452"/>
      <c r="AC57" s="336"/>
      <c r="AD57" s="451"/>
      <c r="AE57" s="351"/>
      <c r="AF57" s="351"/>
      <c r="AG57" s="351"/>
      <c r="AH57" s="351"/>
      <c r="AI57" s="348"/>
      <c r="AJ57" s="354"/>
      <c r="AK57" s="354"/>
      <c r="AL57" s="354"/>
      <c r="AM57" s="356"/>
      <c r="AN57" s="356"/>
      <c r="AO57" s="356"/>
      <c r="AP57" s="356"/>
      <c r="AQ57" s="382"/>
      <c r="AR57" s="357"/>
      <c r="AS57" s="332"/>
      <c r="AT57" s="345"/>
      <c r="AU57" s="345"/>
      <c r="AV57" s="345"/>
      <c r="AW57" s="345"/>
      <c r="AX57" s="345"/>
    </row>
    <row r="58" spans="1:50" ht="170.25" customHeight="1" x14ac:dyDescent="0.25">
      <c r="A58" s="365"/>
      <c r="B58" s="368"/>
      <c r="C58" s="374"/>
      <c r="D58" s="361"/>
      <c r="E58" s="361"/>
      <c r="F58" s="361"/>
      <c r="G58" s="368"/>
      <c r="H58" s="361"/>
      <c r="I58" s="361"/>
      <c r="J58" s="375"/>
      <c r="K58" s="431"/>
      <c r="L58" s="450"/>
      <c r="M58" s="434"/>
      <c r="N58" s="436"/>
      <c r="O58" s="370"/>
      <c r="P58" s="361"/>
      <c r="Q58" s="345"/>
      <c r="R58" s="364"/>
      <c r="S58" s="345"/>
      <c r="T58" s="364"/>
      <c r="U58" s="364"/>
      <c r="V58" s="356"/>
      <c r="W58" s="364"/>
      <c r="X58" s="356"/>
      <c r="Y58" s="362"/>
      <c r="Z58" s="363"/>
      <c r="AA58" s="444"/>
      <c r="AB58" s="444"/>
      <c r="AC58" s="337"/>
      <c r="AD58" s="451"/>
      <c r="AE58" s="352"/>
      <c r="AF58" s="352"/>
      <c r="AG58" s="352"/>
      <c r="AH58" s="352"/>
      <c r="AI58" s="349"/>
      <c r="AJ58" s="355"/>
      <c r="AK58" s="355"/>
      <c r="AL58" s="355"/>
      <c r="AM58" s="356"/>
      <c r="AN58" s="356"/>
      <c r="AO58" s="356"/>
      <c r="AP58" s="356"/>
      <c r="AQ58" s="382"/>
      <c r="AR58" s="357"/>
      <c r="AS58" s="332"/>
      <c r="AT58" s="345"/>
      <c r="AU58" s="345"/>
      <c r="AV58" s="345"/>
      <c r="AW58" s="345"/>
      <c r="AX58" s="345"/>
    </row>
    <row r="59" spans="1:50" ht="28.95" customHeight="1" x14ac:dyDescent="0.25">
      <c r="A59" s="459">
        <v>10</v>
      </c>
      <c r="B59" s="374" t="s">
        <v>369</v>
      </c>
      <c r="C59" s="373">
        <v>45897</v>
      </c>
      <c r="D59" s="361" t="s">
        <v>268</v>
      </c>
      <c r="E59" s="361" t="s">
        <v>269</v>
      </c>
      <c r="F59" s="361" t="s">
        <v>200</v>
      </c>
      <c r="G59" s="366" t="s">
        <v>342</v>
      </c>
      <c r="H59" s="361" t="s">
        <v>271</v>
      </c>
      <c r="I59" s="361" t="s">
        <v>360</v>
      </c>
      <c r="J59" s="375" t="s">
        <v>361</v>
      </c>
      <c r="K59" s="431" t="s">
        <v>362</v>
      </c>
      <c r="L59" s="448" t="s">
        <v>711</v>
      </c>
      <c r="M59" s="434" t="s">
        <v>370</v>
      </c>
      <c r="N59" s="453" t="s">
        <v>712</v>
      </c>
      <c r="O59" s="370" t="str">
        <f>CONCATENATE(L59," ",M59," ",N59)</f>
        <v>Pérdida de disponibilidad 
de los servicios de red y comunicaciones por ataques de denegación de servicios (DoS) o fallas en los equipos, debido a la inadecuada gestión, configuración, capacidad, monitoreo o incumpliento de los acuerdo de nivel de servicio (SLA)</v>
      </c>
      <c r="P59" s="361" t="s">
        <v>278</v>
      </c>
      <c r="Q59" s="345" t="s">
        <v>210</v>
      </c>
      <c r="R59" s="364" t="str">
        <f>VLOOKUP(Q59,Datos!$L$25:$M$29,2,0)</f>
        <v>MODERADO 60%</v>
      </c>
      <c r="S59" s="345" t="s">
        <v>211</v>
      </c>
      <c r="T59" s="364" t="str">
        <f>VLOOKUP(S59,Datos!$E$25:$F$29,2,0)</f>
        <v>Probable</v>
      </c>
      <c r="U59" s="364">
        <f>VLOOKUP(S59,Datos!$G$25:$I$29,3,0)</f>
        <v>4</v>
      </c>
      <c r="V59" s="356" t="str">
        <f>IF(F59="Corrupción",(IF(U59=1,"Rara Vez",IF(U59=2,"Improbable",IF(U59=3,"Posible",IF(U59=4,"Probable",IF(U59=5,"Seguro","Revisar")))))),IF(U59=1,"Muy Baja",IF(U59=2,"Baja",IF(U59=3,"Media",IF(U59=4,"Alta","Muy Alta")))))</f>
        <v>Alta</v>
      </c>
      <c r="W59" s="364">
        <f>VLOOKUP(Q59,Datos!$L$25:$N$29,3,0)</f>
        <v>3</v>
      </c>
      <c r="X59" s="356" t="str">
        <f>IF(W59=1,"Leve",IF(W59=2,"Menor",IF(W59=3,"Moderado",IF(W59=4,"Mayor","Catastrófico"))))</f>
        <v>Moderado</v>
      </c>
      <c r="Y59" s="362">
        <f>_xlfn.NUMBERVALUE(CONCATENATE(U59,W59),"##")</f>
        <v>43</v>
      </c>
      <c r="Z59" s="363" t="str">
        <f>VLOOKUP(Y59,Datos!$I$37:$J$61,2,FALSE)</f>
        <v>ALTO</v>
      </c>
      <c r="AA59" s="454" t="s">
        <v>713</v>
      </c>
      <c r="AB59" s="443" t="s">
        <v>687</v>
      </c>
      <c r="AC59" s="372" t="s">
        <v>251</v>
      </c>
      <c r="AD59" s="443" t="s">
        <v>686</v>
      </c>
      <c r="AE59" s="350" t="s">
        <v>226</v>
      </c>
      <c r="AF59" s="350" t="s">
        <v>252</v>
      </c>
      <c r="AG59" s="350" t="s">
        <v>217</v>
      </c>
      <c r="AH59" s="350" t="s">
        <v>218</v>
      </c>
      <c r="AI59" s="347" t="s">
        <v>219</v>
      </c>
      <c r="AJ59" s="353">
        <f>IF(AE59=Datos!$C$63,Datos!$C$73,IF(AE59=Datos!$C$64,Datos!$C$74,IF(AE59=Datos!$C$65,Datos!$C$75,"Revisar")))+IF(AF59=Datos!$D$63,Datos!$D$73,IF(AF59=Datos!$D$64,Datos!$D$74,"Revisar"))+IF(AG59=Datos!$E$63,Datos!$E$73,IF(AG59=Datos!$E$64,Datos!$E$74,"Revisar"))+IF(AI59=Datos!$G$63,Datos!$G$73,IF(AI59=Datos!$G$64,Datos!$G$74,IF(AI59=Datos!$G$65,Datos!$G$75,"Revisar")))</f>
        <v>0.75</v>
      </c>
      <c r="AK59" s="353">
        <f>IF(AE59=Datos!$C$65,AJ59,0)</f>
        <v>0</v>
      </c>
      <c r="AL59" s="353">
        <f>IF(OR(AE59=Datos!$C$63,AE59=Datos!$C$64),AJ59,0)</f>
        <v>0.75</v>
      </c>
      <c r="AM59" s="356">
        <f>IF(ROUND(U59-SUM(AL59:AL61),0)&lt;=0,1,ROUND(U59-SUM(AL59:AL61),0))</f>
        <v>3</v>
      </c>
      <c r="AN59" s="356" t="str">
        <f>IF(AM59=1,"Muy Baja",IF(AM59=2,"Baja",IF(AM59=3,"Media",IF(AM59=4,"Alta","Muy Alta"))))</f>
        <v>Media</v>
      </c>
      <c r="AO59" s="356">
        <f>ROUND(W59-SUM(AK59:AK61),0)</f>
        <v>3</v>
      </c>
      <c r="AP59" s="356" t="str">
        <f>IF(AO59=1,"Leve",IF(AO59=2,"Menor",IF(AO59=3,"Moderado",IF(AO59=4,"Mayor","Catastrófico"))))</f>
        <v>Moderado</v>
      </c>
      <c r="AQ59" s="382">
        <f>_xlfn.NUMBERVALUE(CONCATENATE(AM59,AO59),"##")</f>
        <v>33</v>
      </c>
      <c r="AR59" s="357" t="str">
        <f>+VLOOKUP(AQ59,Datos!$I$37:$J$65,2,FALSE)</f>
        <v>MODERADO</v>
      </c>
      <c r="AS59" s="332" t="s">
        <v>220</v>
      </c>
      <c r="AT59" s="345"/>
      <c r="AU59" s="345"/>
      <c r="AV59" s="346"/>
      <c r="AW59" s="346"/>
      <c r="AX59" s="345"/>
    </row>
    <row r="60" spans="1:50" ht="28.95" customHeight="1" x14ac:dyDescent="0.25">
      <c r="A60" s="460"/>
      <c r="B60" s="374"/>
      <c r="C60" s="374"/>
      <c r="D60" s="361"/>
      <c r="E60" s="361"/>
      <c r="F60" s="361"/>
      <c r="G60" s="367"/>
      <c r="H60" s="361"/>
      <c r="I60" s="361"/>
      <c r="J60" s="375"/>
      <c r="K60" s="431"/>
      <c r="L60" s="457"/>
      <c r="M60" s="434"/>
      <c r="N60" s="453"/>
      <c r="O60" s="370"/>
      <c r="P60" s="361"/>
      <c r="Q60" s="345"/>
      <c r="R60" s="364"/>
      <c r="S60" s="345"/>
      <c r="T60" s="364"/>
      <c r="U60" s="364"/>
      <c r="V60" s="356"/>
      <c r="W60" s="364"/>
      <c r="X60" s="356"/>
      <c r="Y60" s="362"/>
      <c r="Z60" s="363"/>
      <c r="AA60" s="455"/>
      <c r="AB60" s="452"/>
      <c r="AC60" s="336"/>
      <c r="AD60" s="452"/>
      <c r="AE60" s="351"/>
      <c r="AF60" s="351"/>
      <c r="AG60" s="351"/>
      <c r="AH60" s="351"/>
      <c r="AI60" s="348"/>
      <c r="AJ60" s="354"/>
      <c r="AK60" s="354"/>
      <c r="AL60" s="354"/>
      <c r="AM60" s="356"/>
      <c r="AN60" s="356"/>
      <c r="AO60" s="356"/>
      <c r="AP60" s="356"/>
      <c r="AQ60" s="382"/>
      <c r="AR60" s="357"/>
      <c r="AS60" s="332"/>
      <c r="AT60" s="345"/>
      <c r="AU60" s="345"/>
      <c r="AV60" s="345"/>
      <c r="AW60" s="345"/>
      <c r="AX60" s="345"/>
    </row>
    <row r="61" spans="1:50" ht="119.25" customHeight="1" x14ac:dyDescent="0.25">
      <c r="A61" s="460"/>
      <c r="B61" s="374"/>
      <c r="C61" s="374"/>
      <c r="D61" s="361"/>
      <c r="E61" s="361"/>
      <c r="F61" s="361"/>
      <c r="G61" s="368"/>
      <c r="H61" s="361"/>
      <c r="I61" s="361"/>
      <c r="J61" s="375"/>
      <c r="K61" s="431"/>
      <c r="L61" s="458"/>
      <c r="M61" s="434"/>
      <c r="N61" s="453"/>
      <c r="O61" s="370"/>
      <c r="P61" s="361"/>
      <c r="Q61" s="345"/>
      <c r="R61" s="364"/>
      <c r="S61" s="345"/>
      <c r="T61" s="364"/>
      <c r="U61" s="364"/>
      <c r="V61" s="356"/>
      <c r="W61" s="364"/>
      <c r="X61" s="356"/>
      <c r="Y61" s="362"/>
      <c r="Z61" s="363"/>
      <c r="AA61" s="456"/>
      <c r="AB61" s="444"/>
      <c r="AC61" s="337"/>
      <c r="AD61" s="444"/>
      <c r="AE61" s="352"/>
      <c r="AF61" s="352"/>
      <c r="AG61" s="352"/>
      <c r="AH61" s="352"/>
      <c r="AI61" s="349"/>
      <c r="AJ61" s="355"/>
      <c r="AK61" s="355"/>
      <c r="AL61" s="355"/>
      <c r="AM61" s="356"/>
      <c r="AN61" s="356"/>
      <c r="AO61" s="356"/>
      <c r="AP61" s="356"/>
      <c r="AQ61" s="382"/>
      <c r="AR61" s="357"/>
      <c r="AS61" s="332"/>
      <c r="AT61" s="345"/>
      <c r="AU61" s="345"/>
      <c r="AV61" s="345"/>
      <c r="AW61" s="345"/>
      <c r="AX61" s="345"/>
    </row>
    <row r="62" spans="1:50" ht="59.25" customHeight="1" x14ac:dyDescent="0.25">
      <c r="A62" s="365">
        <v>11</v>
      </c>
      <c r="B62" s="374" t="s">
        <v>373</v>
      </c>
      <c r="C62" s="373">
        <v>45897</v>
      </c>
      <c r="D62" s="361" t="s">
        <v>198</v>
      </c>
      <c r="E62" s="361" t="s">
        <v>199</v>
      </c>
      <c r="F62" s="361" t="s">
        <v>200</v>
      </c>
      <c r="G62" s="366" t="s">
        <v>201</v>
      </c>
      <c r="H62" s="361" t="s">
        <v>374</v>
      </c>
      <c r="I62" s="361" t="s">
        <v>375</v>
      </c>
      <c r="J62" s="461" t="s">
        <v>343</v>
      </c>
      <c r="K62" s="431" t="s">
        <v>376</v>
      </c>
      <c r="L62" s="448" t="s">
        <v>377</v>
      </c>
      <c r="M62" s="434" t="s">
        <v>714</v>
      </c>
      <c r="N62" s="436" t="s">
        <v>378</v>
      </c>
      <c r="O62" s="370" t="str">
        <f>CONCATENATE(L62," ",M62," ",N62)</f>
        <v>Pérdida de Confidencialidad e integridad por el acceso no autorizado a los sistemas y/o plataformas institucionales, debido a la inadecuada gestión o baja apropiación y concientización del uso seguro de las contraseñas y credenciales de autenticación</v>
      </c>
      <c r="P62" s="361" t="s">
        <v>209</v>
      </c>
      <c r="Q62" s="345" t="s">
        <v>242</v>
      </c>
      <c r="R62" s="364" t="str">
        <f>VLOOKUP(Q62,Datos!$L$25:$M$29,2,0)</f>
        <v>MENOR 40%</v>
      </c>
      <c r="S62" s="345" t="s">
        <v>410</v>
      </c>
      <c r="T62" s="364" t="str">
        <f>VLOOKUP(S62,Datos!$E$25:$F$29,2,0)</f>
        <v>Posible</v>
      </c>
      <c r="U62" s="364">
        <f>VLOOKUP(S62,Datos!$G$25:$I$29,3,0)</f>
        <v>3</v>
      </c>
      <c r="V62" s="356" t="str">
        <f>IF(F62="Corrupción",(IF(U62=1,"Rara Vez",IF(U62=2,"Improbable",IF(U62=3,"Posible",IF(U62=4,"Probable",IF(U62=5,"Seguro","Revisar")))))),IF(U62=1,"Muy Baja",IF(U62=2,"Baja",IF(U62=3,"Media",IF(U62=4,"Alta","Muy Alta")))))</f>
        <v>Media</v>
      </c>
      <c r="W62" s="364">
        <f>VLOOKUP(Q62,Datos!$L$25:$N$29,3,0)</f>
        <v>2</v>
      </c>
      <c r="X62" s="356" t="str">
        <f>IF(W62=1,"Leve",IF(W62=2,"Menor",IF(W62=3,"Moderado",IF(W62=4,"Mayor","Catastrófico"))))</f>
        <v>Menor</v>
      </c>
      <c r="Y62" s="362">
        <f>_xlfn.NUMBERVALUE(CONCATENATE(U62,W62),"##")</f>
        <v>32</v>
      </c>
      <c r="Z62" s="363" t="str">
        <f>VLOOKUP(Y62,Datos!$I$37:$J$61,2,FALSE)</f>
        <v>MODERADO</v>
      </c>
      <c r="AA62" s="443" t="s">
        <v>379</v>
      </c>
      <c r="AB62" s="464" t="s">
        <v>380</v>
      </c>
      <c r="AC62" s="467" t="s">
        <v>214</v>
      </c>
      <c r="AD62" s="470" t="s">
        <v>715</v>
      </c>
      <c r="AE62" s="350" t="s">
        <v>226</v>
      </c>
      <c r="AF62" s="350" t="s">
        <v>252</v>
      </c>
      <c r="AG62" s="350" t="s">
        <v>217</v>
      </c>
      <c r="AH62" s="350" t="s">
        <v>218</v>
      </c>
      <c r="AI62" s="347" t="s">
        <v>219</v>
      </c>
      <c r="AJ62" s="353">
        <f>IF(AE62=Datos!$C$63,Datos!$C$73,IF(AE62=Datos!$C$64,Datos!$C$74,IF(AE62=Datos!$C$65,Datos!$C$75,"Revisar")))+IF(AF62=Datos!$D$63,Datos!$D$73,IF(AF62=Datos!$D$64,Datos!$D$74,"Revisar"))+IF(AG62=Datos!$E$63,Datos!$E$73,IF(AG62=Datos!$E$64,Datos!$E$74,"Revisar"))+IF(AI62=Datos!$G$63,Datos!$G$73,IF(AI62=Datos!$G$64,Datos!$G$74,IF(AI62=Datos!$G$65,Datos!$G$75,"Revisar")))</f>
        <v>0.75</v>
      </c>
      <c r="AK62" s="353">
        <f>IF(AE62=Datos!$C$65,AJ62,0)</f>
        <v>0</v>
      </c>
      <c r="AL62" s="353">
        <f>IF(OR(AE62=Datos!$C$63,AE62=Datos!$C$64),AJ62,0)</f>
        <v>0.75</v>
      </c>
      <c r="AM62" s="356">
        <f>IF(ROUND(U62-SUM(AL62:AL64),0)&lt;=0,1,ROUND(U62-SUM(AL62:AL64),0))</f>
        <v>2</v>
      </c>
      <c r="AN62" s="356" t="str">
        <f>IF(AM62=1,"Muy Baja",IF(AM62=2,"Baja",IF(AM62=3,"Media",IF(AM62=4,"Alta","Muy Alta"))))</f>
        <v>Baja</v>
      </c>
      <c r="AO62" s="356">
        <f>ROUND(W62-SUM(AK62:AK64),0)</f>
        <v>2</v>
      </c>
      <c r="AP62" s="356" t="str">
        <f>IF(AO62=1,"Leve",IF(AO62=2,"Menor",IF(AO62=3,"Moderado",IF(AO62=4,"Mayor","Catastrófico"))))</f>
        <v>Menor</v>
      </c>
      <c r="AQ62" s="382">
        <f>_xlfn.NUMBERVALUE(CONCATENATE(AM62,AO62),"##")</f>
        <v>22</v>
      </c>
      <c r="AR62" s="357" t="str">
        <f>+VLOOKUP(AQ62,Datos!$I$37:$J$65,2,FALSE)</f>
        <v>MODERADO</v>
      </c>
      <c r="AS62" s="332" t="s">
        <v>220</v>
      </c>
      <c r="AT62" s="345" t="s">
        <v>381</v>
      </c>
      <c r="AU62" s="345" t="s">
        <v>251</v>
      </c>
      <c r="AV62" s="346">
        <v>45873</v>
      </c>
      <c r="AW62" s="346">
        <v>46013</v>
      </c>
      <c r="AX62" s="345" t="s">
        <v>642</v>
      </c>
    </row>
    <row r="63" spans="1:50" ht="28.95" customHeight="1" x14ac:dyDescent="0.25">
      <c r="A63" s="365"/>
      <c r="B63" s="374"/>
      <c r="C63" s="374"/>
      <c r="D63" s="361"/>
      <c r="E63" s="361"/>
      <c r="F63" s="361"/>
      <c r="G63" s="367"/>
      <c r="H63" s="361"/>
      <c r="I63" s="361"/>
      <c r="J63" s="462"/>
      <c r="K63" s="431"/>
      <c r="L63" s="457"/>
      <c r="M63" s="434"/>
      <c r="N63" s="436"/>
      <c r="O63" s="370"/>
      <c r="P63" s="361"/>
      <c r="Q63" s="345"/>
      <c r="R63" s="364"/>
      <c r="S63" s="345"/>
      <c r="T63" s="364"/>
      <c r="U63" s="364"/>
      <c r="V63" s="356"/>
      <c r="W63" s="364"/>
      <c r="X63" s="356"/>
      <c r="Y63" s="362"/>
      <c r="Z63" s="363"/>
      <c r="AA63" s="452"/>
      <c r="AB63" s="465"/>
      <c r="AC63" s="468"/>
      <c r="AD63" s="471"/>
      <c r="AE63" s="351"/>
      <c r="AF63" s="351"/>
      <c r="AG63" s="351"/>
      <c r="AH63" s="351"/>
      <c r="AI63" s="348"/>
      <c r="AJ63" s="354"/>
      <c r="AK63" s="354"/>
      <c r="AL63" s="354"/>
      <c r="AM63" s="356"/>
      <c r="AN63" s="356"/>
      <c r="AO63" s="356"/>
      <c r="AP63" s="356"/>
      <c r="AQ63" s="382"/>
      <c r="AR63" s="357"/>
      <c r="AS63" s="332"/>
      <c r="AT63" s="345"/>
      <c r="AU63" s="345"/>
      <c r="AV63" s="345"/>
      <c r="AW63" s="345"/>
      <c r="AX63" s="345"/>
    </row>
    <row r="64" spans="1:50" ht="71.25" customHeight="1" x14ac:dyDescent="0.25">
      <c r="A64" s="365"/>
      <c r="B64" s="374"/>
      <c r="C64" s="374"/>
      <c r="D64" s="361"/>
      <c r="E64" s="361"/>
      <c r="F64" s="361"/>
      <c r="G64" s="368"/>
      <c r="H64" s="361"/>
      <c r="I64" s="361"/>
      <c r="J64" s="463"/>
      <c r="K64" s="431"/>
      <c r="L64" s="457"/>
      <c r="M64" s="434"/>
      <c r="N64" s="436"/>
      <c r="O64" s="370"/>
      <c r="P64" s="361"/>
      <c r="Q64" s="345"/>
      <c r="R64" s="364"/>
      <c r="S64" s="345"/>
      <c r="T64" s="364"/>
      <c r="U64" s="364"/>
      <c r="V64" s="356"/>
      <c r="W64" s="364"/>
      <c r="X64" s="356"/>
      <c r="Y64" s="362"/>
      <c r="Z64" s="363"/>
      <c r="AA64" s="444"/>
      <c r="AB64" s="466"/>
      <c r="AC64" s="469"/>
      <c r="AD64" s="471"/>
      <c r="AE64" s="352"/>
      <c r="AF64" s="352"/>
      <c r="AG64" s="352"/>
      <c r="AH64" s="352"/>
      <c r="AI64" s="349"/>
      <c r="AJ64" s="355"/>
      <c r="AK64" s="355"/>
      <c r="AL64" s="355"/>
      <c r="AM64" s="356"/>
      <c r="AN64" s="356"/>
      <c r="AO64" s="356"/>
      <c r="AP64" s="356"/>
      <c r="AQ64" s="382"/>
      <c r="AR64" s="357"/>
      <c r="AS64" s="332"/>
      <c r="AT64" s="345"/>
      <c r="AU64" s="345"/>
      <c r="AV64" s="345"/>
      <c r="AW64" s="345"/>
      <c r="AX64" s="345"/>
    </row>
    <row r="65" spans="1:50" ht="28.95" customHeight="1" x14ac:dyDescent="0.25">
      <c r="A65" s="365">
        <v>12</v>
      </c>
      <c r="B65" s="366" t="s">
        <v>382</v>
      </c>
      <c r="C65" s="392">
        <v>45897</v>
      </c>
      <c r="D65" s="361" t="s">
        <v>268</v>
      </c>
      <c r="E65" s="361" t="s">
        <v>269</v>
      </c>
      <c r="F65" s="361" t="s">
        <v>200</v>
      </c>
      <c r="G65" s="366" t="s">
        <v>201</v>
      </c>
      <c r="H65" s="361" t="s">
        <v>294</v>
      </c>
      <c r="I65" s="361" t="s">
        <v>295</v>
      </c>
      <c r="J65" s="461" t="s">
        <v>343</v>
      </c>
      <c r="K65" s="431" t="s">
        <v>383</v>
      </c>
      <c r="L65" s="440" t="s">
        <v>384</v>
      </c>
      <c r="M65" s="434" t="s">
        <v>385</v>
      </c>
      <c r="N65" s="483" t="s">
        <v>386</v>
      </c>
      <c r="O65" s="370" t="str">
        <f>CONCATENATE(L65," ",M65," ",N65)</f>
        <v>Pérdida de
confidencialidad, integridad y disponibilidad de los datos por interceptación, modificación o divulgación durante el proceso de transferencia  debido a la falta de mecanismos de autenticación, cifrado o canales seguros</v>
      </c>
      <c r="P65" s="361" t="s">
        <v>297</v>
      </c>
      <c r="Q65" s="345" t="s">
        <v>242</v>
      </c>
      <c r="R65" s="364" t="str">
        <f>VLOOKUP(Q65,Datos!$L$25:$M$29,2,0)</f>
        <v>MENOR 40%</v>
      </c>
      <c r="S65" s="345" t="s">
        <v>279</v>
      </c>
      <c r="T65" s="364" t="str">
        <f>VLOOKUP(S65,Datos!$E$25:$F$29,2,0)</f>
        <v>Rara vez</v>
      </c>
      <c r="U65" s="364">
        <f>VLOOKUP(S65,Datos!$G$25:$I$29,3,0)</f>
        <v>1</v>
      </c>
      <c r="V65" s="356" t="str">
        <f>IF(F65="Corrupción",(IF(U65=1,"Rara Vez",IF(U65=2,"Improbable",IF(U65=3,"Posible",IF(U65=4,"Probable",IF(U65=5,"Seguro","Revisar")))))),IF(U65=1,"Muy Baja",IF(U65=2,"Baja",IF(U65=3,"Media",IF(U65=4,"Alta","Muy Alta")))))</f>
        <v>Muy Baja</v>
      </c>
      <c r="W65" s="364">
        <f>VLOOKUP(Q65,Datos!$L$25:$N$29,3,0)</f>
        <v>2</v>
      </c>
      <c r="X65" s="356" t="str">
        <f>IF(W65=1,"Leve",IF(W65=2,"Menor",IF(W65=3,"Moderado",IF(W65=4,"Mayor","Catastrófico"))))</f>
        <v>Menor</v>
      </c>
      <c r="Y65" s="362">
        <f>_xlfn.NUMBERVALUE(CONCATENATE(U65,W65),"##")</f>
        <v>12</v>
      </c>
      <c r="Z65" s="363" t="str">
        <f>VLOOKUP(Y65,Datos!$I$37:$J$61,2,FALSE)</f>
        <v>BAJO</v>
      </c>
      <c r="AA65" s="475" t="s">
        <v>716</v>
      </c>
      <c r="AB65" s="287" t="s">
        <v>717</v>
      </c>
      <c r="AC65" s="472" t="s">
        <v>718</v>
      </c>
      <c r="AD65" s="289" t="s">
        <v>719</v>
      </c>
      <c r="AE65" s="477" t="s">
        <v>226</v>
      </c>
      <c r="AF65" s="350" t="s">
        <v>252</v>
      </c>
      <c r="AG65" s="350" t="s">
        <v>217</v>
      </c>
      <c r="AH65" s="350" t="s">
        <v>218</v>
      </c>
      <c r="AI65" s="347" t="s">
        <v>219</v>
      </c>
      <c r="AJ65" s="353">
        <f>IF(AE65=Datos!$C$63,Datos!$C$73,IF(AE65=Datos!$C$64,Datos!$C$74,IF(AE65=Datos!$C$65,Datos!$C$75,"Revisar")))+IF(AF65=Datos!$D$63,Datos!$D$73,IF(AF65=Datos!$D$64,Datos!$D$74,"Revisar"))+IF(AG65=Datos!$E$63,Datos!$E$73,IF(AG65=Datos!$E$64,Datos!$E$74,"Revisar"))+IF(AI65=Datos!$G$63,Datos!$G$73,IF(AI65=Datos!$G$64,Datos!$G$74,IF(AI65=Datos!$G$65,Datos!$G$75,"Revisar")))</f>
        <v>0.75</v>
      </c>
      <c r="AK65" s="353">
        <f>IF(AE65=Datos!$C$65,AJ65,0)</f>
        <v>0</v>
      </c>
      <c r="AL65" s="353">
        <f>IF(OR(AE65=Datos!$C$63,AE65=Datos!$C$64),AJ65,0)</f>
        <v>0.75</v>
      </c>
      <c r="AM65" s="356">
        <f>IF(ROUND(U65-SUM(AL65:AL68),0)&lt;=0,1,ROUND(U65-SUM(AL65:AL68),0))</f>
        <v>1</v>
      </c>
      <c r="AN65" s="356" t="str">
        <f>IF(AM65=1,"Muy Baja",IF(AM65=2,"Baja",IF(AM65=3,"Media",IF(AM65=4,"Alta","Muy Alta"))))</f>
        <v>Muy Baja</v>
      </c>
      <c r="AO65" s="356">
        <f>ROUND(W65-SUM(AK65:AK68),0)</f>
        <v>2</v>
      </c>
      <c r="AP65" s="356" t="str">
        <f>IF(AO65=1,"Leve",IF(AO65=2,"Menor",IF(AO65=3,"Moderado",IF(AO65=4,"Mayor","Catastrófico"))))</f>
        <v>Menor</v>
      </c>
      <c r="AQ65" s="382">
        <f>_xlfn.NUMBERVALUE(CONCATENATE(AM65,AO65),"##")</f>
        <v>12</v>
      </c>
      <c r="AR65" s="357" t="str">
        <f>+VLOOKUP(AQ65,Datos!$I$37:$J$65,2,FALSE)</f>
        <v>BAJO</v>
      </c>
      <c r="AS65" s="332" t="s">
        <v>300</v>
      </c>
      <c r="AT65" s="345"/>
      <c r="AU65" s="345"/>
      <c r="AV65" s="346"/>
      <c r="AW65" s="346"/>
      <c r="AX65" s="345"/>
    </row>
    <row r="66" spans="1:50" ht="102.75" customHeight="1" x14ac:dyDescent="0.25">
      <c r="A66" s="365"/>
      <c r="B66" s="367"/>
      <c r="C66" s="367"/>
      <c r="D66" s="361"/>
      <c r="E66" s="361"/>
      <c r="F66" s="361"/>
      <c r="G66" s="367"/>
      <c r="H66" s="361"/>
      <c r="I66" s="361"/>
      <c r="J66" s="462"/>
      <c r="K66" s="431"/>
      <c r="L66" s="433"/>
      <c r="M66" s="434"/>
      <c r="N66" s="484"/>
      <c r="O66" s="370"/>
      <c r="P66" s="361"/>
      <c r="Q66" s="345"/>
      <c r="R66" s="364"/>
      <c r="S66" s="345"/>
      <c r="T66" s="364"/>
      <c r="U66" s="364"/>
      <c r="V66" s="356"/>
      <c r="W66" s="364"/>
      <c r="X66" s="356"/>
      <c r="Y66" s="362"/>
      <c r="Z66" s="363"/>
      <c r="AA66" s="476"/>
      <c r="AB66" s="287" t="s">
        <v>720</v>
      </c>
      <c r="AC66" s="473"/>
      <c r="AD66" s="289" t="s">
        <v>721</v>
      </c>
      <c r="AE66" s="478"/>
      <c r="AF66" s="351"/>
      <c r="AG66" s="351"/>
      <c r="AH66" s="351"/>
      <c r="AI66" s="348"/>
      <c r="AJ66" s="354"/>
      <c r="AK66" s="354"/>
      <c r="AL66" s="354"/>
      <c r="AM66" s="356"/>
      <c r="AN66" s="356"/>
      <c r="AO66" s="356"/>
      <c r="AP66" s="356"/>
      <c r="AQ66" s="382"/>
      <c r="AR66" s="357"/>
      <c r="AS66" s="332"/>
      <c r="AT66" s="345"/>
      <c r="AU66" s="345"/>
      <c r="AV66" s="345"/>
      <c r="AW66" s="345"/>
      <c r="AX66" s="345"/>
    </row>
    <row r="67" spans="1:50" ht="28.95" customHeight="1" x14ac:dyDescent="0.25">
      <c r="A67" s="365"/>
      <c r="B67" s="367"/>
      <c r="C67" s="367"/>
      <c r="D67" s="361"/>
      <c r="E67" s="361"/>
      <c r="F67" s="361"/>
      <c r="G67" s="367"/>
      <c r="H67" s="361"/>
      <c r="I67" s="361"/>
      <c r="J67" s="462"/>
      <c r="K67" s="431"/>
      <c r="L67" s="433"/>
      <c r="M67" s="434"/>
      <c r="N67" s="484"/>
      <c r="O67" s="370"/>
      <c r="P67" s="361"/>
      <c r="Q67" s="345"/>
      <c r="R67" s="364"/>
      <c r="S67" s="345"/>
      <c r="T67" s="364"/>
      <c r="U67" s="364"/>
      <c r="V67" s="356"/>
      <c r="W67" s="364"/>
      <c r="X67" s="356"/>
      <c r="Y67" s="362"/>
      <c r="Z67" s="363"/>
      <c r="AA67" s="476"/>
      <c r="AB67" s="287" t="s">
        <v>387</v>
      </c>
      <c r="AC67" s="473"/>
      <c r="AD67" s="298" t="s">
        <v>388</v>
      </c>
      <c r="AE67" s="479"/>
      <c r="AF67" s="352"/>
      <c r="AG67" s="352"/>
      <c r="AH67" s="352"/>
      <c r="AI67" s="349"/>
      <c r="AJ67" s="355"/>
      <c r="AK67" s="355"/>
      <c r="AL67" s="355"/>
      <c r="AM67" s="356"/>
      <c r="AN67" s="356"/>
      <c r="AO67" s="356"/>
      <c r="AP67" s="356"/>
      <c r="AQ67" s="382"/>
      <c r="AR67" s="357"/>
      <c r="AS67" s="332"/>
      <c r="AT67" s="345"/>
      <c r="AU67" s="345"/>
      <c r="AV67" s="345"/>
      <c r="AW67" s="345"/>
      <c r="AX67" s="345"/>
    </row>
    <row r="68" spans="1:50" ht="178.5" customHeight="1" x14ac:dyDescent="0.25">
      <c r="A68" s="365"/>
      <c r="B68" s="368"/>
      <c r="C68" s="368"/>
      <c r="D68" s="361"/>
      <c r="E68" s="361"/>
      <c r="F68" s="361"/>
      <c r="G68" s="368"/>
      <c r="H68" s="361"/>
      <c r="I68" s="361"/>
      <c r="J68" s="463"/>
      <c r="K68" s="431"/>
      <c r="L68" s="433"/>
      <c r="M68" s="434"/>
      <c r="N68" s="484"/>
      <c r="O68" s="370"/>
      <c r="P68" s="361"/>
      <c r="Q68" s="345"/>
      <c r="R68" s="364"/>
      <c r="S68" s="345"/>
      <c r="T68" s="364"/>
      <c r="U68" s="364"/>
      <c r="V68" s="356"/>
      <c r="W68" s="364"/>
      <c r="X68" s="356"/>
      <c r="Y68" s="362"/>
      <c r="Z68" s="363"/>
      <c r="AA68" s="287" t="s">
        <v>389</v>
      </c>
      <c r="AB68" s="331" t="s">
        <v>390</v>
      </c>
      <c r="AC68" s="474"/>
      <c r="AD68" s="327" t="s">
        <v>391</v>
      </c>
      <c r="AE68" s="299" t="s">
        <v>226</v>
      </c>
      <c r="AF68" s="297" t="s">
        <v>252</v>
      </c>
      <c r="AG68" s="297" t="s">
        <v>217</v>
      </c>
      <c r="AH68" s="297" t="s">
        <v>218</v>
      </c>
      <c r="AI68" s="296" t="s">
        <v>219</v>
      </c>
      <c r="AJ68" s="323">
        <f>IF(AE68=Datos!$C$63,Datos!$C$73,IF(AE68=Datos!$C$64,Datos!$C$74,IF(AE68=Datos!$C$65,Datos!$C$75,"Revisar")))+IF(AF68=Datos!$D$63,Datos!$D$73,IF(AF68=Datos!$D$64,Datos!$D$74,"Revisar"))+IF(AG68=Datos!$E$63,Datos!$E$73,IF(AG68=Datos!$E$64,Datos!$E$74,"Revisar"))+IF(AI68=Datos!$G$63,Datos!$G$73,IF(AI68=Datos!$G$64,Datos!$G$74,IF(AI68=Datos!$G$65,Datos!$G$75,"Revisar")))</f>
        <v>0.75</v>
      </c>
      <c r="AK68" s="323">
        <f>IF(AE68=Datos!$C$65,AJ68,0)</f>
        <v>0</v>
      </c>
      <c r="AL68" s="323">
        <f>IF(OR(AE68=Datos!$C$63,AE68=Datos!$C$64),AJ68,0)</f>
        <v>0.75</v>
      </c>
      <c r="AM68" s="356"/>
      <c r="AN68" s="356"/>
      <c r="AO68" s="356"/>
      <c r="AP68" s="356"/>
      <c r="AQ68" s="382"/>
      <c r="AR68" s="357"/>
      <c r="AS68" s="332"/>
      <c r="AT68" s="345"/>
      <c r="AU68" s="345"/>
      <c r="AV68" s="345"/>
      <c r="AW68" s="345"/>
      <c r="AX68" s="345"/>
    </row>
    <row r="69" spans="1:50" ht="65.25" customHeight="1" x14ac:dyDescent="0.25">
      <c r="A69" s="365">
        <v>13</v>
      </c>
      <c r="B69" s="374" t="s">
        <v>392</v>
      </c>
      <c r="C69" s="373">
        <v>45897</v>
      </c>
      <c r="D69" s="361" t="s">
        <v>393</v>
      </c>
      <c r="E69" s="361" t="s">
        <v>394</v>
      </c>
      <c r="F69" s="361" t="s">
        <v>200</v>
      </c>
      <c r="G69" s="366" t="s">
        <v>201</v>
      </c>
      <c r="H69" s="361" t="s">
        <v>374</v>
      </c>
      <c r="I69" s="361" t="s">
        <v>375</v>
      </c>
      <c r="J69" s="480" t="s">
        <v>395</v>
      </c>
      <c r="K69" s="489" t="s">
        <v>377</v>
      </c>
      <c r="L69" s="440" t="s">
        <v>396</v>
      </c>
      <c r="M69" s="490" t="s">
        <v>722</v>
      </c>
      <c r="N69" s="483" t="s">
        <v>723</v>
      </c>
      <c r="O69" s="370" t="str">
        <f>CONCATENATE(L69," ",M69," ",N69)</f>
        <v>Deficiencias en los procesos de vinculación, gestión contractual y/o terminación del empleo del personal
 derivadas del desconocimiento de los requisitos contractuales y de seguridad de la información, a causa de la implementación insuficiente de controles y procedimientos para la asignación, supervisión y revocación de accesos durante el ciclo de vida laboral</v>
      </c>
      <c r="P69" s="361" t="s">
        <v>397</v>
      </c>
      <c r="Q69" s="345" t="s">
        <v>242</v>
      </c>
      <c r="R69" s="364" t="str">
        <f>VLOOKUP(Q69,Datos!$L$25:$M$29,2,0)</f>
        <v>MENOR 40%</v>
      </c>
      <c r="S69" s="345" t="s">
        <v>279</v>
      </c>
      <c r="T69" s="364" t="str">
        <f>VLOOKUP(S69,Datos!$E$25:$F$29,2,0)</f>
        <v>Rara vez</v>
      </c>
      <c r="U69" s="364">
        <f>VLOOKUP(S69,Datos!$G$25:$I$29,3,0)</f>
        <v>1</v>
      </c>
      <c r="V69" s="356" t="str">
        <f>IF(F69="Corrupción",(IF(U69=1,"Rara Vez",IF(U69=2,"Improbable",IF(U69=3,"Posible",IF(U69=4,"Probable",IF(U69=5,"Seguro","Revisar")))))),IF(U69=1,"Muy Baja",IF(U69=2,"Baja",IF(U69=3,"Media",IF(U69=4,"Alta","Muy Alta")))))</f>
        <v>Muy Baja</v>
      </c>
      <c r="W69" s="364">
        <f>VLOOKUP(Q69,Datos!$L$25:$N$29,3,0)</f>
        <v>2</v>
      </c>
      <c r="X69" s="356" t="str">
        <f>IF(W69=1,"Leve",IF(W69=2,"Menor",IF(W69=3,"Moderado",IF(W69=4,"Mayor","Catastrófico"))))</f>
        <v>Menor</v>
      </c>
      <c r="Y69" s="362">
        <f>_xlfn.NUMBERVALUE(CONCATENATE(U69,W69),"##")</f>
        <v>12</v>
      </c>
      <c r="Z69" s="363" t="str">
        <f>VLOOKUP(Y69,Datos!$I$37:$J$61,2,FALSE)</f>
        <v>BAJO</v>
      </c>
      <c r="AA69" s="443" t="s">
        <v>724</v>
      </c>
      <c r="AB69" s="289" t="s">
        <v>684</v>
      </c>
      <c r="AC69" s="467" t="s">
        <v>398</v>
      </c>
      <c r="AD69" s="290" t="s">
        <v>685</v>
      </c>
      <c r="AE69" s="350" t="s">
        <v>226</v>
      </c>
      <c r="AF69" s="350" t="s">
        <v>216</v>
      </c>
      <c r="AG69" s="350" t="s">
        <v>217</v>
      </c>
      <c r="AH69" s="350" t="s">
        <v>227</v>
      </c>
      <c r="AI69" s="347" t="s">
        <v>219</v>
      </c>
      <c r="AJ69" s="353">
        <f>IF(AE69=Datos!$C$63,Datos!$C$73,IF(AE69=Datos!$C$64,Datos!$C$74,IF(AE69=Datos!$C$65,Datos!$C$75,"Revisar")))+IF(AF69=Datos!$D$63,Datos!$D$73,IF(AF69=Datos!$D$64,Datos!$D$74,"Revisar"))+IF(AG69=Datos!$E$63,Datos!$E$73,IF(AG69=Datos!$E$64,Datos!$E$74,"Revisar"))+IF(AI69=Datos!$G$63,Datos!$G$73,IF(AI69=Datos!$G$64,Datos!$G$74,IF(AI69=Datos!$G$65,Datos!$G$75,"Revisar")))</f>
        <v>0.65</v>
      </c>
      <c r="AK69" s="353">
        <f>IF(AE69=Datos!$C$65,AJ69,0)</f>
        <v>0</v>
      </c>
      <c r="AL69" s="353">
        <f>IF(OR(AE69=Datos!$C$63,AE69=Datos!$C$64),AJ69,0)</f>
        <v>0.65</v>
      </c>
      <c r="AM69" s="356">
        <f>IF(ROUND(U69-SUM(AL69:AL71),0)&lt;=0,1,ROUND(U69-SUM(AL69:AL71),0))</f>
        <v>1</v>
      </c>
      <c r="AN69" s="356" t="str">
        <f>IF(AM69=1,"Muy Baja",IF(AM69=2,"Baja",IF(AM69=3,"Media",IF(AM69=4,"Alta","Muy Alta"))))</f>
        <v>Muy Baja</v>
      </c>
      <c r="AO69" s="356">
        <f>ROUND(W69-SUM(AK69:AK71),0)</f>
        <v>2</v>
      </c>
      <c r="AP69" s="356" t="str">
        <f>IF(AO69=1,"Leve",IF(AO69=2,"Menor",IF(AO69=3,"Moderado",IF(AO69=4,"Mayor","Catastrófico"))))</f>
        <v>Menor</v>
      </c>
      <c r="AQ69" s="382">
        <f>_xlfn.NUMBERVALUE(CONCATENATE(AM69,AO69),"##")</f>
        <v>12</v>
      </c>
      <c r="AR69" s="357" t="str">
        <f>+VLOOKUP(AQ69,Datos!$I$37:$J$65,2,FALSE)</f>
        <v>BAJO</v>
      </c>
      <c r="AS69" s="332" t="s">
        <v>300</v>
      </c>
      <c r="AT69" s="345"/>
      <c r="AU69" s="345"/>
      <c r="AV69" s="346"/>
      <c r="AW69" s="346"/>
      <c r="AX69" s="345"/>
    </row>
    <row r="70" spans="1:50" ht="94.5" customHeight="1" x14ac:dyDescent="0.25">
      <c r="A70" s="365"/>
      <c r="B70" s="374"/>
      <c r="C70" s="374"/>
      <c r="D70" s="361"/>
      <c r="E70" s="361"/>
      <c r="F70" s="361"/>
      <c r="G70" s="367"/>
      <c r="H70" s="361"/>
      <c r="I70" s="361"/>
      <c r="J70" s="481"/>
      <c r="K70" s="489"/>
      <c r="L70" s="433"/>
      <c r="M70" s="491"/>
      <c r="N70" s="484"/>
      <c r="O70" s="370"/>
      <c r="P70" s="361"/>
      <c r="Q70" s="345"/>
      <c r="R70" s="364"/>
      <c r="S70" s="345"/>
      <c r="T70" s="364"/>
      <c r="U70" s="364"/>
      <c r="V70" s="356"/>
      <c r="W70" s="364"/>
      <c r="X70" s="356"/>
      <c r="Y70" s="362"/>
      <c r="Z70" s="363"/>
      <c r="AA70" s="452"/>
      <c r="AB70" s="485" t="s">
        <v>399</v>
      </c>
      <c r="AC70" s="468"/>
      <c r="AD70" s="487" t="s">
        <v>725</v>
      </c>
      <c r="AE70" s="351"/>
      <c r="AF70" s="351"/>
      <c r="AG70" s="351"/>
      <c r="AH70" s="351"/>
      <c r="AI70" s="348"/>
      <c r="AJ70" s="354"/>
      <c r="AK70" s="354"/>
      <c r="AL70" s="354"/>
      <c r="AM70" s="356"/>
      <c r="AN70" s="356"/>
      <c r="AO70" s="356"/>
      <c r="AP70" s="356"/>
      <c r="AQ70" s="382"/>
      <c r="AR70" s="357"/>
      <c r="AS70" s="332"/>
      <c r="AT70" s="345"/>
      <c r="AU70" s="345"/>
      <c r="AV70" s="345"/>
      <c r="AW70" s="345"/>
      <c r="AX70" s="345"/>
    </row>
    <row r="71" spans="1:50" ht="72.75" customHeight="1" x14ac:dyDescent="0.25">
      <c r="A71" s="365"/>
      <c r="B71" s="374"/>
      <c r="C71" s="374"/>
      <c r="D71" s="361"/>
      <c r="E71" s="361"/>
      <c r="F71" s="361"/>
      <c r="G71" s="368"/>
      <c r="H71" s="361"/>
      <c r="I71" s="361"/>
      <c r="J71" s="482"/>
      <c r="K71" s="489"/>
      <c r="L71" s="433"/>
      <c r="M71" s="492"/>
      <c r="N71" s="493"/>
      <c r="O71" s="370"/>
      <c r="P71" s="361"/>
      <c r="Q71" s="345"/>
      <c r="R71" s="364"/>
      <c r="S71" s="345"/>
      <c r="T71" s="364"/>
      <c r="U71" s="364"/>
      <c r="V71" s="356"/>
      <c r="W71" s="364"/>
      <c r="X71" s="356"/>
      <c r="Y71" s="362"/>
      <c r="Z71" s="363"/>
      <c r="AA71" s="444"/>
      <c r="AB71" s="486"/>
      <c r="AC71" s="469"/>
      <c r="AD71" s="488"/>
      <c r="AE71" s="352"/>
      <c r="AF71" s="352"/>
      <c r="AG71" s="352"/>
      <c r="AH71" s="352"/>
      <c r="AI71" s="349"/>
      <c r="AJ71" s="355"/>
      <c r="AK71" s="355"/>
      <c r="AL71" s="355"/>
      <c r="AM71" s="356"/>
      <c r="AN71" s="356"/>
      <c r="AO71" s="356"/>
      <c r="AP71" s="356"/>
      <c r="AQ71" s="382"/>
      <c r="AR71" s="357"/>
      <c r="AS71" s="332"/>
      <c r="AT71" s="345"/>
      <c r="AU71" s="345"/>
      <c r="AV71" s="345"/>
      <c r="AW71" s="345"/>
      <c r="AX71" s="345"/>
    </row>
    <row r="72" spans="1:50" ht="28.95" customHeight="1" x14ac:dyDescent="0.25">
      <c r="A72" s="365">
        <v>14</v>
      </c>
      <c r="B72" s="366" t="s">
        <v>400</v>
      </c>
      <c r="C72" s="392">
        <v>45897</v>
      </c>
      <c r="D72" s="361" t="s">
        <v>268</v>
      </c>
      <c r="E72" s="361" t="s">
        <v>269</v>
      </c>
      <c r="F72" s="361" t="s">
        <v>200</v>
      </c>
      <c r="G72" s="366" t="s">
        <v>201</v>
      </c>
      <c r="H72" s="361" t="s">
        <v>374</v>
      </c>
      <c r="I72" s="361" t="s">
        <v>401</v>
      </c>
      <c r="J72" s="480" t="s">
        <v>343</v>
      </c>
      <c r="K72" s="489" t="s">
        <v>383</v>
      </c>
      <c r="L72" s="494" t="s">
        <v>402</v>
      </c>
      <c r="M72" s="495" t="s">
        <v>726</v>
      </c>
      <c r="N72" s="495" t="s">
        <v>727</v>
      </c>
      <c r="O72" s="370" t="str">
        <f>CONCATENATE(L72," ",M72," ",N72)</f>
        <v>Pérdida de confidencialidad, integridad y disponibilidad de la información institucional Por intercepción, alteración o exposición de la información durante la transmisión de información a través de la red Debido a la falta de implementación de herramientas y mecanismos criptográficos que aseguren el transporte de la información y protejan los datos sensibles en tránsito,</v>
      </c>
      <c r="P72" s="361" t="s">
        <v>403</v>
      </c>
      <c r="Q72" s="345" t="s">
        <v>210</v>
      </c>
      <c r="R72" s="364" t="str">
        <f>VLOOKUP(Q72,Datos!$L$25:$M$29,2,0)</f>
        <v>MODERADO 60%</v>
      </c>
      <c r="S72" s="345" t="s">
        <v>279</v>
      </c>
      <c r="T72" s="364" t="str">
        <f>VLOOKUP(S72,Datos!$E$25:$F$29,2,0)</f>
        <v>Rara vez</v>
      </c>
      <c r="U72" s="364">
        <f>VLOOKUP(S72,Datos!$G$25:$I$29,3,0)</f>
        <v>1</v>
      </c>
      <c r="V72" s="356" t="str">
        <f>IF(F72="Corrupción",(IF(U72=1,"Rara Vez",IF(U72=2,"Improbable",IF(U72=3,"Posible",IF(U72=4,"Probable",IF(U72=5,"Seguro","Revisar")))))),IF(U72=1,"Muy Baja",IF(U72=2,"Baja",IF(U72=3,"Media",IF(U72=4,"Alta","Muy Alta")))))</f>
        <v>Muy Baja</v>
      </c>
      <c r="W72" s="364">
        <f>VLOOKUP(Q72,Datos!$L$25:$N$29,3,0)</f>
        <v>3</v>
      </c>
      <c r="X72" s="356" t="str">
        <f>IF(W72=1,"Leve",IF(W72=2,"Menor",IF(W72=3,"Moderado",IF(W72=4,"Mayor","Catastrófico"))))</f>
        <v>Moderado</v>
      </c>
      <c r="Y72" s="362">
        <f>_xlfn.NUMBERVALUE(CONCATENATE(U72,W72),"##")</f>
        <v>13</v>
      </c>
      <c r="Z72" s="363" t="str">
        <f>VLOOKUP(Y72,Datos!$I$37:$J$61,2,FALSE)</f>
        <v>MODERADO</v>
      </c>
      <c r="AA72" s="487" t="s">
        <v>728</v>
      </c>
      <c r="AB72" s="498" t="s">
        <v>729</v>
      </c>
      <c r="AC72" s="372" t="s">
        <v>251</v>
      </c>
      <c r="AD72" s="498" t="s">
        <v>730</v>
      </c>
      <c r="AE72" s="350" t="s">
        <v>226</v>
      </c>
      <c r="AF72" s="350" t="s">
        <v>252</v>
      </c>
      <c r="AG72" s="350" t="s">
        <v>217</v>
      </c>
      <c r="AH72" s="350" t="s">
        <v>227</v>
      </c>
      <c r="AI72" s="347" t="s">
        <v>219</v>
      </c>
      <c r="AJ72" s="353">
        <f>IF(AE72=Datos!$C$63,Datos!$C$73,IF(AE72=Datos!$C$64,Datos!$C$74,IF(AE72=Datos!$C$65,Datos!$C$75,"Revisar")))+IF(AF72=Datos!$D$63,Datos!$D$73,IF(AF72=Datos!$D$64,Datos!$D$74,"Revisar"))+IF(AG72=Datos!$E$63,Datos!$E$73,IF(AG72=Datos!$E$64,Datos!$E$74,"Revisar"))+IF(AI72=Datos!$G$63,Datos!$G$73,IF(AI72=Datos!$G$64,Datos!$G$74,IF(AI72=Datos!$G$65,Datos!$G$75,"Revisar")))</f>
        <v>0.75</v>
      </c>
      <c r="AK72" s="353">
        <f>IF(AE72=Datos!$C$65,AJ72,0)</f>
        <v>0</v>
      </c>
      <c r="AL72" s="353">
        <f>IF(OR(AE72=Datos!$C$63,AE72=Datos!$C$64),AJ72,0)</f>
        <v>0.75</v>
      </c>
      <c r="AM72" s="356">
        <f>IF(ROUND(U72-SUM(AL72:AL74),0)&lt;=0,1,ROUND(U72-SUM(AL72:AL74),0))</f>
        <v>1</v>
      </c>
      <c r="AN72" s="356" t="str">
        <f>IF(AM72=1,"Muy Baja",IF(AM72=2,"Baja",IF(AM72=3,"Media",IF(AM72=4,"Alta","Muy Alta"))))</f>
        <v>Muy Baja</v>
      </c>
      <c r="AO72" s="356">
        <f>ROUND(W72-SUM(AK72:AK74),0)</f>
        <v>3</v>
      </c>
      <c r="AP72" s="356" t="str">
        <f>IF(AO72=1,"Leve",IF(AO72=2,"Menor",IF(AO72=3,"Moderado",IF(AO72=4,"Mayor","Catastrófico"))))</f>
        <v>Moderado</v>
      </c>
      <c r="AQ72" s="382">
        <f>_xlfn.NUMBERVALUE(CONCATENATE(AM72,AO72),"##")</f>
        <v>13</v>
      </c>
      <c r="AR72" s="357" t="str">
        <f>+VLOOKUP(AQ72,Datos!$I$37:$J$65,2,FALSE)</f>
        <v>MODERADO</v>
      </c>
      <c r="AS72" s="332" t="s">
        <v>220</v>
      </c>
      <c r="AT72" s="345" t="s">
        <v>404</v>
      </c>
      <c r="AU72" s="345" t="s">
        <v>251</v>
      </c>
      <c r="AV72" s="346">
        <v>45873</v>
      </c>
      <c r="AW72" s="346">
        <v>46013</v>
      </c>
      <c r="AX72" s="345" t="s">
        <v>405</v>
      </c>
    </row>
    <row r="73" spans="1:50" ht="51" customHeight="1" x14ac:dyDescent="0.25">
      <c r="A73" s="365"/>
      <c r="B73" s="367"/>
      <c r="C73" s="367"/>
      <c r="D73" s="361"/>
      <c r="E73" s="361"/>
      <c r="F73" s="361"/>
      <c r="G73" s="367"/>
      <c r="H73" s="361"/>
      <c r="I73" s="361"/>
      <c r="J73" s="481"/>
      <c r="K73" s="489"/>
      <c r="L73" s="494"/>
      <c r="M73" s="496"/>
      <c r="N73" s="496"/>
      <c r="O73" s="370"/>
      <c r="P73" s="361"/>
      <c r="Q73" s="345"/>
      <c r="R73" s="364"/>
      <c r="S73" s="345"/>
      <c r="T73" s="364"/>
      <c r="U73" s="364"/>
      <c r="V73" s="356"/>
      <c r="W73" s="364"/>
      <c r="X73" s="356"/>
      <c r="Y73" s="362"/>
      <c r="Z73" s="363"/>
      <c r="AA73" s="500"/>
      <c r="AB73" s="465"/>
      <c r="AC73" s="336"/>
      <c r="AD73" s="465"/>
      <c r="AE73" s="351"/>
      <c r="AF73" s="351"/>
      <c r="AG73" s="351"/>
      <c r="AH73" s="351"/>
      <c r="AI73" s="348"/>
      <c r="AJ73" s="354"/>
      <c r="AK73" s="354"/>
      <c r="AL73" s="354"/>
      <c r="AM73" s="356"/>
      <c r="AN73" s="356"/>
      <c r="AO73" s="356"/>
      <c r="AP73" s="356"/>
      <c r="AQ73" s="382"/>
      <c r="AR73" s="357"/>
      <c r="AS73" s="332"/>
      <c r="AT73" s="345"/>
      <c r="AU73" s="345"/>
      <c r="AV73" s="345"/>
      <c r="AW73" s="345"/>
      <c r="AX73" s="345"/>
    </row>
    <row r="74" spans="1:50" ht="163.5" customHeight="1" x14ac:dyDescent="0.25">
      <c r="A74" s="365"/>
      <c r="B74" s="368"/>
      <c r="C74" s="368"/>
      <c r="D74" s="361"/>
      <c r="E74" s="361"/>
      <c r="F74" s="361"/>
      <c r="G74" s="368"/>
      <c r="H74" s="361"/>
      <c r="I74" s="361"/>
      <c r="J74" s="482"/>
      <c r="K74" s="489"/>
      <c r="L74" s="494"/>
      <c r="M74" s="497"/>
      <c r="N74" s="497"/>
      <c r="O74" s="370"/>
      <c r="P74" s="361"/>
      <c r="Q74" s="345"/>
      <c r="R74" s="364"/>
      <c r="S74" s="345"/>
      <c r="T74" s="364"/>
      <c r="U74" s="364"/>
      <c r="V74" s="356"/>
      <c r="W74" s="364"/>
      <c r="X74" s="356"/>
      <c r="Y74" s="362"/>
      <c r="Z74" s="363"/>
      <c r="AA74" s="501"/>
      <c r="AB74" s="499"/>
      <c r="AC74" s="337"/>
      <c r="AD74" s="499"/>
      <c r="AE74" s="352"/>
      <c r="AF74" s="352"/>
      <c r="AG74" s="352"/>
      <c r="AH74" s="352"/>
      <c r="AI74" s="349"/>
      <c r="AJ74" s="355"/>
      <c r="AK74" s="355"/>
      <c r="AL74" s="355"/>
      <c r="AM74" s="356"/>
      <c r="AN74" s="356"/>
      <c r="AO74" s="356"/>
      <c r="AP74" s="356"/>
      <c r="AQ74" s="382"/>
      <c r="AR74" s="357"/>
      <c r="AS74" s="332"/>
      <c r="AT74" s="345"/>
      <c r="AU74" s="345"/>
      <c r="AV74" s="345"/>
      <c r="AW74" s="345"/>
      <c r="AX74" s="345"/>
    </row>
    <row r="75" spans="1:50" ht="28.95" customHeight="1" x14ac:dyDescent="0.25">
      <c r="A75" s="365">
        <v>15</v>
      </c>
      <c r="B75" s="366" t="s">
        <v>406</v>
      </c>
      <c r="C75" s="392">
        <v>45897</v>
      </c>
      <c r="D75" s="361" t="s">
        <v>268</v>
      </c>
      <c r="E75" s="361" t="s">
        <v>269</v>
      </c>
      <c r="F75" s="361" t="s">
        <v>200</v>
      </c>
      <c r="G75" s="366" t="s">
        <v>201</v>
      </c>
      <c r="H75" s="361" t="s">
        <v>294</v>
      </c>
      <c r="I75" s="361" t="s">
        <v>407</v>
      </c>
      <c r="J75" s="480" t="s">
        <v>343</v>
      </c>
      <c r="K75" s="489" t="s">
        <v>408</v>
      </c>
      <c r="L75" s="433" t="s">
        <v>731</v>
      </c>
      <c r="M75" s="434" t="s">
        <v>732</v>
      </c>
      <c r="N75" s="483" t="s">
        <v>733</v>
      </c>
      <c r="O75" s="370" t="str">
        <f>CONCATENATE(L75," ",M75," ",N75)</f>
        <v>Inadecuada gestión de la capacidad de los recursos tecnológicos de la infraestructura y limitada toma de desiciones oportunas y preventivas, por ausencia de seguimiento, medición y revisiones periódicas,  debido al desconocimiento en el uso, interpretación y análisis de las herramientas de monitoreo</v>
      </c>
      <c r="P75" s="361" t="s">
        <v>278</v>
      </c>
      <c r="Q75" s="345" t="s">
        <v>409</v>
      </c>
      <c r="R75" s="364" t="str">
        <f>VLOOKUP(Q75,Datos!$L$25:$M$29,2,0)</f>
        <v>MAYOR 80%</v>
      </c>
      <c r="S75" s="345" t="s">
        <v>410</v>
      </c>
      <c r="T75" s="364" t="str">
        <f>VLOOKUP(S75,Datos!$E$25:$F$29,2,0)</f>
        <v>Posible</v>
      </c>
      <c r="U75" s="364">
        <f>VLOOKUP(S75,Datos!$G$25:$I$29,3,0)</f>
        <v>3</v>
      </c>
      <c r="V75" s="356" t="str">
        <f>IF(F75="Corrupción",(IF(U75=1,"Rara Vez",IF(U75=2,"Improbable",IF(U75=3,"Posible",IF(U75=4,"Probable",IF(U75=5,"Seguro","Revisar")))))),IF(U75=1,"Muy Baja",IF(U75=2,"Baja",IF(U75=3,"Media",IF(U75=4,"Alta","Muy Alta")))))</f>
        <v>Media</v>
      </c>
      <c r="W75" s="364">
        <f>VLOOKUP(Q75,Datos!$L$25:$N$29,3,0)</f>
        <v>4</v>
      </c>
      <c r="X75" s="356" t="str">
        <f>IF(W75=1,"Leve",IF(W75=2,"Menor",IF(W75=3,"Moderado",IF(W75=4,"Mayor","Catastrófico"))))</f>
        <v>Mayor</v>
      </c>
      <c r="Y75" s="362">
        <f>_xlfn.NUMBERVALUE(CONCATENATE(U75,W75),"##")</f>
        <v>34</v>
      </c>
      <c r="Z75" s="363" t="str">
        <f>VLOOKUP(Y75,Datos!$I$37:$J$61,2,FALSE)</f>
        <v>ALTO</v>
      </c>
      <c r="AA75" s="487" t="s">
        <v>734</v>
      </c>
      <c r="AB75" s="502" t="s">
        <v>735</v>
      </c>
      <c r="AC75" s="372" t="s">
        <v>251</v>
      </c>
      <c r="AD75" s="498" t="s">
        <v>736</v>
      </c>
      <c r="AE75" s="350" t="s">
        <v>215</v>
      </c>
      <c r="AF75" s="350" t="s">
        <v>252</v>
      </c>
      <c r="AG75" s="350" t="s">
        <v>217</v>
      </c>
      <c r="AH75" s="350" t="s">
        <v>218</v>
      </c>
      <c r="AI75" s="347" t="s">
        <v>219</v>
      </c>
      <c r="AJ75" s="353">
        <f>IF(AE75=Datos!$C$63,Datos!$C$73,IF(AE75=Datos!$C$64,Datos!$C$74,IF(AE75=Datos!$C$65,Datos!$C$75,"Revisar")))+IF(AF75=Datos!$D$63,Datos!$D$73,IF(AF75=Datos!$D$64,Datos!$D$74,"Revisar"))+IF(AG75=Datos!$E$63,Datos!$E$73,IF(AG75=Datos!$E$64,Datos!$E$74,"Revisar"))+IF(AI75=Datos!$G$63,Datos!$G$73,IF(AI75=Datos!$G$64,Datos!$G$74,IF(AI75=Datos!$G$65,Datos!$G$75,"Revisar")))</f>
        <v>0.65</v>
      </c>
      <c r="AK75" s="353">
        <f>IF(AE75=Datos!$C$65,AJ75,0)</f>
        <v>0</v>
      </c>
      <c r="AL75" s="353">
        <f>IF(OR(AE75=Datos!$C$63,AE75=Datos!$C$64),AJ75,0)</f>
        <v>0.65</v>
      </c>
      <c r="AM75" s="356">
        <f>IF(ROUND(U75-SUM(AL75:AL77),0)&lt;=0,1,ROUND(U75-SUM(AL75:AL77),0))</f>
        <v>2</v>
      </c>
      <c r="AN75" s="356" t="str">
        <f>IF(AM75=1,"Muy Baja",IF(AM75=2,"Baja",IF(AM75=3,"Media",IF(AM75=4,"Alta","Muy Alta"))))</f>
        <v>Baja</v>
      </c>
      <c r="AO75" s="356">
        <f>ROUND(W75-SUM(AK75:AK77),0)</f>
        <v>4</v>
      </c>
      <c r="AP75" s="356" t="str">
        <f>IF(AO75=1,"Leve",IF(AO75=2,"Menor",IF(AO75=3,"Moderado",IF(AO75=4,"Mayor","Catastrófico"))))</f>
        <v>Mayor</v>
      </c>
      <c r="AQ75" s="382">
        <f>_xlfn.NUMBERVALUE(CONCATENATE(AM75,AO75),"##")</f>
        <v>24</v>
      </c>
      <c r="AR75" s="357" t="str">
        <f>+VLOOKUP(AQ75,Datos!$I$37:$J$65,2,FALSE)</f>
        <v>ALTO</v>
      </c>
      <c r="AS75" s="332" t="s">
        <v>220</v>
      </c>
      <c r="AT75" s="345" t="s">
        <v>411</v>
      </c>
      <c r="AU75" s="345" t="s">
        <v>251</v>
      </c>
      <c r="AV75" s="346">
        <v>45873</v>
      </c>
      <c r="AW75" s="346">
        <v>46013</v>
      </c>
      <c r="AX75" s="345" t="s">
        <v>412</v>
      </c>
    </row>
    <row r="76" spans="1:50" ht="56.25" customHeight="1" x14ac:dyDescent="0.25">
      <c r="A76" s="365"/>
      <c r="B76" s="367"/>
      <c r="C76" s="367"/>
      <c r="D76" s="361"/>
      <c r="E76" s="361"/>
      <c r="F76" s="361"/>
      <c r="G76" s="367"/>
      <c r="H76" s="361"/>
      <c r="I76" s="361"/>
      <c r="J76" s="481"/>
      <c r="K76" s="489"/>
      <c r="L76" s="433"/>
      <c r="M76" s="434"/>
      <c r="N76" s="484"/>
      <c r="O76" s="370"/>
      <c r="P76" s="361"/>
      <c r="Q76" s="345"/>
      <c r="R76" s="364"/>
      <c r="S76" s="345"/>
      <c r="T76" s="364"/>
      <c r="U76" s="364"/>
      <c r="V76" s="356"/>
      <c r="W76" s="364"/>
      <c r="X76" s="356"/>
      <c r="Y76" s="362"/>
      <c r="Z76" s="363"/>
      <c r="AA76" s="500"/>
      <c r="AB76" s="503"/>
      <c r="AC76" s="336"/>
      <c r="AD76" s="465"/>
      <c r="AE76" s="351"/>
      <c r="AF76" s="351"/>
      <c r="AG76" s="351"/>
      <c r="AH76" s="351"/>
      <c r="AI76" s="348"/>
      <c r="AJ76" s="354"/>
      <c r="AK76" s="354"/>
      <c r="AL76" s="354"/>
      <c r="AM76" s="356"/>
      <c r="AN76" s="356"/>
      <c r="AO76" s="356"/>
      <c r="AP76" s="356"/>
      <c r="AQ76" s="382"/>
      <c r="AR76" s="357"/>
      <c r="AS76" s="332"/>
      <c r="AT76" s="345"/>
      <c r="AU76" s="345"/>
      <c r="AV76" s="345"/>
      <c r="AW76" s="345"/>
      <c r="AX76" s="345"/>
    </row>
    <row r="77" spans="1:50" ht="113.25" customHeight="1" x14ac:dyDescent="0.25">
      <c r="A77" s="365"/>
      <c r="B77" s="368"/>
      <c r="C77" s="368"/>
      <c r="D77" s="361"/>
      <c r="E77" s="361"/>
      <c r="F77" s="361"/>
      <c r="G77" s="368"/>
      <c r="H77" s="361"/>
      <c r="I77" s="361"/>
      <c r="J77" s="482"/>
      <c r="K77" s="489"/>
      <c r="L77" s="433"/>
      <c r="M77" s="434"/>
      <c r="N77" s="484"/>
      <c r="O77" s="370"/>
      <c r="P77" s="361"/>
      <c r="Q77" s="345"/>
      <c r="R77" s="364"/>
      <c r="S77" s="345"/>
      <c r="T77" s="364"/>
      <c r="U77" s="364"/>
      <c r="V77" s="356"/>
      <c r="W77" s="364"/>
      <c r="X77" s="356"/>
      <c r="Y77" s="362"/>
      <c r="Z77" s="363"/>
      <c r="AA77" s="501"/>
      <c r="AB77" s="504"/>
      <c r="AC77" s="337"/>
      <c r="AD77" s="499"/>
      <c r="AE77" s="352"/>
      <c r="AF77" s="352"/>
      <c r="AG77" s="352"/>
      <c r="AH77" s="352"/>
      <c r="AI77" s="349"/>
      <c r="AJ77" s="355"/>
      <c r="AK77" s="355"/>
      <c r="AL77" s="355"/>
      <c r="AM77" s="356"/>
      <c r="AN77" s="356"/>
      <c r="AO77" s="356"/>
      <c r="AP77" s="356"/>
      <c r="AQ77" s="382"/>
      <c r="AR77" s="357"/>
      <c r="AS77" s="332"/>
      <c r="AT77" s="345"/>
      <c r="AU77" s="345"/>
      <c r="AV77" s="345"/>
      <c r="AW77" s="345"/>
      <c r="AX77" s="345"/>
    </row>
    <row r="78" spans="1:50" ht="28.95" customHeight="1" x14ac:dyDescent="0.25">
      <c r="A78" s="365">
        <v>16</v>
      </c>
      <c r="B78" s="366" t="s">
        <v>413</v>
      </c>
      <c r="C78" s="392">
        <v>45897</v>
      </c>
      <c r="D78" s="361" t="s">
        <v>268</v>
      </c>
      <c r="E78" s="361" t="s">
        <v>269</v>
      </c>
      <c r="F78" s="361" t="s">
        <v>200</v>
      </c>
      <c r="G78" s="366" t="s">
        <v>201</v>
      </c>
      <c r="H78" s="361" t="s">
        <v>374</v>
      </c>
      <c r="I78" s="361" t="s">
        <v>401</v>
      </c>
      <c r="J78" s="480" t="s">
        <v>343</v>
      </c>
      <c r="K78" s="489" t="s">
        <v>414</v>
      </c>
      <c r="L78" s="505" t="s">
        <v>415</v>
      </c>
      <c r="M78" s="434" t="s">
        <v>416</v>
      </c>
      <c r="N78" s="453" t="s">
        <v>417</v>
      </c>
      <c r="O78" s="370" t="str">
        <f>CONCATENATE(L78," ",M78," ",N78)</f>
        <v xml:space="preserve">Perdida de confidencialidad e integridad de la información en la ejecución de proyectos de inversión de TI, por gestión inadecuada de requisitos de seguridad de la información,  debido a la falta de seguimiento al cumplimiento de los  lineamientos de seguridad </v>
      </c>
      <c r="P78" s="361" t="s">
        <v>418</v>
      </c>
      <c r="Q78" s="345" t="s">
        <v>242</v>
      </c>
      <c r="R78" s="364" t="str">
        <f>VLOOKUP(Q78,Datos!$L$25:$M$29,2,0)</f>
        <v>MENOR 40%</v>
      </c>
      <c r="S78" s="345" t="s">
        <v>410</v>
      </c>
      <c r="T78" s="364" t="str">
        <f>VLOOKUP(S78,Datos!$E$25:$F$29,2,0)</f>
        <v>Posible</v>
      </c>
      <c r="U78" s="364">
        <f>VLOOKUP(S78,Datos!$G$25:$I$29,3,0)</f>
        <v>3</v>
      </c>
      <c r="V78" s="356" t="str">
        <f>IF(F78="Corrupción",(IF(U78=1,"Rara Vez",IF(U78=2,"Improbable",IF(U78=3,"Posible",IF(U78=4,"Probable",IF(U78=5,"Seguro","Revisar")))))),IF(U78=1,"Muy Baja",IF(U78=2,"Baja",IF(U78=3,"Media",IF(U78=4,"Alta","Muy Alta")))))</f>
        <v>Media</v>
      </c>
      <c r="W78" s="364">
        <f>VLOOKUP(Q78,Datos!$L$25:$N$29,3,0)</f>
        <v>2</v>
      </c>
      <c r="X78" s="356" t="str">
        <f>IF(W78=1,"Leve",IF(W78=2,"Menor",IF(W78=3,"Moderado",IF(W78=4,"Mayor","Catastrófico"))))</f>
        <v>Menor</v>
      </c>
      <c r="Y78" s="362">
        <f>_xlfn.NUMBERVALUE(CONCATENATE(U78,W78),"##")</f>
        <v>32</v>
      </c>
      <c r="Z78" s="363" t="str">
        <f>VLOOKUP(Y78,Datos!$I$37:$J$61,2,FALSE)</f>
        <v>MODERADO</v>
      </c>
      <c r="AA78" s="487" t="s">
        <v>419</v>
      </c>
      <c r="AB78" s="502" t="s">
        <v>420</v>
      </c>
      <c r="AC78" s="372" t="s">
        <v>251</v>
      </c>
      <c r="AD78" s="498" t="s">
        <v>421</v>
      </c>
      <c r="AE78" s="350" t="s">
        <v>226</v>
      </c>
      <c r="AF78" s="350" t="s">
        <v>216</v>
      </c>
      <c r="AG78" s="350" t="s">
        <v>217</v>
      </c>
      <c r="AH78" s="350" t="s">
        <v>227</v>
      </c>
      <c r="AI78" s="347" t="s">
        <v>219</v>
      </c>
      <c r="AJ78" s="353">
        <f>IF(AE78=Datos!$C$63,Datos!$C$73,IF(AE78=Datos!$C$64,Datos!$C$74,IF(AE78=Datos!$C$65,Datos!$C$75,"Revisar")))+IF(AF78=Datos!$D$63,Datos!$D$73,IF(AF78=Datos!$D$64,Datos!$D$74,"Revisar"))+IF(AG78=Datos!$E$63,Datos!$E$73,IF(AG78=Datos!$E$64,Datos!$E$74,"Revisar"))+IF(AI78=Datos!$G$63,Datos!$G$73,IF(AI78=Datos!$G$64,Datos!$G$74,IF(AI78=Datos!$G$65,Datos!$G$75,"Revisar")))</f>
        <v>0.65</v>
      </c>
      <c r="AK78" s="353">
        <f>IF(AE78=Datos!$C$65,AJ78,0)</f>
        <v>0</v>
      </c>
      <c r="AL78" s="353">
        <f>IF(OR(AE78=Datos!$C$63,AE78=Datos!$C$64),AJ78,0)</f>
        <v>0.65</v>
      </c>
      <c r="AM78" s="356">
        <f>IF(ROUND(U78-SUM(AL78:AL80),0)&lt;=0,1,ROUND(U78-SUM(AL78:AL80),0))</f>
        <v>2</v>
      </c>
      <c r="AN78" s="356" t="str">
        <f>IF(AM78=1,"Muy Baja",IF(AM78=2,"Baja",IF(AM78=3,"Media",IF(AM78=4,"Alta","Muy Alta"))))</f>
        <v>Baja</v>
      </c>
      <c r="AO78" s="356">
        <f>ROUND(W78-SUM(AK78:AK80),0)</f>
        <v>2</v>
      </c>
      <c r="AP78" s="356" t="str">
        <f>IF(AO78=1,"Leve",IF(AO78=2,"Menor",IF(AO78=3,"Moderado",IF(AO78=4,"Mayor","Catastrófico"))))</f>
        <v>Menor</v>
      </c>
      <c r="AQ78" s="382">
        <f>_xlfn.NUMBERVALUE(CONCATENATE(AM78,AO78),"##")</f>
        <v>22</v>
      </c>
      <c r="AR78" s="357" t="str">
        <f>+VLOOKUP(AQ78,Datos!$I$37:$J$65,2,FALSE)</f>
        <v>MODERADO</v>
      </c>
      <c r="AS78" s="332" t="s">
        <v>220</v>
      </c>
      <c r="AT78" s="345" t="s">
        <v>422</v>
      </c>
      <c r="AU78" s="345" t="s">
        <v>251</v>
      </c>
      <c r="AV78" s="346">
        <v>45873</v>
      </c>
      <c r="AW78" s="371">
        <v>46013</v>
      </c>
      <c r="AX78" s="345" t="s">
        <v>423</v>
      </c>
    </row>
    <row r="79" spans="1:50" ht="95.25" customHeight="1" x14ac:dyDescent="0.25">
      <c r="A79" s="365"/>
      <c r="B79" s="367"/>
      <c r="C79" s="367"/>
      <c r="D79" s="361"/>
      <c r="E79" s="361"/>
      <c r="F79" s="361"/>
      <c r="G79" s="367"/>
      <c r="H79" s="361"/>
      <c r="I79" s="361"/>
      <c r="J79" s="481"/>
      <c r="K79" s="489"/>
      <c r="L79" s="505"/>
      <c r="M79" s="434"/>
      <c r="N79" s="453"/>
      <c r="O79" s="370"/>
      <c r="P79" s="361"/>
      <c r="Q79" s="345"/>
      <c r="R79" s="364"/>
      <c r="S79" s="345"/>
      <c r="T79" s="364"/>
      <c r="U79" s="364"/>
      <c r="V79" s="356"/>
      <c r="W79" s="364"/>
      <c r="X79" s="356"/>
      <c r="Y79" s="362"/>
      <c r="Z79" s="363"/>
      <c r="AA79" s="500"/>
      <c r="AB79" s="503"/>
      <c r="AC79" s="336"/>
      <c r="AD79" s="465"/>
      <c r="AE79" s="351"/>
      <c r="AF79" s="351"/>
      <c r="AG79" s="351"/>
      <c r="AH79" s="351"/>
      <c r="AI79" s="348"/>
      <c r="AJ79" s="354"/>
      <c r="AK79" s="354"/>
      <c r="AL79" s="354"/>
      <c r="AM79" s="356"/>
      <c r="AN79" s="356"/>
      <c r="AO79" s="356"/>
      <c r="AP79" s="356"/>
      <c r="AQ79" s="382"/>
      <c r="AR79" s="357"/>
      <c r="AS79" s="332"/>
      <c r="AT79" s="345"/>
      <c r="AU79" s="345"/>
      <c r="AV79" s="345"/>
      <c r="AW79" s="361"/>
      <c r="AX79" s="345"/>
    </row>
    <row r="80" spans="1:50" ht="46.5" customHeight="1" x14ac:dyDescent="0.25">
      <c r="A80" s="365"/>
      <c r="B80" s="368"/>
      <c r="C80" s="368"/>
      <c r="D80" s="361"/>
      <c r="E80" s="361"/>
      <c r="F80" s="361"/>
      <c r="G80" s="368"/>
      <c r="H80" s="361"/>
      <c r="I80" s="361"/>
      <c r="J80" s="482"/>
      <c r="K80" s="489"/>
      <c r="L80" s="505"/>
      <c r="M80" s="434"/>
      <c r="N80" s="453"/>
      <c r="O80" s="370"/>
      <c r="P80" s="361"/>
      <c r="Q80" s="345"/>
      <c r="R80" s="364"/>
      <c r="S80" s="345"/>
      <c r="T80" s="364"/>
      <c r="U80" s="364"/>
      <c r="V80" s="356"/>
      <c r="W80" s="364"/>
      <c r="X80" s="356"/>
      <c r="Y80" s="362"/>
      <c r="Z80" s="363"/>
      <c r="AA80" s="500"/>
      <c r="AB80" s="503"/>
      <c r="AC80" s="336"/>
      <c r="AD80" s="465"/>
      <c r="AE80" s="352"/>
      <c r="AF80" s="352"/>
      <c r="AG80" s="352"/>
      <c r="AH80" s="352"/>
      <c r="AI80" s="349"/>
      <c r="AJ80" s="355"/>
      <c r="AK80" s="355"/>
      <c r="AL80" s="355"/>
      <c r="AM80" s="356"/>
      <c r="AN80" s="356"/>
      <c r="AO80" s="356"/>
      <c r="AP80" s="356"/>
      <c r="AQ80" s="382"/>
      <c r="AR80" s="357"/>
      <c r="AS80" s="332"/>
      <c r="AT80" s="345"/>
      <c r="AU80" s="345"/>
      <c r="AV80" s="345"/>
      <c r="AW80" s="361"/>
      <c r="AX80" s="345"/>
    </row>
    <row r="81" spans="1:50" ht="83.25" customHeight="1" x14ac:dyDescent="0.25">
      <c r="A81" s="365">
        <v>17</v>
      </c>
      <c r="B81" s="366" t="s">
        <v>424</v>
      </c>
      <c r="C81" s="392">
        <v>45897</v>
      </c>
      <c r="D81" s="361" t="s">
        <v>268</v>
      </c>
      <c r="E81" s="361" t="s">
        <v>269</v>
      </c>
      <c r="F81" s="361" t="s">
        <v>200</v>
      </c>
      <c r="G81" s="366" t="s">
        <v>201</v>
      </c>
      <c r="H81" s="361" t="s">
        <v>374</v>
      </c>
      <c r="I81" s="361" t="s">
        <v>401</v>
      </c>
      <c r="J81" s="480" t="s">
        <v>361</v>
      </c>
      <c r="K81" s="489" t="s">
        <v>383</v>
      </c>
      <c r="L81" s="505" t="s">
        <v>737</v>
      </c>
      <c r="M81" s="434" t="s">
        <v>738</v>
      </c>
      <c r="N81" s="453" t="s">
        <v>739</v>
      </c>
      <c r="O81" s="370" t="str">
        <f>CONCATENATE(L81," ",M81," ",N81)</f>
        <v>Perdida de confidencialidad, integridad y disponibilidad de la información y de los servicios de TI durante el ciclo de desarrollo de software por acceso no autorizado al código fuente y a ambientes de desarrollo, prueba y producción debido a falta de actualización, formalización y aplicación de politicas, procedimientos y controles de seguridad</v>
      </c>
      <c r="P81" s="361" t="s">
        <v>418</v>
      </c>
      <c r="Q81" s="345" t="s">
        <v>242</v>
      </c>
      <c r="R81" s="364" t="str">
        <f>VLOOKUP(Q81,Datos!$L$25:$M$29,2,0)</f>
        <v>MENOR 40%</v>
      </c>
      <c r="S81" s="345" t="s">
        <v>243</v>
      </c>
      <c r="T81" s="364" t="str">
        <f>VLOOKUP(S81,Datos!$E$25:$F$29,2,0)</f>
        <v>Improbable</v>
      </c>
      <c r="U81" s="364">
        <f>VLOOKUP(S81,Datos!$G$25:$I$29,3,0)</f>
        <v>2</v>
      </c>
      <c r="V81" s="356" t="str">
        <f>IF(F81="Corrupción",(IF(U81=1,"Rara Vez",IF(U81=2,"Improbable",IF(U81=3,"Posible",IF(U81=4,"Probable",IF(U81=5,"Seguro","Revisar")))))),IF(U81=1,"Muy Baja",IF(U81=2,"Baja",IF(U81=3,"Media",IF(U81=4,"Alta","Muy Alta")))))</f>
        <v>Baja</v>
      </c>
      <c r="W81" s="364">
        <f>VLOOKUP(Q81,Datos!$L$25:$N$29,3,0)</f>
        <v>2</v>
      </c>
      <c r="X81" s="356" t="str">
        <f>IF(W81=1,"Leve",IF(W81=2,"Menor",IF(W81=3,"Moderado",IF(W81=4,"Mayor","Catastrófico"))))</f>
        <v>Menor</v>
      </c>
      <c r="Y81" s="362">
        <f>_xlfn.NUMBERVALUE(CONCATENATE(U81,W81),"##")</f>
        <v>22</v>
      </c>
      <c r="Z81" s="363" t="str">
        <f>VLOOKUP(Y81,Datos!$I$37:$J$61,2,FALSE)</f>
        <v>MODERADO</v>
      </c>
      <c r="AA81" s="287" t="s">
        <v>676</v>
      </c>
      <c r="AB81" s="287" t="s">
        <v>425</v>
      </c>
      <c r="AC81" s="300" t="s">
        <v>426</v>
      </c>
      <c r="AD81" s="287" t="s">
        <v>427</v>
      </c>
      <c r="AE81" s="350" t="s">
        <v>226</v>
      </c>
      <c r="AF81" s="350" t="s">
        <v>252</v>
      </c>
      <c r="AG81" s="350" t="s">
        <v>217</v>
      </c>
      <c r="AH81" s="350" t="s">
        <v>227</v>
      </c>
      <c r="AI81" s="347" t="s">
        <v>219</v>
      </c>
      <c r="AJ81" s="353">
        <f>IF(AE81=Datos!$C$63,Datos!$C$73,IF(AE81=Datos!$C$64,Datos!$C$74,IF(AE81=Datos!$C$65,Datos!$C$75,"Revisar")))+IF(AF81=Datos!$D$63,Datos!$D$73,IF(AF81=Datos!$D$64,Datos!$D$74,"Revisar"))+IF(AG81=Datos!$E$63,Datos!$E$73,IF(AG81=Datos!$E$64,Datos!$E$74,"Revisar"))+IF(AI81=Datos!$G$63,Datos!$G$73,IF(AI81=Datos!$G$64,Datos!$G$74,IF(AI81=Datos!$G$65,Datos!$G$75,"Revisar")))</f>
        <v>0.75</v>
      </c>
      <c r="AK81" s="353">
        <f>IF(AE81=Datos!$C$65,AJ81,0)</f>
        <v>0</v>
      </c>
      <c r="AL81" s="353">
        <f>IF(OR(AE81=Datos!$C$63,AE81=Datos!$C$64),AJ81,0)</f>
        <v>0.75</v>
      </c>
      <c r="AM81" s="356">
        <f>IF(ROUND(U81-SUM(AL81:AL82),0)&lt;=0,1,ROUND(U81-SUM(AL81:AL82),0))</f>
        <v>1</v>
      </c>
      <c r="AN81" s="356" t="str">
        <f>IF(AM81=1,"Muy Baja",IF(AM81=2,"Baja",IF(AM81=3,"Media",IF(AM81=4,"Alta","Muy Alta"))))</f>
        <v>Muy Baja</v>
      </c>
      <c r="AO81" s="356">
        <f>ROUND(W81-SUM(AK81:AK82),0)</f>
        <v>2</v>
      </c>
      <c r="AP81" s="356" t="str">
        <f>IF(AO81=1,"Leve",IF(AO81=2,"Menor",IF(AO81=3,"Moderado",IF(AO81=4,"Mayor","Catastrófico"))))</f>
        <v>Menor</v>
      </c>
      <c r="AQ81" s="382">
        <f>_xlfn.NUMBERVALUE(CONCATENATE(AM81,AO81),"##")</f>
        <v>12</v>
      </c>
      <c r="AR81" s="357" t="str">
        <f>+VLOOKUP(AQ81,Datos!$I$37:$J$65,2,FALSE)</f>
        <v>BAJO</v>
      </c>
      <c r="AS81" s="332" t="s">
        <v>220</v>
      </c>
      <c r="AT81" s="345" t="s">
        <v>428</v>
      </c>
      <c r="AU81" s="345" t="s">
        <v>251</v>
      </c>
      <c r="AV81" s="346">
        <v>45873</v>
      </c>
      <c r="AW81" s="371">
        <v>46013</v>
      </c>
      <c r="AX81" s="345" t="s">
        <v>429</v>
      </c>
    </row>
    <row r="82" spans="1:50" ht="179.25" customHeight="1" x14ac:dyDescent="0.25">
      <c r="A82" s="365"/>
      <c r="B82" s="367"/>
      <c r="C82" s="367"/>
      <c r="D82" s="361"/>
      <c r="E82" s="361"/>
      <c r="F82" s="361"/>
      <c r="G82" s="368"/>
      <c r="H82" s="361"/>
      <c r="I82" s="361"/>
      <c r="J82" s="481"/>
      <c r="K82" s="489"/>
      <c r="L82" s="505"/>
      <c r="M82" s="434"/>
      <c r="N82" s="453"/>
      <c r="O82" s="370"/>
      <c r="P82" s="361"/>
      <c r="Q82" s="345"/>
      <c r="R82" s="364"/>
      <c r="S82" s="345"/>
      <c r="T82" s="364"/>
      <c r="U82" s="364"/>
      <c r="V82" s="356"/>
      <c r="W82" s="364"/>
      <c r="X82" s="356"/>
      <c r="Y82" s="362"/>
      <c r="Z82" s="363"/>
      <c r="AA82" s="287" t="s">
        <v>740</v>
      </c>
      <c r="AB82" s="287" t="s">
        <v>430</v>
      </c>
      <c r="AC82" s="300" t="s">
        <v>426</v>
      </c>
      <c r="AD82" s="287" t="s">
        <v>431</v>
      </c>
      <c r="AE82" s="351"/>
      <c r="AF82" s="351"/>
      <c r="AG82" s="351"/>
      <c r="AH82" s="351"/>
      <c r="AI82" s="348"/>
      <c r="AJ82" s="355"/>
      <c r="AK82" s="355"/>
      <c r="AL82" s="355"/>
      <c r="AM82" s="356"/>
      <c r="AN82" s="356"/>
      <c r="AO82" s="356"/>
      <c r="AP82" s="356"/>
      <c r="AQ82" s="382"/>
      <c r="AR82" s="357"/>
      <c r="AS82" s="332"/>
      <c r="AT82" s="345"/>
      <c r="AU82" s="345"/>
      <c r="AV82" s="345"/>
      <c r="AW82" s="361"/>
      <c r="AX82" s="345"/>
    </row>
    <row r="83" spans="1:50" ht="51.75" customHeight="1" x14ac:dyDescent="0.25">
      <c r="A83" s="365">
        <v>18</v>
      </c>
      <c r="B83" s="366" t="s">
        <v>432</v>
      </c>
      <c r="C83" s="392">
        <v>45897</v>
      </c>
      <c r="D83" s="361" t="s">
        <v>268</v>
      </c>
      <c r="E83" s="361" t="s">
        <v>269</v>
      </c>
      <c r="F83" s="361" t="s">
        <v>200</v>
      </c>
      <c r="G83" s="366" t="s">
        <v>201</v>
      </c>
      <c r="H83" s="361" t="s">
        <v>374</v>
      </c>
      <c r="I83" s="361" t="s">
        <v>375</v>
      </c>
      <c r="J83" s="480" t="s">
        <v>361</v>
      </c>
      <c r="K83" s="489" t="s">
        <v>741</v>
      </c>
      <c r="L83" s="505" t="s">
        <v>742</v>
      </c>
      <c r="M83" s="434" t="s">
        <v>743</v>
      </c>
      <c r="N83" s="453" t="s">
        <v>433</v>
      </c>
      <c r="O83" s="370" t="str">
        <f>CONCATENATE(L83," ",M83," ",N83)</f>
        <v>Inadecuada gestión de control de cambios en los sistemas de información, servicios o infraestructura de la CGN	, por falta de aplicación del procedimiento establecido, debido al desconocimiento por parte de los responsables.</v>
      </c>
      <c r="P83" s="361" t="s">
        <v>418</v>
      </c>
      <c r="Q83" s="345" t="s">
        <v>242</v>
      </c>
      <c r="R83" s="364" t="str">
        <f>VLOOKUP(Q83,Datos!$L$25:$M$29,2,0)</f>
        <v>MENOR 40%</v>
      </c>
      <c r="S83" s="345" t="s">
        <v>243</v>
      </c>
      <c r="T83" s="364" t="str">
        <f>VLOOKUP(S83,Datos!$E$25:$F$29,2,0)</f>
        <v>Improbable</v>
      </c>
      <c r="U83" s="364">
        <f>VLOOKUP(S83,Datos!$G$25:$I$29,3,0)</f>
        <v>2</v>
      </c>
      <c r="V83" s="356" t="str">
        <f>IF(F83="Corrupción",(IF(U83=1,"Rara Vez",IF(U83=2,"Improbable",IF(U83=3,"Posible",IF(U83=4,"Probable",IF(U83=5,"Seguro","Revisar")))))),IF(U83=1,"Muy Baja",IF(U83=2,"Baja",IF(U83=3,"Media",IF(U83=4,"Alta","Muy Alta")))))</f>
        <v>Baja</v>
      </c>
      <c r="W83" s="364">
        <f>VLOOKUP(Q83,Datos!$L$25:$N$29,3,0)</f>
        <v>2</v>
      </c>
      <c r="X83" s="356" t="str">
        <f>IF(W83=1,"Leve",IF(W83=2,"Menor",IF(W83=3,"Moderado",IF(W83=4,"Mayor","Catastrófico"))))</f>
        <v>Menor</v>
      </c>
      <c r="Y83" s="362">
        <f>_xlfn.NUMBERVALUE(CONCATENATE(U83,W83),"##")</f>
        <v>22</v>
      </c>
      <c r="Z83" s="363" t="str">
        <f>VLOOKUP(Y83,Datos!$I$37:$J$61,2,FALSE)</f>
        <v>MODERADO</v>
      </c>
      <c r="AA83" s="471" t="s">
        <v>744</v>
      </c>
      <c r="AB83" s="503" t="s">
        <v>434</v>
      </c>
      <c r="AC83" s="336" t="s">
        <v>251</v>
      </c>
      <c r="AD83" s="465" t="s">
        <v>435</v>
      </c>
      <c r="AE83" s="350" t="s">
        <v>226</v>
      </c>
      <c r="AF83" s="350" t="s">
        <v>216</v>
      </c>
      <c r="AG83" s="350" t="s">
        <v>217</v>
      </c>
      <c r="AH83" s="350" t="s">
        <v>227</v>
      </c>
      <c r="AI83" s="347" t="s">
        <v>219</v>
      </c>
      <c r="AJ83" s="353">
        <f>IF(AE83=Datos!$C$63,Datos!$C$73,IF(AE83=Datos!$C$64,Datos!$C$74,IF(AE83=Datos!$C$65,Datos!$C$75,"Revisar")))+IF(AF83=Datos!$D$63,Datos!$D$73,IF(AF83=Datos!$D$64,Datos!$D$74,"Revisar"))+IF(AG83=Datos!$E$63,Datos!$E$73,IF(AG83=Datos!$E$64,Datos!$E$74,"Revisar"))+IF(AI83=Datos!$G$63,Datos!$G$73,IF(AI83=Datos!$G$64,Datos!$G$74,IF(AI83=Datos!$G$65,Datos!$G$75,"Revisar")))</f>
        <v>0.65</v>
      </c>
      <c r="AK83" s="353">
        <f>IF(AE83=Datos!$C$65,AJ83,0)</f>
        <v>0</v>
      </c>
      <c r="AL83" s="353">
        <f>IF(OR(AE83=Datos!$C$63,AE83=Datos!$C$64),AJ83,0)</f>
        <v>0.65</v>
      </c>
      <c r="AM83" s="356">
        <f>IF(ROUND(U83-SUM(AL83:AL85),0)&lt;=0,1,ROUND(U83-SUM(AL83:AL85),0))</f>
        <v>1</v>
      </c>
      <c r="AN83" s="356" t="str">
        <f>IF(AM83=1,"Muy Baja",IF(AM83=2,"Baja",IF(AM83=3,"Media",IF(AM83=4,"Alta","Muy Alta"))))</f>
        <v>Muy Baja</v>
      </c>
      <c r="AO83" s="356">
        <f>ROUND(W83-SUM(AK83:AK85),0)</f>
        <v>2</v>
      </c>
      <c r="AP83" s="356" t="str">
        <f>IF(AO83=1,"Leve",IF(AO83=2,"Menor",IF(AO83=3,"Moderado",IF(AO83=4,"Mayor","Catastrófico"))))</f>
        <v>Menor</v>
      </c>
      <c r="AQ83" s="382">
        <f>_xlfn.NUMBERVALUE(CONCATENATE(AM83,AO83),"##")</f>
        <v>12</v>
      </c>
      <c r="AR83" s="357" t="str">
        <f>+VLOOKUP(AQ83,Datos!$I$37:$J$65,2,FALSE)</f>
        <v>BAJO</v>
      </c>
      <c r="AS83" s="332" t="s">
        <v>220</v>
      </c>
      <c r="AT83" s="345" t="s">
        <v>436</v>
      </c>
      <c r="AU83" s="345" t="s">
        <v>437</v>
      </c>
      <c r="AV83" s="346">
        <v>45873</v>
      </c>
      <c r="AW83" s="371">
        <v>46013</v>
      </c>
      <c r="AX83" s="345" t="s">
        <v>438</v>
      </c>
    </row>
    <row r="84" spans="1:50" ht="28.95" customHeight="1" x14ac:dyDescent="0.25">
      <c r="A84" s="365"/>
      <c r="B84" s="367"/>
      <c r="C84" s="367"/>
      <c r="D84" s="361"/>
      <c r="E84" s="361"/>
      <c r="F84" s="361"/>
      <c r="G84" s="367"/>
      <c r="H84" s="361"/>
      <c r="I84" s="361"/>
      <c r="J84" s="481"/>
      <c r="K84" s="489"/>
      <c r="L84" s="505"/>
      <c r="M84" s="434"/>
      <c r="N84" s="453"/>
      <c r="O84" s="370"/>
      <c r="P84" s="361"/>
      <c r="Q84" s="345"/>
      <c r="R84" s="364"/>
      <c r="S84" s="345"/>
      <c r="T84" s="364"/>
      <c r="U84" s="364"/>
      <c r="V84" s="356"/>
      <c r="W84" s="364"/>
      <c r="X84" s="356"/>
      <c r="Y84" s="362"/>
      <c r="Z84" s="363"/>
      <c r="AA84" s="500"/>
      <c r="AB84" s="503"/>
      <c r="AC84" s="336"/>
      <c r="AD84" s="465"/>
      <c r="AE84" s="351"/>
      <c r="AF84" s="351"/>
      <c r="AG84" s="351"/>
      <c r="AH84" s="351"/>
      <c r="AI84" s="348"/>
      <c r="AJ84" s="354"/>
      <c r="AK84" s="354"/>
      <c r="AL84" s="354"/>
      <c r="AM84" s="356"/>
      <c r="AN84" s="356"/>
      <c r="AO84" s="356"/>
      <c r="AP84" s="356"/>
      <c r="AQ84" s="382"/>
      <c r="AR84" s="357"/>
      <c r="AS84" s="332"/>
      <c r="AT84" s="345"/>
      <c r="AU84" s="345"/>
      <c r="AV84" s="345"/>
      <c r="AW84" s="361"/>
      <c r="AX84" s="345"/>
    </row>
    <row r="85" spans="1:50" ht="80.25" customHeight="1" x14ac:dyDescent="0.25">
      <c r="A85" s="509"/>
      <c r="B85" s="367"/>
      <c r="C85" s="367"/>
      <c r="D85" s="379"/>
      <c r="E85" s="379"/>
      <c r="F85" s="379"/>
      <c r="G85" s="368"/>
      <c r="H85" s="379"/>
      <c r="I85" s="379"/>
      <c r="J85" s="481"/>
      <c r="K85" s="506"/>
      <c r="L85" s="507"/>
      <c r="M85" s="434"/>
      <c r="N85" s="495"/>
      <c r="O85" s="370"/>
      <c r="P85" s="361"/>
      <c r="Q85" s="345"/>
      <c r="R85" s="364"/>
      <c r="S85" s="345"/>
      <c r="T85" s="364"/>
      <c r="U85" s="364"/>
      <c r="V85" s="356"/>
      <c r="W85" s="364"/>
      <c r="X85" s="356"/>
      <c r="Y85" s="362"/>
      <c r="Z85" s="363"/>
      <c r="AA85" s="501"/>
      <c r="AB85" s="504"/>
      <c r="AC85" s="337"/>
      <c r="AD85" s="499"/>
      <c r="AE85" s="352"/>
      <c r="AF85" s="352"/>
      <c r="AG85" s="352"/>
      <c r="AH85" s="352"/>
      <c r="AI85" s="349"/>
      <c r="AJ85" s="355"/>
      <c r="AK85" s="355"/>
      <c r="AL85" s="355"/>
      <c r="AM85" s="356"/>
      <c r="AN85" s="356"/>
      <c r="AO85" s="356"/>
      <c r="AP85" s="356"/>
      <c r="AQ85" s="382"/>
      <c r="AR85" s="357"/>
      <c r="AS85" s="332"/>
      <c r="AT85" s="345"/>
      <c r="AU85" s="345"/>
      <c r="AV85" s="345"/>
      <c r="AW85" s="361"/>
      <c r="AX85" s="345"/>
    </row>
    <row r="86" spans="1:50" ht="59.25" customHeight="1" x14ac:dyDescent="0.25">
      <c r="A86" s="365">
        <v>19</v>
      </c>
      <c r="B86" s="361" t="s">
        <v>439</v>
      </c>
      <c r="C86" s="371">
        <v>46063</v>
      </c>
      <c r="D86" s="361" t="s">
        <v>268</v>
      </c>
      <c r="E86" s="361" t="s">
        <v>269</v>
      </c>
      <c r="F86" s="361" t="s">
        <v>200</v>
      </c>
      <c r="G86" s="366" t="s">
        <v>201</v>
      </c>
      <c r="H86" s="361" t="s">
        <v>374</v>
      </c>
      <c r="I86" s="361" t="s">
        <v>401</v>
      </c>
      <c r="J86" s="361" t="s">
        <v>440</v>
      </c>
      <c r="K86" s="361" t="s">
        <v>383</v>
      </c>
      <c r="L86" s="376" t="s">
        <v>441</v>
      </c>
      <c r="M86" s="376" t="s">
        <v>442</v>
      </c>
      <c r="N86" s="376" t="s">
        <v>443</v>
      </c>
      <c r="O86" s="370" t="str">
        <f>CONCATENATE(L86," ",M86," ",N86)</f>
        <v xml:space="preserve">Afectación de la confidencialidad, integridad y disponibilidad de los activos de información ocasionada por una inadecuada identificación, valoración y gestión a lo largo de su ciclo de vida debido al desconocimiento de los procedimientos establecidos y al manejo inapropiado de la información por parte de los funcionarios, contratistas o terceros	</v>
      </c>
      <c r="P86" s="361" t="s">
        <v>297</v>
      </c>
      <c r="Q86" s="345" t="s">
        <v>409</v>
      </c>
      <c r="R86" s="364" t="str">
        <f>VLOOKUP(Q86,Datos!$L$25:$M$29,2,0)</f>
        <v>MAYOR 80%</v>
      </c>
      <c r="S86" s="345" t="s">
        <v>243</v>
      </c>
      <c r="T86" s="364" t="str">
        <f>VLOOKUP(S86,Datos!$E$25:$F$29,2,0)</f>
        <v>Improbable</v>
      </c>
      <c r="U86" s="364">
        <f>VLOOKUP(S86,Datos!$G$25:$I$29,3,0)</f>
        <v>2</v>
      </c>
      <c r="V86" s="356" t="str">
        <f>IF(F86="Corrupción",(IF(U86=1,"Rara Vez",IF(U86=2,"Improbable",IF(U86=3,"Posible",IF(U86=4,"Probable",IF(U86=5,"Seguro","Revisar")))))),IF(U86=1,"Muy Baja",IF(U86=2,"Baja",IF(U86=3,"Media",IF(U86=4,"Alta","Muy Alta")))))</f>
        <v>Baja</v>
      </c>
      <c r="W86" s="364">
        <f>VLOOKUP(Q86,Datos!$L$25:$N$29,3,0)</f>
        <v>4</v>
      </c>
      <c r="X86" s="356" t="str">
        <f>IF(W86=1,"Leve",IF(W86=2,"Menor",IF(W86=3,"Moderado",IF(W86=4,"Mayor","Catastrófico"))))</f>
        <v>Mayor</v>
      </c>
      <c r="Y86" s="362">
        <f>_xlfn.NUMBERVALUE(CONCATENATE(U86,W86),"##")</f>
        <v>24</v>
      </c>
      <c r="Z86" s="363" t="str">
        <f>VLOOKUP(Y86,Datos!$I$37:$J$61,2,FALSE)</f>
        <v>ALTO</v>
      </c>
      <c r="AA86" s="471" t="s">
        <v>444</v>
      </c>
      <c r="AB86" s="471" t="s">
        <v>445</v>
      </c>
      <c r="AC86" s="336" t="s">
        <v>251</v>
      </c>
      <c r="AD86" s="471" t="s">
        <v>446</v>
      </c>
      <c r="AE86" s="350" t="s">
        <v>226</v>
      </c>
      <c r="AF86" s="350" t="s">
        <v>216</v>
      </c>
      <c r="AG86" s="350" t="s">
        <v>217</v>
      </c>
      <c r="AH86" s="350" t="s">
        <v>447</v>
      </c>
      <c r="AI86" s="347" t="s">
        <v>219</v>
      </c>
      <c r="AJ86" s="353">
        <f>IF(AE86=Datos!$C$63,Datos!$C$73,IF(AE86=Datos!$C$64,Datos!$C$74,IF(AE86=Datos!$C$65,Datos!$C$75,"Revisar")))+IF(AF86=Datos!$D$63,Datos!$D$73,IF(AF86=Datos!$D$64,Datos!$D$74,"Revisar"))+IF(AG86=Datos!$E$63,Datos!$E$73,IF(AG86=Datos!$E$64,Datos!$E$74,"Revisar"))+IF(AI86=Datos!$G$63,Datos!$G$73,IF(AI86=Datos!$G$64,Datos!$G$74,IF(AI86=Datos!$G$65,Datos!$G$75,"Revisar")))</f>
        <v>0.65</v>
      </c>
      <c r="AK86" s="353">
        <f>IF(AE86=Datos!$C$65,AJ86,0)</f>
        <v>0</v>
      </c>
      <c r="AL86" s="353">
        <f>IF(OR(AE86=Datos!$C$63,AE86=Datos!$C$64),AJ86,0)</f>
        <v>0.65</v>
      </c>
      <c r="AM86" s="356">
        <f>IF(ROUND(U86-SUM(AL86:AL88),0)&lt;=0,1,ROUND(U86-SUM(AL86:AL88),0))</f>
        <v>1</v>
      </c>
      <c r="AN86" s="356" t="str">
        <f>IF(AM86=1,"Muy Baja",IF(AM86=2,"Baja",IF(AM86=3,"Media",IF(AM86=4,"Alta","Muy Alta"))))</f>
        <v>Muy Baja</v>
      </c>
      <c r="AO86" s="356">
        <f>ROUND(W86-SUM(AK86:AK88),0)</f>
        <v>4</v>
      </c>
      <c r="AP86" s="356" t="str">
        <f>IF(AO86=1,"Leve",IF(AO86=2,"Menor",IF(AO86=3,"Moderado",IF(AO86=4,"Mayor","Catastrófico"))))</f>
        <v>Mayor</v>
      </c>
      <c r="AQ86" s="382">
        <f>_xlfn.NUMBERVALUE(CONCATENATE(AM86,AO86),"##")</f>
        <v>14</v>
      </c>
      <c r="AR86" s="357" t="str">
        <f>+VLOOKUP(AQ86,Datos!$I$37:$J$65,2,FALSE)</f>
        <v>ALTO</v>
      </c>
      <c r="AS86" s="332" t="s">
        <v>220</v>
      </c>
      <c r="AT86" s="345" t="s">
        <v>448</v>
      </c>
      <c r="AU86" s="345" t="s">
        <v>437</v>
      </c>
      <c r="AV86" s="346">
        <v>46027</v>
      </c>
      <c r="AW86" s="346">
        <v>46208</v>
      </c>
      <c r="AX86" s="345" t="s">
        <v>351</v>
      </c>
    </row>
    <row r="87" spans="1:50" ht="87.75" customHeight="1" x14ac:dyDescent="0.25">
      <c r="A87" s="365"/>
      <c r="B87" s="361"/>
      <c r="C87" s="361"/>
      <c r="D87" s="361"/>
      <c r="E87" s="361"/>
      <c r="F87" s="361"/>
      <c r="G87" s="367"/>
      <c r="H87" s="361"/>
      <c r="I87" s="361"/>
      <c r="J87" s="361"/>
      <c r="K87" s="361"/>
      <c r="L87" s="376"/>
      <c r="M87" s="376"/>
      <c r="N87" s="376"/>
      <c r="O87" s="370"/>
      <c r="P87" s="361"/>
      <c r="Q87" s="345"/>
      <c r="R87" s="364"/>
      <c r="S87" s="345"/>
      <c r="T87" s="364"/>
      <c r="U87" s="364"/>
      <c r="V87" s="356"/>
      <c r="W87" s="364"/>
      <c r="X87" s="356"/>
      <c r="Y87" s="362"/>
      <c r="Z87" s="363"/>
      <c r="AA87" s="500"/>
      <c r="AB87" s="500"/>
      <c r="AC87" s="336"/>
      <c r="AD87" s="500"/>
      <c r="AE87" s="351"/>
      <c r="AF87" s="351"/>
      <c r="AG87" s="351"/>
      <c r="AH87" s="351"/>
      <c r="AI87" s="348"/>
      <c r="AJ87" s="354"/>
      <c r="AK87" s="354"/>
      <c r="AL87" s="354"/>
      <c r="AM87" s="356"/>
      <c r="AN87" s="356"/>
      <c r="AO87" s="356"/>
      <c r="AP87" s="356"/>
      <c r="AQ87" s="382"/>
      <c r="AR87" s="357"/>
      <c r="AS87" s="332"/>
      <c r="AT87" s="345"/>
      <c r="AU87" s="345"/>
      <c r="AV87" s="345"/>
      <c r="AW87" s="345"/>
      <c r="AX87" s="345"/>
    </row>
    <row r="88" spans="1:50" ht="81" customHeight="1" x14ac:dyDescent="0.25">
      <c r="A88" s="365"/>
      <c r="B88" s="361"/>
      <c r="C88" s="361"/>
      <c r="D88" s="361"/>
      <c r="E88" s="361"/>
      <c r="F88" s="361"/>
      <c r="G88" s="368"/>
      <c r="H88" s="361"/>
      <c r="I88" s="361"/>
      <c r="J88" s="361"/>
      <c r="K88" s="361"/>
      <c r="L88" s="372"/>
      <c r="M88" s="372"/>
      <c r="N88" s="372"/>
      <c r="O88" s="370"/>
      <c r="P88" s="361"/>
      <c r="Q88" s="345"/>
      <c r="R88" s="364"/>
      <c r="S88" s="345"/>
      <c r="T88" s="364"/>
      <c r="U88" s="364"/>
      <c r="V88" s="356"/>
      <c r="W88" s="364"/>
      <c r="X88" s="356"/>
      <c r="Y88" s="362"/>
      <c r="Z88" s="363"/>
      <c r="AA88" s="501"/>
      <c r="AB88" s="500"/>
      <c r="AC88" s="337"/>
      <c r="AD88" s="501"/>
      <c r="AE88" s="352"/>
      <c r="AF88" s="352"/>
      <c r="AG88" s="352"/>
      <c r="AH88" s="352"/>
      <c r="AI88" s="349"/>
      <c r="AJ88" s="355"/>
      <c r="AK88" s="355"/>
      <c r="AL88" s="355"/>
      <c r="AM88" s="356"/>
      <c r="AN88" s="356"/>
      <c r="AO88" s="356"/>
      <c r="AP88" s="356"/>
      <c r="AQ88" s="382"/>
      <c r="AR88" s="357"/>
      <c r="AS88" s="332"/>
      <c r="AT88" s="345"/>
      <c r="AU88" s="345"/>
      <c r="AV88" s="345"/>
      <c r="AW88" s="345"/>
      <c r="AX88" s="345"/>
    </row>
    <row r="89" spans="1:50" ht="76.5" customHeight="1" x14ac:dyDescent="0.25">
      <c r="A89" s="509">
        <v>20</v>
      </c>
      <c r="B89" s="379" t="s">
        <v>449</v>
      </c>
      <c r="C89" s="520">
        <v>46063</v>
      </c>
      <c r="D89" s="379" t="s">
        <v>450</v>
      </c>
      <c r="E89" s="379" t="s">
        <v>269</v>
      </c>
      <c r="F89" s="361" t="s">
        <v>200</v>
      </c>
      <c r="G89" s="366" t="s">
        <v>201</v>
      </c>
      <c r="H89" s="361" t="s">
        <v>374</v>
      </c>
      <c r="I89" s="361" t="s">
        <v>451</v>
      </c>
      <c r="J89" s="361" t="s">
        <v>440</v>
      </c>
      <c r="K89" s="395" t="s">
        <v>383</v>
      </c>
      <c r="L89" s="369" t="s">
        <v>452</v>
      </c>
      <c r="M89" s="369" t="s">
        <v>453</v>
      </c>
      <c r="N89" s="369" t="s">
        <v>454</v>
      </c>
      <c r="O89" s="370" t="str">
        <f>CONCATENATE(L89," ",M89," ",N89)</f>
        <v>Pérdida de confidencialidad, integridad y disponibilidad de la información y de los servicios de TI, por bajos niveles de conocimiento y sensibilización en seguridad de la información y ciberseguridad por parte de funcionarios, contratistas y terceros, debido a la falta de articulación, acompañamiento y aprovechamiento de la asesoría de entidades del estado y grupos de interés especializados y la inadecuada aplicación de controles en estos temas.</v>
      </c>
      <c r="P89" s="361" t="s">
        <v>209</v>
      </c>
      <c r="Q89" s="345" t="s">
        <v>210</v>
      </c>
      <c r="R89" s="364" t="str">
        <f>VLOOKUP(Q89,Datos!$L$25:$M$29,2,0)</f>
        <v>MODERADO 60%</v>
      </c>
      <c r="S89" s="345" t="s">
        <v>243</v>
      </c>
      <c r="T89" s="364" t="str">
        <f>VLOOKUP(S89,Datos!$E$25:$F$29,2,0)</f>
        <v>Improbable</v>
      </c>
      <c r="U89" s="358">
        <f>VLOOKUP(S89,Datos!$G$25:$I$29,3,0)</f>
        <v>2</v>
      </c>
      <c r="V89" s="356" t="str">
        <f>IF(F89="Corrupción",(IF(U89=1,"Rara Vez",IF(U89=2,"Improbable",IF(U89=3,"Posible",IF(U89=4,"Probable",IF(U89=5,"Seguro","Revisar")))))),IF(U89=1,"Muy Baja",IF(U89=2,"Baja",IF(U89=3,"Media",IF(U89=4,"Alta","Muy Alta")))))</f>
        <v>Baja</v>
      </c>
      <c r="W89" s="364">
        <f>VLOOKUP(Q89,Datos!$L$25:$N$29,3,0)</f>
        <v>3</v>
      </c>
      <c r="X89" s="356" t="str">
        <f>IF(W89=1,"Leve",IF(W89=2,"Menor",IF(W89=3,"Moderado",IF(W89=4,"Mayor","Catastrófico"))))</f>
        <v>Moderado</v>
      </c>
      <c r="Y89" s="362">
        <f>_xlfn.NUMBERVALUE(CONCATENATE(U89,W89),"##")</f>
        <v>23</v>
      </c>
      <c r="Z89" s="363" t="str">
        <f>VLOOKUP(Y89,Datos!$I$37:$J$61,2,FALSE)</f>
        <v>MODERADO</v>
      </c>
      <c r="AA89" s="339" t="s">
        <v>745</v>
      </c>
      <c r="AB89" s="338" t="s">
        <v>458</v>
      </c>
      <c r="AC89" s="336" t="s">
        <v>251</v>
      </c>
      <c r="AD89" s="333" t="s">
        <v>459</v>
      </c>
      <c r="AE89" s="350" t="s">
        <v>226</v>
      </c>
      <c r="AF89" s="350" t="s">
        <v>216</v>
      </c>
      <c r="AG89" s="350" t="s">
        <v>217</v>
      </c>
      <c r="AH89" s="350" t="s">
        <v>232</v>
      </c>
      <c r="AI89" s="347" t="s">
        <v>219</v>
      </c>
      <c r="AJ89" s="353">
        <f>IF(AE89=Datos!$C$63,Datos!$C$73,IF(AE89=Datos!$C$64,Datos!$C$74,IF(AE89=Datos!$C$65,Datos!$C$75,"Revisar")))+IF(AF89=Datos!$D$63,Datos!$D$73,IF(AF89=Datos!$D$64,Datos!$D$74,"Revisar"))+IF(AG89=Datos!$E$63,Datos!$E$73,IF(AG89=Datos!$E$64,Datos!$E$74,"Revisar"))+IF(AI89=Datos!$G$63,Datos!$G$73,IF(AI89=Datos!$G$64,Datos!$G$74,IF(AI89=Datos!$G$65,Datos!$G$75,"Revisar")))</f>
        <v>0.65</v>
      </c>
      <c r="AK89" s="353">
        <f>IF(AE89=Datos!$C$65,AJ89,0)</f>
        <v>0</v>
      </c>
      <c r="AL89" s="353">
        <f>IF(OR(AE89=Datos!$C$63,AE89=Datos!$C$64),AJ89,0)</f>
        <v>0.65</v>
      </c>
      <c r="AM89" s="356">
        <f>IF(ROUND(U89-SUM(AL89:AL91),0)&lt;=0,1,ROUND(U89-SUM(AL89:AL91),0))</f>
        <v>1</v>
      </c>
      <c r="AN89" s="356" t="str">
        <f>IF(AM89=1,"Muy Baja",IF(AM89=2,"Baja",IF(AM89=3,"Media",IF(AM89=4,"Alta","Muy Alta"))))</f>
        <v>Muy Baja</v>
      </c>
      <c r="AO89" s="356">
        <f>ROUND(W89-SUM(AK89:AK91),0)</f>
        <v>3</v>
      </c>
      <c r="AP89" s="356" t="str">
        <f>IF(AO89=1,"Leve",IF(AO89=2,"Menor",IF(AO89=3,"Moderado",IF(AO89=4,"Mayor","Catastrófico"))))</f>
        <v>Moderado</v>
      </c>
      <c r="AQ89" s="382">
        <f>_xlfn.NUMBERVALUE(CONCATENATE(AM89,AO89),"##")</f>
        <v>13</v>
      </c>
      <c r="AR89" s="357" t="str">
        <f>+VLOOKUP(AQ89,Datos!$I$37:$J$65,2,FALSE)</f>
        <v>MODERADO</v>
      </c>
      <c r="AS89" s="332" t="s">
        <v>220</v>
      </c>
      <c r="AT89" s="347" t="s">
        <v>691</v>
      </c>
      <c r="AU89" s="345" t="s">
        <v>437</v>
      </c>
      <c r="AV89" s="346">
        <v>46027</v>
      </c>
      <c r="AW89" s="346">
        <v>46371</v>
      </c>
      <c r="AX89" s="345" t="s">
        <v>692</v>
      </c>
    </row>
    <row r="90" spans="1:50" ht="79.5" customHeight="1" x14ac:dyDescent="0.25">
      <c r="A90" s="510"/>
      <c r="B90" s="380"/>
      <c r="C90" s="521"/>
      <c r="D90" s="380"/>
      <c r="E90" s="380"/>
      <c r="F90" s="361"/>
      <c r="G90" s="367"/>
      <c r="H90" s="361"/>
      <c r="I90" s="361"/>
      <c r="J90" s="361"/>
      <c r="K90" s="395"/>
      <c r="L90" s="369"/>
      <c r="M90" s="369"/>
      <c r="N90" s="369"/>
      <c r="O90" s="370"/>
      <c r="P90" s="361"/>
      <c r="Q90" s="345"/>
      <c r="R90" s="364"/>
      <c r="S90" s="345"/>
      <c r="T90" s="364"/>
      <c r="U90" s="359"/>
      <c r="V90" s="356"/>
      <c r="W90" s="364"/>
      <c r="X90" s="356"/>
      <c r="Y90" s="362"/>
      <c r="Z90" s="363"/>
      <c r="AA90" s="340"/>
      <c r="AB90" s="338"/>
      <c r="AC90" s="336"/>
      <c r="AD90" s="334"/>
      <c r="AE90" s="351"/>
      <c r="AF90" s="351"/>
      <c r="AG90" s="351"/>
      <c r="AH90" s="351"/>
      <c r="AI90" s="348"/>
      <c r="AJ90" s="354"/>
      <c r="AK90" s="354"/>
      <c r="AL90" s="354"/>
      <c r="AM90" s="356"/>
      <c r="AN90" s="356"/>
      <c r="AO90" s="356"/>
      <c r="AP90" s="356"/>
      <c r="AQ90" s="382"/>
      <c r="AR90" s="357"/>
      <c r="AS90" s="332"/>
      <c r="AT90" s="348"/>
      <c r="AU90" s="345"/>
      <c r="AV90" s="345"/>
      <c r="AW90" s="346"/>
      <c r="AX90" s="345"/>
    </row>
    <row r="91" spans="1:50" ht="126.75" customHeight="1" x14ac:dyDescent="0.25">
      <c r="A91" s="511"/>
      <c r="B91" s="519"/>
      <c r="C91" s="522"/>
      <c r="D91" s="519"/>
      <c r="E91" s="519"/>
      <c r="F91" s="361"/>
      <c r="G91" s="368"/>
      <c r="H91" s="361"/>
      <c r="I91" s="361"/>
      <c r="J91" s="361"/>
      <c r="K91" s="395"/>
      <c r="L91" s="383"/>
      <c r="M91" s="383"/>
      <c r="N91" s="383"/>
      <c r="O91" s="370"/>
      <c r="P91" s="361"/>
      <c r="Q91" s="345"/>
      <c r="R91" s="364"/>
      <c r="S91" s="345"/>
      <c r="T91" s="364"/>
      <c r="U91" s="360"/>
      <c r="V91" s="356"/>
      <c r="W91" s="364"/>
      <c r="X91" s="356"/>
      <c r="Y91" s="362"/>
      <c r="Z91" s="363"/>
      <c r="AA91" s="341"/>
      <c r="AB91" s="338"/>
      <c r="AC91" s="337"/>
      <c r="AD91" s="335"/>
      <c r="AE91" s="352"/>
      <c r="AF91" s="352"/>
      <c r="AG91" s="352"/>
      <c r="AH91" s="352"/>
      <c r="AI91" s="349"/>
      <c r="AJ91" s="355"/>
      <c r="AK91" s="355"/>
      <c r="AL91" s="355"/>
      <c r="AM91" s="356"/>
      <c r="AN91" s="356"/>
      <c r="AO91" s="356"/>
      <c r="AP91" s="356"/>
      <c r="AQ91" s="382"/>
      <c r="AR91" s="357"/>
      <c r="AS91" s="332"/>
      <c r="AT91" s="349"/>
      <c r="AU91" s="345"/>
      <c r="AV91" s="345"/>
      <c r="AW91" s="345"/>
      <c r="AX91" s="345"/>
    </row>
    <row r="92" spans="1:50" ht="125.4" customHeight="1" x14ac:dyDescent="0.25">
      <c r="A92" s="509">
        <v>21</v>
      </c>
      <c r="B92" s="361" t="s">
        <v>460</v>
      </c>
      <c r="C92" s="371">
        <v>46063</v>
      </c>
      <c r="D92" s="377" t="s">
        <v>450</v>
      </c>
      <c r="E92" s="379" t="s">
        <v>269</v>
      </c>
      <c r="F92" s="361" t="s">
        <v>200</v>
      </c>
      <c r="G92" s="366" t="s">
        <v>201</v>
      </c>
      <c r="H92" s="361" t="s">
        <v>374</v>
      </c>
      <c r="I92" s="361" t="s">
        <v>401</v>
      </c>
      <c r="J92" s="361" t="s">
        <v>440</v>
      </c>
      <c r="K92" s="395" t="s">
        <v>461</v>
      </c>
      <c r="L92" s="381" t="s">
        <v>462</v>
      </c>
      <c r="M92" s="369" t="s">
        <v>463</v>
      </c>
      <c r="N92" s="369" t="s">
        <v>464</v>
      </c>
      <c r="O92" s="370" t="str">
        <f>CONCATENATE(L92," ",M92," ",N92)</f>
        <v>Pérdida de confidencialidad de la información institucional basada en la divulgación no autorizada y fuga de información que puede afectar la seguridad y reputación de la entidad. por el ingreso de datos sensibles en plataformas de inteligencia artificial públicas (asistentes conversacionales o generadores de texto),	 debido a la falta de restricciones, controles y procedimientos que impidan el uso de información real</v>
      </c>
      <c r="P92" s="361" t="s">
        <v>209</v>
      </c>
      <c r="Q92" s="345" t="s">
        <v>210</v>
      </c>
      <c r="R92" s="364" t="str">
        <f>VLOOKUP(Q92,Datos!$L$25:$M$29,2,0)</f>
        <v>MODERADO 60%</v>
      </c>
      <c r="S92" s="345" t="s">
        <v>410</v>
      </c>
      <c r="T92" s="364" t="str">
        <f>VLOOKUP(S92,Datos!$E$25:$F$29,2,0)</f>
        <v>Posible</v>
      </c>
      <c r="U92" s="358">
        <f>VLOOKUP(S92,Datos!$G$25:$I$29,3,0)</f>
        <v>3</v>
      </c>
      <c r="V92" s="356" t="str">
        <f>IF(F92="Corrupción",(IF(U92=1,"Rara Vez",IF(U92=2,"Improbable",IF(U92=3,"Posible",IF(U92=4,"Probable",IF(U92=5,"Seguro","Revisar")))))),IF(U92=1,"Muy Baja",IF(U92=2,"Baja",IF(U92=3,"Media",IF(U92=4,"Alta","Muy Alta")))))</f>
        <v>Media</v>
      </c>
      <c r="W92" s="364">
        <f>VLOOKUP(Q92,Datos!$L$25:$N$29,3,0)</f>
        <v>3</v>
      </c>
      <c r="X92" s="356" t="str">
        <f>IF(W92=1,"Leve",IF(W92=2,"Menor",IF(W92=3,"Moderado",IF(W92=4,"Mayor","Catastrófico"))))</f>
        <v>Moderado</v>
      </c>
      <c r="Y92" s="362">
        <f>_xlfn.NUMBERVALUE(CONCATENATE(U92,W92),"##")</f>
        <v>33</v>
      </c>
      <c r="Z92" s="363" t="str">
        <f>VLOOKUP(Y92,Datos!$I$37:$J$61,2,FALSE)</f>
        <v>MODERADO</v>
      </c>
      <c r="AA92" s="342" t="s">
        <v>679</v>
      </c>
      <c r="AB92" s="338" t="s">
        <v>658</v>
      </c>
      <c r="AC92" s="336" t="s">
        <v>251</v>
      </c>
      <c r="AD92" s="338" t="s">
        <v>657</v>
      </c>
      <c r="AE92" s="350" t="s">
        <v>226</v>
      </c>
      <c r="AF92" s="350" t="s">
        <v>216</v>
      </c>
      <c r="AG92" s="350" t="s">
        <v>465</v>
      </c>
      <c r="AH92" s="350" t="s">
        <v>466</v>
      </c>
      <c r="AI92" s="347" t="s">
        <v>219</v>
      </c>
      <c r="AJ92" s="353">
        <f>IF(AE92=Datos!$C$63,Datos!$C$73,IF(AE92=Datos!$C$64,Datos!$C$74,IF(AE92=Datos!$C$65,Datos!$C$75,"Revisar")))+IF(AF92=Datos!$D$63,Datos!$D$73,IF(AF92=Datos!$D$64,Datos!$D$74,"Revisar"))+IF(AG92=Datos!$E$63,Datos!$E$73,IF(AG92=Datos!$E$64,Datos!$E$74,"Revisar"))+IF(AI92=Datos!$G$63,Datos!$G$73,IF(AI92=Datos!$G$64,Datos!$G$74,IF(AI92=Datos!$G$65,Datos!$G$75,"Revisar")))</f>
        <v>0.65</v>
      </c>
      <c r="AK92" s="353">
        <f>IF(AE92=Datos!$C$65,AJ92,0)</f>
        <v>0</v>
      </c>
      <c r="AL92" s="353">
        <f>IF(OR(AE92=Datos!$C$63,AE92=Datos!$C$64),AJ92,0)</f>
        <v>0.65</v>
      </c>
      <c r="AM92" s="356">
        <f>IF(ROUND(U92-SUM(AL92:AL94),0)&lt;=0,1,ROUND(U92-SUM(AL92:AL94),0))</f>
        <v>2</v>
      </c>
      <c r="AN92" s="356" t="str">
        <f>IF(AM92=1,"Muy Baja",IF(AM92=2,"Baja",IF(AM92=3,"Media",IF(AM92=4,"Alta","Muy Alta"))))</f>
        <v>Baja</v>
      </c>
      <c r="AO92" s="356">
        <f>ROUND(W92-SUM(AK92:AK94),0)</f>
        <v>3</v>
      </c>
      <c r="AP92" s="356" t="str">
        <f>IF(AO92=1,"Leve",IF(AO92=2,"Menor",IF(AO92=3,"Moderado",IF(AO92=4,"Mayor","Catastrófico"))))</f>
        <v>Moderado</v>
      </c>
      <c r="AQ92" s="382">
        <f>_xlfn.NUMBERVALUE(CONCATENATE(AM92,AO92),"##")</f>
        <v>23</v>
      </c>
      <c r="AR92" s="357" t="str">
        <f>+VLOOKUP(AQ92,Datos!$I$37:$J$65,2,FALSE)</f>
        <v>MODERADO</v>
      </c>
      <c r="AS92" s="332" t="s">
        <v>220</v>
      </c>
      <c r="AT92" s="347" t="s">
        <v>661</v>
      </c>
      <c r="AU92" s="345" t="s">
        <v>437</v>
      </c>
      <c r="AV92" s="346">
        <v>46027</v>
      </c>
      <c r="AW92" s="346">
        <v>46208</v>
      </c>
      <c r="AX92" s="345" t="s">
        <v>660</v>
      </c>
    </row>
    <row r="93" spans="1:50" ht="60.75" customHeight="1" x14ac:dyDescent="0.25">
      <c r="A93" s="510"/>
      <c r="B93" s="361"/>
      <c r="C93" s="371"/>
      <c r="D93" s="378"/>
      <c r="E93" s="380"/>
      <c r="F93" s="361"/>
      <c r="G93" s="367"/>
      <c r="H93" s="361"/>
      <c r="I93" s="361"/>
      <c r="J93" s="361"/>
      <c r="K93" s="395"/>
      <c r="L93" s="381"/>
      <c r="M93" s="369"/>
      <c r="N93" s="369"/>
      <c r="O93" s="370"/>
      <c r="P93" s="361"/>
      <c r="Q93" s="345"/>
      <c r="R93" s="364"/>
      <c r="S93" s="345"/>
      <c r="T93" s="364"/>
      <c r="U93" s="359"/>
      <c r="V93" s="356"/>
      <c r="W93" s="364"/>
      <c r="X93" s="356"/>
      <c r="Y93" s="362"/>
      <c r="Z93" s="363"/>
      <c r="AA93" s="343"/>
      <c r="AB93" s="338"/>
      <c r="AC93" s="336"/>
      <c r="AD93" s="338"/>
      <c r="AE93" s="351"/>
      <c r="AF93" s="351"/>
      <c r="AG93" s="351"/>
      <c r="AH93" s="351"/>
      <c r="AI93" s="348"/>
      <c r="AJ93" s="354"/>
      <c r="AK93" s="354"/>
      <c r="AL93" s="354"/>
      <c r="AM93" s="356"/>
      <c r="AN93" s="356"/>
      <c r="AO93" s="356"/>
      <c r="AP93" s="356"/>
      <c r="AQ93" s="382"/>
      <c r="AR93" s="357"/>
      <c r="AS93" s="332"/>
      <c r="AT93" s="348"/>
      <c r="AU93" s="345"/>
      <c r="AV93" s="345"/>
      <c r="AW93" s="345"/>
      <c r="AX93" s="345"/>
    </row>
    <row r="94" spans="1:50" ht="87.75" customHeight="1" x14ac:dyDescent="0.25">
      <c r="A94" s="511"/>
      <c r="B94" s="361"/>
      <c r="C94" s="371"/>
      <c r="D94" s="378"/>
      <c r="E94" s="380"/>
      <c r="F94" s="361"/>
      <c r="G94" s="368"/>
      <c r="H94" s="361"/>
      <c r="I94" s="361"/>
      <c r="J94" s="361"/>
      <c r="K94" s="395"/>
      <c r="L94" s="381"/>
      <c r="M94" s="369"/>
      <c r="N94" s="369"/>
      <c r="O94" s="370"/>
      <c r="P94" s="361"/>
      <c r="Q94" s="345"/>
      <c r="R94" s="364"/>
      <c r="S94" s="345"/>
      <c r="T94" s="364"/>
      <c r="U94" s="360"/>
      <c r="V94" s="356"/>
      <c r="W94" s="364"/>
      <c r="X94" s="356"/>
      <c r="Y94" s="362"/>
      <c r="Z94" s="363"/>
      <c r="AA94" s="344"/>
      <c r="AB94" s="338"/>
      <c r="AC94" s="337"/>
      <c r="AD94" s="338"/>
      <c r="AE94" s="352"/>
      <c r="AF94" s="352"/>
      <c r="AG94" s="352"/>
      <c r="AH94" s="352"/>
      <c r="AI94" s="349"/>
      <c r="AJ94" s="355"/>
      <c r="AK94" s="355"/>
      <c r="AL94" s="355"/>
      <c r="AM94" s="356"/>
      <c r="AN94" s="356"/>
      <c r="AO94" s="356"/>
      <c r="AP94" s="356"/>
      <c r="AQ94" s="382"/>
      <c r="AR94" s="357"/>
      <c r="AS94" s="332"/>
      <c r="AT94" s="349"/>
      <c r="AU94" s="345"/>
      <c r="AV94" s="345"/>
      <c r="AW94" s="345"/>
      <c r="AX94" s="345"/>
    </row>
    <row r="95" spans="1:50" ht="308.25" customHeight="1" x14ac:dyDescent="0.25">
      <c r="A95" s="509">
        <v>22</v>
      </c>
      <c r="B95" s="361" t="s">
        <v>468</v>
      </c>
      <c r="C95" s="371">
        <v>46063</v>
      </c>
      <c r="D95" s="361" t="s">
        <v>450</v>
      </c>
      <c r="E95" s="361" t="s">
        <v>269</v>
      </c>
      <c r="F95" s="361" t="s">
        <v>200</v>
      </c>
      <c r="G95" s="366" t="s">
        <v>662</v>
      </c>
      <c r="H95" s="361" t="s">
        <v>374</v>
      </c>
      <c r="I95" s="361" t="s">
        <v>375</v>
      </c>
      <c r="J95" s="361" t="s">
        <v>440</v>
      </c>
      <c r="K95" s="361" t="s">
        <v>383</v>
      </c>
      <c r="L95" s="337" t="s">
        <v>469</v>
      </c>
      <c r="M95" s="336" t="s">
        <v>640</v>
      </c>
      <c r="N95" s="336" t="s">
        <v>470</v>
      </c>
      <c r="O95" s="370" t="str">
        <f>CONCATENATE(L95," ",M95," ",N95)</f>
        <v>Pérdida de la confidencialidad, integridad y disponibilidad de los activos de información y servicios tecnológicos, por la explotación de vulnerabilidades técnicas y fallas de seguridad asociadas al hardware y software misional y de gestión de la entidad (IBM Tivoli Manager y VMware), así como a la utilización de herramientas de empaquetado de software misional ejecutadas sobre plataformas obsoletas (Windows Server 2008), a causa de la ausencia de parches de seguridad y limitaciones de recursos tecnológicos y presupuestales que permitan su actualización.</v>
      </c>
      <c r="P95" s="361" t="s">
        <v>278</v>
      </c>
      <c r="Q95" s="345" t="s">
        <v>471</v>
      </c>
      <c r="R95" s="364" t="str">
        <f>VLOOKUP(Q95,Datos!$L$25:$M$29,2,0)</f>
        <v>CATASTRÓFICO 100%</v>
      </c>
      <c r="S95" s="345" t="s">
        <v>410</v>
      </c>
      <c r="T95" s="364" t="str">
        <f>VLOOKUP(S95,Datos!$E$25:$F$29,2,0)</f>
        <v>Posible</v>
      </c>
      <c r="U95" s="364">
        <f>VLOOKUP(S95,Datos!$G$25:$I$29,3,0)</f>
        <v>3</v>
      </c>
      <c r="V95" s="356" t="str">
        <f>IF(F95="Corrupción",(IF(U95=1,"Rara Vez",IF(U95=2,"Improbable",IF(U95=3,"Posible",IF(U95=4,"Probable",IF(U95=5,"Seguro","Revisar")))))),IF(U95=1,"Muy Baja",IF(U95=2,"Baja",IF(U95=3,"Media",IF(U95=4,"Alta","Muy Alta")))))</f>
        <v>Media</v>
      </c>
      <c r="W95" s="364">
        <f>VLOOKUP(Q95,Datos!$L$25:$N$29,3,0)</f>
        <v>5</v>
      </c>
      <c r="X95" s="356" t="str">
        <f>IF(W95=1,"Leve",IF(W95=2,"Menor",IF(W95=3,"Moderado",IF(W95=4,"Mayor","Catastrófico"))))</f>
        <v>Catastrófico</v>
      </c>
      <c r="Y95" s="362">
        <f>_xlfn.NUMBERVALUE(CONCATENATE(U95,W95),"##")</f>
        <v>35</v>
      </c>
      <c r="Z95" s="363" t="str">
        <f>VLOOKUP(Y95,Datos!$I$37:$J$61,2,FALSE)</f>
        <v>EXTREMO</v>
      </c>
      <c r="AA95" s="287" t="s">
        <v>677</v>
      </c>
      <c r="AB95" s="287" t="s">
        <v>672</v>
      </c>
      <c r="AC95" s="336" t="s">
        <v>251</v>
      </c>
      <c r="AD95" s="287" t="s">
        <v>670</v>
      </c>
      <c r="AE95" s="318" t="s">
        <v>226</v>
      </c>
      <c r="AF95" s="318" t="s">
        <v>216</v>
      </c>
      <c r="AG95" s="318" t="s">
        <v>465</v>
      </c>
      <c r="AH95" s="318" t="s">
        <v>466</v>
      </c>
      <c r="AI95" s="319" t="s">
        <v>219</v>
      </c>
      <c r="AJ95" s="325">
        <f>IF(AE95=Datos!$C$63,Datos!$C$73,IF(AE95=Datos!$C$64,Datos!$C$74,IF(AE95=Datos!$C$65,Datos!$C$75,"Revisar")))+IF(AF95=Datos!$D$63,Datos!$D$73,IF(AF95=Datos!$D$64,Datos!$D$74,"Revisar"))+IF(AG95=Datos!$E$63,Datos!$E$73,IF(AG95=Datos!$E$64,Datos!$E$74,"Revisar"))+IF(AI95=Datos!$G$63,Datos!$G$73,IF(AI95=Datos!$G$64,Datos!$G$74,IF(AI95=Datos!$G$65,Datos!$G$75,"Revisar")))</f>
        <v>0.65</v>
      </c>
      <c r="AK95" s="325">
        <f>IF(AE95=Datos!$C$65,AJ95,0)</f>
        <v>0</v>
      </c>
      <c r="AL95" s="325">
        <f>IF(OR(AE95=Datos!$C$63,AE95=Datos!$C$64),AJ95,0)</f>
        <v>0.65</v>
      </c>
      <c r="AM95" s="356">
        <f>IF(ROUND(U95-SUM(AL95:AL97),0)&lt;=0,1,ROUND(U95-SUM(AL95:AL97),0))</f>
        <v>2</v>
      </c>
      <c r="AN95" s="356" t="str">
        <f>IF(AM95=1,"Muy Baja",IF(AM95=2,"Baja",IF(AM95=3,"Media",IF(AM95=4,"Alta","Muy Alta"))))</f>
        <v>Baja</v>
      </c>
      <c r="AO95" s="356">
        <f>ROUND(W95-SUM(AK95:AK97),0)</f>
        <v>4</v>
      </c>
      <c r="AP95" s="356" t="str">
        <f>IF(AO95=1,"Leve",IF(AO95=2,"Menor",IF(AO95=3,"Moderado",IF(AO95=4,"Mayor","Catastrófico"))))</f>
        <v>Mayor</v>
      </c>
      <c r="AQ95" s="382">
        <f>_xlfn.NUMBERVALUE(CONCATENATE(AM95,AO95),"##")</f>
        <v>24</v>
      </c>
      <c r="AR95" s="357" t="str">
        <f>+VLOOKUP(AQ95,Datos!$I$37:$J$65,2,FALSE)</f>
        <v>ALTO</v>
      </c>
      <c r="AS95" s="332" t="s">
        <v>220</v>
      </c>
      <c r="AT95" s="345" t="s">
        <v>668</v>
      </c>
      <c r="AU95" s="345" t="s">
        <v>437</v>
      </c>
      <c r="AV95" s="346">
        <v>46027</v>
      </c>
      <c r="AW95" s="346">
        <v>46371</v>
      </c>
      <c r="AX95" s="345" t="s">
        <v>669</v>
      </c>
    </row>
    <row r="96" spans="1:50" ht="63" customHeight="1" x14ac:dyDescent="0.25">
      <c r="A96" s="510"/>
      <c r="B96" s="361"/>
      <c r="C96" s="371"/>
      <c r="D96" s="361"/>
      <c r="E96" s="361"/>
      <c r="F96" s="361"/>
      <c r="G96" s="367"/>
      <c r="H96" s="361"/>
      <c r="I96" s="361"/>
      <c r="J96" s="361"/>
      <c r="K96" s="361"/>
      <c r="L96" s="337"/>
      <c r="M96" s="336"/>
      <c r="N96" s="336"/>
      <c r="O96" s="370"/>
      <c r="P96" s="361"/>
      <c r="Q96" s="345"/>
      <c r="R96" s="364"/>
      <c r="S96" s="345"/>
      <c r="T96" s="364"/>
      <c r="U96" s="364"/>
      <c r="V96" s="356"/>
      <c r="W96" s="364"/>
      <c r="X96" s="356"/>
      <c r="Y96" s="362"/>
      <c r="Z96" s="363"/>
      <c r="AA96" s="300" t="s">
        <v>678</v>
      </c>
      <c r="AB96" s="287" t="s">
        <v>674</v>
      </c>
      <c r="AC96" s="336"/>
      <c r="AD96" s="287" t="s">
        <v>675</v>
      </c>
      <c r="AE96" s="318" t="s">
        <v>226</v>
      </c>
      <c r="AF96" s="318" t="s">
        <v>216</v>
      </c>
      <c r="AG96" s="318" t="s">
        <v>465</v>
      </c>
      <c r="AH96" s="318" t="s">
        <v>466</v>
      </c>
      <c r="AI96" s="319" t="s">
        <v>219</v>
      </c>
      <c r="AJ96" s="325">
        <f>IF(AE96=Datos!$C$63,Datos!$C$73,IF(AE96=Datos!$C$64,Datos!$C$74,IF(AE96=Datos!$C$65,Datos!$C$75,"Revisar")))+IF(AF96=Datos!$D$63,Datos!$D$73,IF(AF96=Datos!$D$64,Datos!$D$74,"Revisar"))+IF(AG96=Datos!$E$63,Datos!$E$73,IF(AG96=Datos!$E$64,Datos!$E$74,"Revisar"))+IF(AI96=Datos!$G$63,Datos!$G$73,IF(AI96=Datos!$G$64,Datos!$G$74,IF(AI96=Datos!$G$65,Datos!$G$75,"Revisar")))</f>
        <v>0.65</v>
      </c>
      <c r="AK96" s="325">
        <f>IF(AE96=Datos!$C$65,AJ96,0)</f>
        <v>0</v>
      </c>
      <c r="AL96" s="325">
        <f>IF(OR(AE96=Datos!$C$63,AE96=Datos!$C$64),AJ96,0)</f>
        <v>0.65</v>
      </c>
      <c r="AM96" s="356"/>
      <c r="AN96" s="356"/>
      <c r="AO96" s="356"/>
      <c r="AP96" s="356"/>
      <c r="AQ96" s="382"/>
      <c r="AR96" s="357"/>
      <c r="AS96" s="332"/>
      <c r="AT96" s="345"/>
      <c r="AU96" s="345"/>
      <c r="AV96" s="346"/>
      <c r="AW96" s="346"/>
      <c r="AX96" s="345"/>
    </row>
    <row r="97" spans="1:50" ht="63" customHeight="1" x14ac:dyDescent="0.25">
      <c r="A97" s="510"/>
      <c r="B97" s="361"/>
      <c r="C97" s="371"/>
      <c r="D97" s="361"/>
      <c r="E97" s="361"/>
      <c r="F97" s="361"/>
      <c r="G97" s="367"/>
      <c r="H97" s="361"/>
      <c r="I97" s="361"/>
      <c r="J97" s="361"/>
      <c r="K97" s="361"/>
      <c r="L97" s="376"/>
      <c r="M97" s="336"/>
      <c r="N97" s="336"/>
      <c r="O97" s="370"/>
      <c r="P97" s="361"/>
      <c r="Q97" s="345"/>
      <c r="R97" s="364"/>
      <c r="S97" s="345"/>
      <c r="T97" s="364"/>
      <c r="U97" s="364"/>
      <c r="V97" s="356"/>
      <c r="W97" s="364"/>
      <c r="X97" s="356"/>
      <c r="Y97" s="362"/>
      <c r="Z97" s="363"/>
      <c r="AA97" s="300" t="s">
        <v>667</v>
      </c>
      <c r="AB97" s="287" t="s">
        <v>671</v>
      </c>
      <c r="AC97" s="336"/>
      <c r="AD97" s="287" t="s">
        <v>673</v>
      </c>
      <c r="AE97" s="318" t="s">
        <v>323</v>
      </c>
      <c r="AF97" s="318" t="s">
        <v>252</v>
      </c>
      <c r="AG97" s="318" t="s">
        <v>465</v>
      </c>
      <c r="AH97" s="318" t="s">
        <v>466</v>
      </c>
      <c r="AI97" s="319" t="s">
        <v>219</v>
      </c>
      <c r="AJ97" s="325">
        <f>IF(AE97=Datos!$C$63,Datos!$C$73,IF(AE97=Datos!$C$64,Datos!$C$74,IF(AE97=Datos!$C$65,Datos!$C$75,"Revisar")))+IF(AF97=Datos!$D$63,Datos!$D$73,IF(AF97=Datos!$D$64,Datos!$D$74,"Revisar"))+IF(AG97=Datos!$E$63,Datos!$E$73,IF(AG97=Datos!$E$64,Datos!$E$74,"Revisar"))+IF(AI97=Datos!$G$63,Datos!$G$73,IF(AI97=Datos!$G$64,Datos!$G$74,IF(AI97=Datos!$G$65,Datos!$G$75,"Revisar")))</f>
        <v>0.6</v>
      </c>
      <c r="AK97" s="325">
        <f>IF(AE97=Datos!$C$65,AJ97,0)</f>
        <v>0.6</v>
      </c>
      <c r="AL97" s="325">
        <f>IF(OR(AE97=Datos!$C$63,AE97=Datos!$C$64),AJ97,0)</f>
        <v>0</v>
      </c>
      <c r="AM97" s="356"/>
      <c r="AN97" s="356"/>
      <c r="AO97" s="356"/>
      <c r="AP97" s="356"/>
      <c r="AQ97" s="382"/>
      <c r="AR97" s="357"/>
      <c r="AS97" s="332"/>
      <c r="AT97" s="345"/>
      <c r="AU97" s="345"/>
      <c r="AV97" s="345"/>
      <c r="AW97" s="345"/>
      <c r="AX97" s="345"/>
    </row>
    <row r="98" spans="1:50" ht="27" customHeight="1" x14ac:dyDescent="0.6">
      <c r="A98" s="307"/>
      <c r="B98" s="513" t="s">
        <v>475</v>
      </c>
      <c r="C98" s="513"/>
      <c r="D98" s="513"/>
      <c r="E98" s="513"/>
      <c r="F98" s="513"/>
      <c r="G98" s="513"/>
      <c r="H98" s="513"/>
      <c r="I98" s="513"/>
      <c r="J98" s="513"/>
      <c r="K98" s="513"/>
      <c r="L98" s="513"/>
      <c r="M98" s="513"/>
      <c r="N98" s="513"/>
      <c r="O98" s="513"/>
      <c r="P98" s="513"/>
      <c r="Q98" s="513"/>
      <c r="R98" s="513"/>
      <c r="S98" s="513"/>
      <c r="T98" s="513"/>
      <c r="U98" s="513"/>
      <c r="V98" s="513"/>
      <c r="W98" s="513"/>
      <c r="X98" s="513"/>
      <c r="Y98" s="513"/>
      <c r="Z98" s="513"/>
      <c r="AA98" s="513"/>
      <c r="AB98" s="513"/>
      <c r="AC98" s="513"/>
      <c r="AD98" s="513"/>
      <c r="AE98" s="513"/>
      <c r="AF98" s="513"/>
      <c r="AG98" s="513"/>
      <c r="AH98" s="513"/>
      <c r="AI98" s="513"/>
      <c r="AJ98" s="513"/>
      <c r="AK98" s="513"/>
      <c r="AL98" s="513"/>
      <c r="AM98" s="513"/>
      <c r="AN98" s="513"/>
      <c r="AO98" s="513"/>
      <c r="AP98" s="513"/>
      <c r="AQ98" s="513"/>
      <c r="AR98" s="513"/>
      <c r="AS98" s="513"/>
      <c r="AT98" s="513"/>
      <c r="AU98" s="513"/>
      <c r="AV98" s="513"/>
      <c r="AW98" s="513"/>
      <c r="AX98" s="513"/>
    </row>
    <row r="99" spans="1:50" ht="94.5" customHeight="1" x14ac:dyDescent="0.25">
      <c r="A99" s="365">
        <v>1</v>
      </c>
      <c r="B99" s="361" t="s">
        <v>476</v>
      </c>
      <c r="C99" s="371">
        <v>46063</v>
      </c>
      <c r="D99" s="361" t="s">
        <v>268</v>
      </c>
      <c r="E99" s="361" t="s">
        <v>269</v>
      </c>
      <c r="F99" s="361" t="s">
        <v>200</v>
      </c>
      <c r="G99" s="361"/>
      <c r="H99" s="361"/>
      <c r="I99" s="361"/>
      <c r="J99" s="361"/>
      <c r="K99" s="361"/>
      <c r="L99" s="337" t="s">
        <v>477</v>
      </c>
      <c r="M99" s="337" t="s">
        <v>478</v>
      </c>
      <c r="N99" s="337" t="s">
        <v>479</v>
      </c>
      <c r="O99" s="370" t="str">
        <f>CONCATENATE(L99," ",M99," ",N99)</f>
        <v>Existe la oportunidad de incrementar el conocimiento en seguridad de la información y ciberseguridad  mediante el acompañamiento y la asesoría de entidades del Estado y grupos de interés especializados,  aprovechando su experiencia y capacidad técnica para fortalecer la formación institucional en estos temas.</v>
      </c>
      <c r="P99" s="361" t="s">
        <v>209</v>
      </c>
      <c r="Q99" s="361"/>
      <c r="R99" s="508"/>
      <c r="S99" s="361"/>
      <c r="T99" s="508"/>
      <c r="U99" s="508"/>
      <c r="V99" s="514"/>
      <c r="W99" s="508"/>
      <c r="X99" s="514"/>
      <c r="Y99" s="512"/>
      <c r="Z99" s="419"/>
      <c r="AA99" s="471" t="s">
        <v>480</v>
      </c>
      <c r="AB99" s="338" t="s">
        <v>481</v>
      </c>
      <c r="AC99" s="336" t="s">
        <v>251</v>
      </c>
      <c r="AD99" s="338" t="s">
        <v>659</v>
      </c>
      <c r="AE99" s="515"/>
      <c r="AF99" s="515"/>
      <c r="AG99" s="515"/>
      <c r="AH99" s="515"/>
      <c r="AI99" s="361"/>
      <c r="AJ99" s="516"/>
      <c r="AK99" s="516"/>
      <c r="AL99" s="516"/>
      <c r="AM99" s="514"/>
      <c r="AN99" s="514"/>
      <c r="AO99" s="514"/>
      <c r="AP99" s="514"/>
      <c r="AQ99" s="512"/>
      <c r="AR99" s="419"/>
      <c r="AS99" s="374"/>
      <c r="AT99" s="361" t="s">
        <v>482</v>
      </c>
      <c r="AU99" s="361" t="s">
        <v>251</v>
      </c>
      <c r="AV99" s="371">
        <v>46027</v>
      </c>
      <c r="AW99" s="371">
        <v>46208</v>
      </c>
      <c r="AX99" s="361" t="s">
        <v>483</v>
      </c>
    </row>
    <row r="100" spans="1:50" ht="54" customHeight="1" x14ac:dyDescent="0.25">
      <c r="A100" s="365"/>
      <c r="B100" s="361"/>
      <c r="C100" s="371"/>
      <c r="D100" s="361"/>
      <c r="E100" s="361"/>
      <c r="F100" s="361"/>
      <c r="G100" s="361"/>
      <c r="H100" s="361"/>
      <c r="I100" s="361"/>
      <c r="J100" s="361"/>
      <c r="K100" s="361"/>
      <c r="L100" s="376"/>
      <c r="M100" s="376"/>
      <c r="N100" s="376"/>
      <c r="O100" s="370"/>
      <c r="P100" s="361"/>
      <c r="Q100" s="361"/>
      <c r="R100" s="508"/>
      <c r="S100" s="361"/>
      <c r="T100" s="508"/>
      <c r="U100" s="508"/>
      <c r="V100" s="514"/>
      <c r="W100" s="508"/>
      <c r="X100" s="514"/>
      <c r="Y100" s="512"/>
      <c r="Z100" s="419"/>
      <c r="AA100" s="500"/>
      <c r="AB100" s="338"/>
      <c r="AC100" s="336"/>
      <c r="AD100" s="338"/>
      <c r="AE100" s="515"/>
      <c r="AF100" s="515"/>
      <c r="AG100" s="515"/>
      <c r="AH100" s="515"/>
      <c r="AI100" s="361"/>
      <c r="AJ100" s="517"/>
      <c r="AK100" s="517"/>
      <c r="AL100" s="517"/>
      <c r="AM100" s="514"/>
      <c r="AN100" s="514"/>
      <c r="AO100" s="514"/>
      <c r="AP100" s="514"/>
      <c r="AQ100" s="512"/>
      <c r="AR100" s="419"/>
      <c r="AS100" s="374"/>
      <c r="AT100" s="361"/>
      <c r="AU100" s="361"/>
      <c r="AV100" s="361"/>
      <c r="AW100" s="361"/>
      <c r="AX100" s="361"/>
    </row>
    <row r="101" spans="1:50" ht="85.5" customHeight="1" x14ac:dyDescent="0.25">
      <c r="A101" s="365"/>
      <c r="B101" s="361"/>
      <c r="C101" s="371"/>
      <c r="D101" s="361"/>
      <c r="E101" s="361"/>
      <c r="F101" s="361"/>
      <c r="G101" s="361"/>
      <c r="H101" s="361"/>
      <c r="I101" s="361"/>
      <c r="J101" s="361"/>
      <c r="K101" s="361"/>
      <c r="L101" s="376"/>
      <c r="M101" s="376"/>
      <c r="N101" s="376"/>
      <c r="O101" s="370"/>
      <c r="P101" s="361"/>
      <c r="Q101" s="361"/>
      <c r="R101" s="508"/>
      <c r="S101" s="361"/>
      <c r="T101" s="508"/>
      <c r="U101" s="508"/>
      <c r="V101" s="514"/>
      <c r="W101" s="508"/>
      <c r="X101" s="514"/>
      <c r="Y101" s="512"/>
      <c r="Z101" s="419"/>
      <c r="AA101" s="501"/>
      <c r="AB101" s="338"/>
      <c r="AC101" s="337"/>
      <c r="AD101" s="338"/>
      <c r="AE101" s="515"/>
      <c r="AF101" s="515"/>
      <c r="AG101" s="515"/>
      <c r="AH101" s="515"/>
      <c r="AI101" s="361"/>
      <c r="AJ101" s="518"/>
      <c r="AK101" s="518"/>
      <c r="AL101" s="518"/>
      <c r="AM101" s="514"/>
      <c r="AN101" s="514"/>
      <c r="AO101" s="514"/>
      <c r="AP101" s="514"/>
      <c r="AQ101" s="512"/>
      <c r="AR101" s="419"/>
      <c r="AS101" s="374"/>
      <c r="AT101" s="361"/>
      <c r="AU101" s="361"/>
      <c r="AV101" s="361"/>
      <c r="AW101" s="361"/>
      <c r="AX101" s="361"/>
    </row>
    <row r="102" spans="1:50" ht="24" customHeight="1" x14ac:dyDescent="0.25">
      <c r="A102" s="302"/>
      <c r="B102" s="302"/>
      <c r="C102" s="302"/>
      <c r="D102" s="302"/>
      <c r="E102" s="302"/>
      <c r="F102" s="302"/>
      <c r="G102" s="302"/>
      <c r="H102" s="302"/>
      <c r="I102" s="303"/>
      <c r="J102" s="303"/>
      <c r="K102" s="303"/>
      <c r="L102" s="304"/>
      <c r="M102" s="304"/>
      <c r="N102" s="304"/>
      <c r="O102" s="305"/>
      <c r="P102" s="305"/>
      <c r="Q102" s="305"/>
      <c r="R102" s="301"/>
      <c r="S102" s="279"/>
      <c r="T102" s="301"/>
      <c r="U102" s="301"/>
      <c r="V102" s="301"/>
      <c r="W102" s="301"/>
      <c r="X102" s="301"/>
      <c r="Y102" s="301"/>
      <c r="Z102" s="301"/>
      <c r="AA102" s="315"/>
      <c r="AB102" s="301"/>
      <c r="AC102" s="301"/>
      <c r="AD102" s="301"/>
      <c r="AE102" s="301"/>
      <c r="AF102" s="301"/>
      <c r="AG102" s="301"/>
      <c r="AH102" s="301"/>
      <c r="AI102" s="301"/>
      <c r="AJ102" s="301"/>
      <c r="AK102" s="301"/>
      <c r="AL102" s="301"/>
      <c r="AM102" s="301"/>
      <c r="AN102" s="301"/>
      <c r="AO102" s="301"/>
      <c r="AP102" s="301"/>
      <c r="AQ102" s="301"/>
      <c r="AR102" s="301"/>
      <c r="AS102" s="301"/>
      <c r="AT102" s="301"/>
      <c r="AU102" s="301"/>
      <c r="AV102" s="301"/>
      <c r="AW102" s="301"/>
      <c r="AX102" s="301"/>
    </row>
    <row r="103" spans="1:50" ht="15.6" x14ac:dyDescent="0.25">
      <c r="B103" s="293" t="s">
        <v>484</v>
      </c>
      <c r="C103" s="293" t="s">
        <v>112</v>
      </c>
      <c r="D103" s="523" t="s">
        <v>485</v>
      </c>
      <c r="E103" s="524"/>
      <c r="G103" s="308"/>
      <c r="K103" s="291"/>
      <c r="O103" s="292"/>
    </row>
    <row r="104" spans="1:50" ht="71.25" customHeight="1" x14ac:dyDescent="0.25">
      <c r="B104" s="294">
        <v>45897</v>
      </c>
      <c r="C104" s="295" t="s">
        <v>486</v>
      </c>
      <c r="D104" s="525" t="s">
        <v>487</v>
      </c>
      <c r="E104" s="526"/>
      <c r="G104" s="309"/>
      <c r="K104" s="291"/>
      <c r="O104" s="292"/>
    </row>
    <row r="105" spans="1:50" ht="92.25" customHeight="1" x14ac:dyDescent="0.25">
      <c r="B105" s="294">
        <v>46076</v>
      </c>
      <c r="C105" s="295" t="s">
        <v>664</v>
      </c>
      <c r="D105" s="525" t="s">
        <v>746</v>
      </c>
      <c r="E105" s="526"/>
      <c r="G105" s="310"/>
      <c r="K105" s="291"/>
      <c r="O105" s="292"/>
    </row>
    <row r="106" spans="1:50" ht="17.399999999999999" x14ac:dyDescent="0.3">
      <c r="E106" s="306"/>
      <c r="O106" s="292"/>
    </row>
  </sheetData>
  <sheetProtection formatCells="0" formatColumns="0" formatRows="0"/>
  <mergeCells count="1089">
    <mergeCell ref="G72:G74"/>
    <mergeCell ref="T99:T101"/>
    <mergeCell ref="U99:U101"/>
    <mergeCell ref="J99:J101"/>
    <mergeCell ref="K99:K101"/>
    <mergeCell ref="L99:L101"/>
    <mergeCell ref="D103:E103"/>
    <mergeCell ref="D104:E104"/>
    <mergeCell ref="D105:E105"/>
    <mergeCell ref="AK99:AK101"/>
    <mergeCell ref="AL99:AL101"/>
    <mergeCell ref="AU92:AU94"/>
    <mergeCell ref="AV92:AV94"/>
    <mergeCell ref="AW92:AW94"/>
    <mergeCell ref="AX92:AX94"/>
    <mergeCell ref="AQ89:AQ91"/>
    <mergeCell ref="AQ92:AQ94"/>
    <mergeCell ref="G17:G20"/>
    <mergeCell ref="G21:G23"/>
    <mergeCell ref="G24:G26"/>
    <mergeCell ref="G27:G30"/>
    <mergeCell ref="G31:G36"/>
    <mergeCell ref="G37:G40"/>
    <mergeCell ref="G41:G50"/>
    <mergeCell ref="G51:G55"/>
    <mergeCell ref="G56:G58"/>
    <mergeCell ref="AK78:AK80"/>
    <mergeCell ref="AL78:AL80"/>
    <mergeCell ref="AJ81:AJ82"/>
    <mergeCell ref="AK81:AK82"/>
    <mergeCell ref="AL81:AL82"/>
    <mergeCell ref="G59:G61"/>
    <mergeCell ref="G62:G64"/>
    <mergeCell ref="G65:G68"/>
    <mergeCell ref="G69:G71"/>
    <mergeCell ref="A95:A97"/>
    <mergeCell ref="G83:G85"/>
    <mergeCell ref="G86:G88"/>
    <mergeCell ref="G99:G101"/>
    <mergeCell ref="C75:C77"/>
    <mergeCell ref="C78:C80"/>
    <mergeCell ref="C81:C82"/>
    <mergeCell ref="C83:C85"/>
    <mergeCell ref="C86:C88"/>
    <mergeCell ref="A83:A85"/>
    <mergeCell ref="B83:B85"/>
    <mergeCell ref="D83:D85"/>
    <mergeCell ref="E83:E85"/>
    <mergeCell ref="F83:F85"/>
    <mergeCell ref="B89:B91"/>
    <mergeCell ref="C89:C91"/>
    <mergeCell ref="D89:D91"/>
    <mergeCell ref="E89:E91"/>
    <mergeCell ref="F89:F91"/>
    <mergeCell ref="G89:G91"/>
    <mergeCell ref="B92:B94"/>
    <mergeCell ref="G75:G77"/>
    <mergeCell ref="G78:G80"/>
    <mergeCell ref="G81:G82"/>
    <mergeCell ref="A99:A101"/>
    <mergeCell ref="G95:G97"/>
    <mergeCell ref="H99:H101"/>
    <mergeCell ref="I99:I101"/>
    <mergeCell ref="C51:C55"/>
    <mergeCell ref="C56:C58"/>
    <mergeCell ref="C59:C61"/>
    <mergeCell ref="C62:C64"/>
    <mergeCell ref="C65:C68"/>
    <mergeCell ref="C69:C71"/>
    <mergeCell ref="C72:C74"/>
    <mergeCell ref="B51:B55"/>
    <mergeCell ref="D51:D55"/>
    <mergeCell ref="E51:E55"/>
    <mergeCell ref="F51:F55"/>
    <mergeCell ref="C92:C94"/>
    <mergeCell ref="AJ39:AJ40"/>
    <mergeCell ref="AK39:AK40"/>
    <mergeCell ref="AL39:AL40"/>
    <mergeCell ref="AJ49:AJ50"/>
    <mergeCell ref="AK49:AK50"/>
    <mergeCell ref="AL49:AL50"/>
    <mergeCell ref="AK56:AK58"/>
    <mergeCell ref="AL56:AL58"/>
    <mergeCell ref="AJ59:AJ61"/>
    <mergeCell ref="AK59:AK61"/>
    <mergeCell ref="AL59:AL61"/>
    <mergeCell ref="AJ62:AJ64"/>
    <mergeCell ref="AK62:AK64"/>
    <mergeCell ref="AL62:AL64"/>
    <mergeCell ref="AI65:AI67"/>
    <mergeCell ref="AC59:AC61"/>
    <mergeCell ref="AD59:AD61"/>
    <mergeCell ref="AE59:AE61"/>
    <mergeCell ref="A89:A91"/>
    <mergeCell ref="A92:A94"/>
    <mergeCell ref="Y99:Y101"/>
    <mergeCell ref="AU99:AU101"/>
    <mergeCell ref="AV99:AV101"/>
    <mergeCell ref="AW99:AW101"/>
    <mergeCell ref="AX99:AX101"/>
    <mergeCell ref="B98:AX98"/>
    <mergeCell ref="AI99:AI101"/>
    <mergeCell ref="AM99:AM101"/>
    <mergeCell ref="AN99:AN101"/>
    <mergeCell ref="AO99:AO101"/>
    <mergeCell ref="AP99:AP101"/>
    <mergeCell ref="AQ99:AQ101"/>
    <mergeCell ref="AR99:AR101"/>
    <mergeCell ref="AS99:AS101"/>
    <mergeCell ref="AT99:AT101"/>
    <mergeCell ref="Z99:Z101"/>
    <mergeCell ref="AA99:AA101"/>
    <mergeCell ref="AB99:AB101"/>
    <mergeCell ref="AC99:AC101"/>
    <mergeCell ref="AD99:AD101"/>
    <mergeCell ref="AE99:AE101"/>
    <mergeCell ref="AF99:AF101"/>
    <mergeCell ref="AG99:AG101"/>
    <mergeCell ref="AH99:AH101"/>
    <mergeCell ref="C99:C101"/>
    <mergeCell ref="AJ99:AJ101"/>
    <mergeCell ref="B99:B101"/>
    <mergeCell ref="D99:D101"/>
    <mergeCell ref="E99:E101"/>
    <mergeCell ref="F99:F101"/>
    <mergeCell ref="A86:A88"/>
    <mergeCell ref="B86:B88"/>
    <mergeCell ref="D86:D88"/>
    <mergeCell ref="E86:E88"/>
    <mergeCell ref="F86:F88"/>
    <mergeCell ref="H86:H88"/>
    <mergeCell ref="I86:I88"/>
    <mergeCell ref="J86:J88"/>
    <mergeCell ref="K86:K88"/>
    <mergeCell ref="L86:L88"/>
    <mergeCell ref="M86:M88"/>
    <mergeCell ref="N86:N88"/>
    <mergeCell ref="O86:O88"/>
    <mergeCell ref="P86:P88"/>
    <mergeCell ref="Q86:Q88"/>
    <mergeCell ref="R86:R88"/>
    <mergeCell ref="S86:S88"/>
    <mergeCell ref="AJ65:AJ67"/>
    <mergeCell ref="AK65:AK67"/>
    <mergeCell ref="AL65:AL67"/>
    <mergeCell ref="AJ69:AJ71"/>
    <mergeCell ref="AK69:AK71"/>
    <mergeCell ref="AL69:AL71"/>
    <mergeCell ref="AJ72:AJ74"/>
    <mergeCell ref="AK72:AK74"/>
    <mergeCell ref="AL72:AL74"/>
    <mergeCell ref="AJ75:AJ77"/>
    <mergeCell ref="AK75:AK77"/>
    <mergeCell ref="AL75:AL77"/>
    <mergeCell ref="AJ78:AJ80"/>
    <mergeCell ref="AJ83:AJ85"/>
    <mergeCell ref="AH65:AH67"/>
    <mergeCell ref="M99:M101"/>
    <mergeCell ref="N99:N101"/>
    <mergeCell ref="O99:O101"/>
    <mergeCell ref="P99:P101"/>
    <mergeCell ref="Q99:Q101"/>
    <mergeCell ref="R99:R101"/>
    <mergeCell ref="S99:S101"/>
    <mergeCell ref="R89:R91"/>
    <mergeCell ref="S89:S91"/>
    <mergeCell ref="T86:T88"/>
    <mergeCell ref="U86:U88"/>
    <mergeCell ref="V99:V101"/>
    <mergeCell ref="W99:W101"/>
    <mergeCell ref="X99:X101"/>
    <mergeCell ref="AV83:AV85"/>
    <mergeCell ref="AW83:AW85"/>
    <mergeCell ref="AX83:AX85"/>
    <mergeCell ref="Y83:Y85"/>
    <mergeCell ref="Z83:Z85"/>
    <mergeCell ref="O83:O85"/>
    <mergeCell ref="P83:P85"/>
    <mergeCell ref="Q83:Q85"/>
    <mergeCell ref="R83:R85"/>
    <mergeCell ref="S83:S85"/>
    <mergeCell ref="T83:T85"/>
    <mergeCell ref="AT83:AT85"/>
    <mergeCell ref="AU83:AU85"/>
    <mergeCell ref="AW86:AW88"/>
    <mergeCell ref="AX86:AX88"/>
    <mergeCell ref="AN86:AN88"/>
    <mergeCell ref="AO86:AO88"/>
    <mergeCell ref="AP86:AP88"/>
    <mergeCell ref="AQ86:AQ88"/>
    <mergeCell ref="AR86:AR88"/>
    <mergeCell ref="AS86:AS88"/>
    <mergeCell ref="AT86:AT88"/>
    <mergeCell ref="AU86:AU88"/>
    <mergeCell ref="AV86:AV88"/>
    <mergeCell ref="AK83:AK85"/>
    <mergeCell ref="AL83:AL85"/>
    <mergeCell ref="Y86:Y88"/>
    <mergeCell ref="Z86:Z88"/>
    <mergeCell ref="AB86:AB88"/>
    <mergeCell ref="AC86:AC88"/>
    <mergeCell ref="AD86:AD88"/>
    <mergeCell ref="AE86:AE88"/>
    <mergeCell ref="AR83:AR85"/>
    <mergeCell ref="AS83:AS85"/>
    <mergeCell ref="AG83:AG85"/>
    <mergeCell ref="AH83:AH85"/>
    <mergeCell ref="AI83:AI85"/>
    <mergeCell ref="AM83:AM85"/>
    <mergeCell ref="AN83:AN85"/>
    <mergeCell ref="AO83:AO85"/>
    <mergeCell ref="AA83:AA85"/>
    <mergeCell ref="AB83:AB85"/>
    <mergeCell ref="AC83:AC85"/>
    <mergeCell ref="AD83:AD85"/>
    <mergeCell ref="AE83:AE85"/>
    <mergeCell ref="AF83:AF85"/>
    <mergeCell ref="V86:V88"/>
    <mergeCell ref="W86:W88"/>
    <mergeCell ref="X86:X88"/>
    <mergeCell ref="X83:X85"/>
    <mergeCell ref="AF86:AF88"/>
    <mergeCell ref="AG86:AG88"/>
    <mergeCell ref="AH86:AH88"/>
    <mergeCell ref="AI86:AI88"/>
    <mergeCell ref="AM86:AM88"/>
    <mergeCell ref="AJ86:AJ88"/>
    <mergeCell ref="AK86:AK88"/>
    <mergeCell ref="AL86:AL88"/>
    <mergeCell ref="J83:J85"/>
    <mergeCell ref="K83:K85"/>
    <mergeCell ref="L83:L85"/>
    <mergeCell ref="M83:M85"/>
    <mergeCell ref="N83:N85"/>
    <mergeCell ref="K92:K94"/>
    <mergeCell ref="H89:H91"/>
    <mergeCell ref="I89:I91"/>
    <mergeCell ref="L89:L91"/>
    <mergeCell ref="K89:K91"/>
    <mergeCell ref="AM81:AM82"/>
    <mergeCell ref="AN81:AN82"/>
    <mergeCell ref="AO81:AO82"/>
    <mergeCell ref="M92:M94"/>
    <mergeCell ref="AA86:AA88"/>
    <mergeCell ref="AP83:AP85"/>
    <mergeCell ref="AQ83:AQ85"/>
    <mergeCell ref="AP81:AP82"/>
    <mergeCell ref="AQ81:AQ82"/>
    <mergeCell ref="AR81:AR82"/>
    <mergeCell ref="AE81:AE82"/>
    <mergeCell ref="AF81:AF82"/>
    <mergeCell ref="AG81:AG82"/>
    <mergeCell ref="AH81:AH82"/>
    <mergeCell ref="AI81:AI82"/>
    <mergeCell ref="AV81:AV82"/>
    <mergeCell ref="H83:H85"/>
    <mergeCell ref="AS81:AS82"/>
    <mergeCell ref="AT81:AT82"/>
    <mergeCell ref="AU81:AU82"/>
    <mergeCell ref="X81:X82"/>
    <mergeCell ref="Y81:Y82"/>
    <mergeCell ref="Z81:Z82"/>
    <mergeCell ref="R81:R82"/>
    <mergeCell ref="S81:S82"/>
    <mergeCell ref="T81:T82"/>
    <mergeCell ref="U81:U82"/>
    <mergeCell ref="V81:V82"/>
    <mergeCell ref="W81:W82"/>
    <mergeCell ref="L81:L82"/>
    <mergeCell ref="M81:M82"/>
    <mergeCell ref="N81:N82"/>
    <mergeCell ref="O81:O82"/>
    <mergeCell ref="P81:P82"/>
    <mergeCell ref="Q81:Q82"/>
    <mergeCell ref="U83:U85"/>
    <mergeCell ref="V83:V85"/>
    <mergeCell ref="W83:W85"/>
    <mergeCell ref="I83:I85"/>
    <mergeCell ref="N75:N77"/>
    <mergeCell ref="O75:O77"/>
    <mergeCell ref="AD75:AD77"/>
    <mergeCell ref="AE75:AE77"/>
    <mergeCell ref="AF75:AF77"/>
    <mergeCell ref="AG75:AG77"/>
    <mergeCell ref="AX78:AX80"/>
    <mergeCell ref="A81:A82"/>
    <mergeCell ref="B81:B82"/>
    <mergeCell ref="D81:D82"/>
    <mergeCell ref="E81:E82"/>
    <mergeCell ref="F81:F82"/>
    <mergeCell ref="H81:H82"/>
    <mergeCell ref="I81:I82"/>
    <mergeCell ref="J81:J82"/>
    <mergeCell ref="K81:K82"/>
    <mergeCell ref="AR78:AR80"/>
    <mergeCell ref="AS78:AS80"/>
    <mergeCell ref="AT78:AT80"/>
    <mergeCell ref="AU78:AU80"/>
    <mergeCell ref="AV78:AV80"/>
    <mergeCell ref="AW78:AW80"/>
    <mergeCell ref="AI78:AI80"/>
    <mergeCell ref="AM78:AM80"/>
    <mergeCell ref="AN78:AN80"/>
    <mergeCell ref="AO78:AO80"/>
    <mergeCell ref="AP78:AP80"/>
    <mergeCell ref="AQ78:AQ80"/>
    <mergeCell ref="AC78:AC80"/>
    <mergeCell ref="AD78:AD80"/>
    <mergeCell ref="AW81:AW82"/>
    <mergeCell ref="AX81:AX82"/>
    <mergeCell ref="S78:S80"/>
    <mergeCell ref="T78:T80"/>
    <mergeCell ref="U78:U80"/>
    <mergeCell ref="V78:V80"/>
    <mergeCell ref="K78:K80"/>
    <mergeCell ref="L78:L80"/>
    <mergeCell ref="M78:M80"/>
    <mergeCell ref="N78:N80"/>
    <mergeCell ref="O78:O80"/>
    <mergeCell ref="P78:P80"/>
    <mergeCell ref="AE78:AE80"/>
    <mergeCell ref="AF78:AF80"/>
    <mergeCell ref="AG78:AG80"/>
    <mergeCell ref="AH78:AH80"/>
    <mergeCell ref="W78:W80"/>
    <mergeCell ref="X78:X80"/>
    <mergeCell ref="Y78:Y80"/>
    <mergeCell ref="Z78:Z80"/>
    <mergeCell ref="AA78:AA80"/>
    <mergeCell ref="AB78:AB80"/>
    <mergeCell ref="V75:V77"/>
    <mergeCell ref="W75:W77"/>
    <mergeCell ref="X75:X77"/>
    <mergeCell ref="Y75:Y77"/>
    <mergeCell ref="Z75:Z77"/>
    <mergeCell ref="AA75:AA77"/>
    <mergeCell ref="AW75:AW77"/>
    <mergeCell ref="AX75:AX77"/>
    <mergeCell ref="A78:A80"/>
    <mergeCell ref="B78:B80"/>
    <mergeCell ref="D78:D80"/>
    <mergeCell ref="E78:E80"/>
    <mergeCell ref="F78:F80"/>
    <mergeCell ref="H78:H80"/>
    <mergeCell ref="I78:I80"/>
    <mergeCell ref="J78:J80"/>
    <mergeCell ref="AQ75:AQ77"/>
    <mergeCell ref="AR75:AR77"/>
    <mergeCell ref="AS75:AS77"/>
    <mergeCell ref="AT75:AT77"/>
    <mergeCell ref="AU75:AU77"/>
    <mergeCell ref="AV75:AV77"/>
    <mergeCell ref="AH75:AH77"/>
    <mergeCell ref="AI75:AI77"/>
    <mergeCell ref="AM75:AM77"/>
    <mergeCell ref="AN75:AN77"/>
    <mergeCell ref="AO75:AO77"/>
    <mergeCell ref="AP75:AP77"/>
    <mergeCell ref="AB75:AB77"/>
    <mergeCell ref="AC75:AC77"/>
    <mergeCell ref="Q78:Q80"/>
    <mergeCell ref="R78:R80"/>
    <mergeCell ref="AX72:AX74"/>
    <mergeCell ref="A75:A77"/>
    <mergeCell ref="B75:B77"/>
    <mergeCell ref="D75:D77"/>
    <mergeCell ref="E75:E77"/>
    <mergeCell ref="F75:F77"/>
    <mergeCell ref="H75:H77"/>
    <mergeCell ref="I75:I77"/>
    <mergeCell ref="AP72:AP74"/>
    <mergeCell ref="AQ72:AQ74"/>
    <mergeCell ref="AR72:AR74"/>
    <mergeCell ref="AS72:AS74"/>
    <mergeCell ref="AT72:AT74"/>
    <mergeCell ref="AU72:AU74"/>
    <mergeCell ref="AG72:AG74"/>
    <mergeCell ref="AH72:AH74"/>
    <mergeCell ref="AI72:AI74"/>
    <mergeCell ref="AM72:AM74"/>
    <mergeCell ref="AN72:AN74"/>
    <mergeCell ref="AO72:AO74"/>
    <mergeCell ref="AA72:AA74"/>
    <mergeCell ref="AB72:AB74"/>
    <mergeCell ref="P75:P77"/>
    <mergeCell ref="Q75:Q77"/>
    <mergeCell ref="R75:R77"/>
    <mergeCell ref="S75:S77"/>
    <mergeCell ref="T75:T77"/>
    <mergeCell ref="U75:U77"/>
    <mergeCell ref="J75:J77"/>
    <mergeCell ref="K75:K77"/>
    <mergeCell ref="L75:L77"/>
    <mergeCell ref="M75:M77"/>
    <mergeCell ref="J72:J74"/>
    <mergeCell ref="K72:K74"/>
    <mergeCell ref="L72:L74"/>
    <mergeCell ref="M72:M74"/>
    <mergeCell ref="N72:N74"/>
    <mergeCell ref="AC72:AC74"/>
    <mergeCell ref="AD72:AD74"/>
    <mergeCell ref="AE72:AE74"/>
    <mergeCell ref="AF72:AF74"/>
    <mergeCell ref="U72:U74"/>
    <mergeCell ref="V72:V74"/>
    <mergeCell ref="W72:W74"/>
    <mergeCell ref="X72:X74"/>
    <mergeCell ref="Y72:Y74"/>
    <mergeCell ref="Z72:Z74"/>
    <mergeCell ref="AV72:AV74"/>
    <mergeCell ref="AW72:AW74"/>
    <mergeCell ref="A72:A74"/>
    <mergeCell ref="B72:B74"/>
    <mergeCell ref="D72:D74"/>
    <mergeCell ref="E72:E74"/>
    <mergeCell ref="F72:F74"/>
    <mergeCell ref="H72:H74"/>
    <mergeCell ref="AT69:AT71"/>
    <mergeCell ref="AU69:AU71"/>
    <mergeCell ref="AV69:AV71"/>
    <mergeCell ref="W69:W71"/>
    <mergeCell ref="X69:X71"/>
    <mergeCell ref="Y69:Y71"/>
    <mergeCell ref="Z69:Z71"/>
    <mergeCell ref="AA69:AA71"/>
    <mergeCell ref="Q69:Q71"/>
    <mergeCell ref="R69:R71"/>
    <mergeCell ref="S69:S71"/>
    <mergeCell ref="T69:T71"/>
    <mergeCell ref="U69:U71"/>
    <mergeCell ref="V69:V71"/>
    <mergeCell ref="K69:K71"/>
    <mergeCell ref="L69:L71"/>
    <mergeCell ref="M69:M71"/>
    <mergeCell ref="N69:N71"/>
    <mergeCell ref="O72:O74"/>
    <mergeCell ref="P72:P74"/>
    <mergeCell ref="Q72:Q74"/>
    <mergeCell ref="R72:R74"/>
    <mergeCell ref="S72:S74"/>
    <mergeCell ref="T72:T74"/>
    <mergeCell ref="I72:I74"/>
    <mergeCell ref="O69:O71"/>
    <mergeCell ref="AW69:AW71"/>
    <mergeCell ref="AX69:AX71"/>
    <mergeCell ref="AB70:AB71"/>
    <mergeCell ref="AD70:AD71"/>
    <mergeCell ref="AN69:AN71"/>
    <mergeCell ref="AO69:AO71"/>
    <mergeCell ref="AP69:AP71"/>
    <mergeCell ref="AQ69:AQ71"/>
    <mergeCell ref="AR69:AR71"/>
    <mergeCell ref="AS69:AS71"/>
    <mergeCell ref="AE69:AE71"/>
    <mergeCell ref="AF69:AF71"/>
    <mergeCell ref="AG69:AG71"/>
    <mergeCell ref="AH69:AH71"/>
    <mergeCell ref="AI69:AI71"/>
    <mergeCell ref="AM69:AM71"/>
    <mergeCell ref="AC69:AC71"/>
    <mergeCell ref="P69:P71"/>
    <mergeCell ref="A69:A71"/>
    <mergeCell ref="B69:B71"/>
    <mergeCell ref="D69:D71"/>
    <mergeCell ref="E69:E71"/>
    <mergeCell ref="F69:F71"/>
    <mergeCell ref="H69:H71"/>
    <mergeCell ref="I69:I71"/>
    <mergeCell ref="J69:J71"/>
    <mergeCell ref="P65:P68"/>
    <mergeCell ref="Q65:Q68"/>
    <mergeCell ref="R65:R68"/>
    <mergeCell ref="S65:S68"/>
    <mergeCell ref="T65:T68"/>
    <mergeCell ref="U65:U68"/>
    <mergeCell ref="J65:J68"/>
    <mergeCell ref="K65:K68"/>
    <mergeCell ref="L65:L68"/>
    <mergeCell ref="M65:M68"/>
    <mergeCell ref="N65:N68"/>
    <mergeCell ref="O65:O68"/>
    <mergeCell ref="V65:V68"/>
    <mergeCell ref="W65:W68"/>
    <mergeCell ref="X65:X68"/>
    <mergeCell ref="Y65:Y68"/>
    <mergeCell ref="Z65:Z68"/>
    <mergeCell ref="AC65:AC68"/>
    <mergeCell ref="AV62:AV64"/>
    <mergeCell ref="AW62:AW64"/>
    <mergeCell ref="AX62:AX64"/>
    <mergeCell ref="AR62:AR64"/>
    <mergeCell ref="AS62:AS64"/>
    <mergeCell ref="AT62:AT64"/>
    <mergeCell ref="AU62:AU64"/>
    <mergeCell ref="X62:X64"/>
    <mergeCell ref="Y62:Y64"/>
    <mergeCell ref="Z62:Z64"/>
    <mergeCell ref="AS65:AS68"/>
    <mergeCell ref="AT65:AT68"/>
    <mergeCell ref="AU65:AU68"/>
    <mergeCell ref="AV65:AV68"/>
    <mergeCell ref="AW65:AW68"/>
    <mergeCell ref="AX65:AX68"/>
    <mergeCell ref="AM65:AM68"/>
    <mergeCell ref="AN65:AN68"/>
    <mergeCell ref="AO65:AO68"/>
    <mergeCell ref="AP65:AP68"/>
    <mergeCell ref="AQ65:AQ68"/>
    <mergeCell ref="AR65:AR68"/>
    <mergeCell ref="AA65:AA67"/>
    <mergeCell ref="AE65:AE67"/>
    <mergeCell ref="AF65:AF67"/>
    <mergeCell ref="AG65:AG67"/>
    <mergeCell ref="AP62:AP64"/>
    <mergeCell ref="AQ62:AQ64"/>
    <mergeCell ref="AG62:AG64"/>
    <mergeCell ref="AH62:AH64"/>
    <mergeCell ref="AI62:AI64"/>
    <mergeCell ref="AM62:AM64"/>
    <mergeCell ref="AN62:AN64"/>
    <mergeCell ref="AO62:AO64"/>
    <mergeCell ref="AA62:AA64"/>
    <mergeCell ref="AB62:AB64"/>
    <mergeCell ref="AC62:AC64"/>
    <mergeCell ref="AD62:AD64"/>
    <mergeCell ref="AE62:AE64"/>
    <mergeCell ref="AF62:AF64"/>
    <mergeCell ref="U62:U64"/>
    <mergeCell ref="V62:V64"/>
    <mergeCell ref="W62:W64"/>
    <mergeCell ref="P62:P64"/>
    <mergeCell ref="Q62:Q64"/>
    <mergeCell ref="R62:R64"/>
    <mergeCell ref="S62:S64"/>
    <mergeCell ref="T62:T64"/>
    <mergeCell ref="I62:I64"/>
    <mergeCell ref="J62:J64"/>
    <mergeCell ref="K62:K64"/>
    <mergeCell ref="L62:L64"/>
    <mergeCell ref="M62:M64"/>
    <mergeCell ref="N62:N64"/>
    <mergeCell ref="A65:A68"/>
    <mergeCell ref="B65:B68"/>
    <mergeCell ref="D65:D68"/>
    <mergeCell ref="E65:E68"/>
    <mergeCell ref="F65:F68"/>
    <mergeCell ref="H65:H68"/>
    <mergeCell ref="I65:I68"/>
    <mergeCell ref="I59:I61"/>
    <mergeCell ref="J59:J61"/>
    <mergeCell ref="K59:K61"/>
    <mergeCell ref="L59:L61"/>
    <mergeCell ref="M59:M61"/>
    <mergeCell ref="A59:A61"/>
    <mergeCell ref="B59:B61"/>
    <mergeCell ref="D59:D61"/>
    <mergeCell ref="E59:E61"/>
    <mergeCell ref="F59:F61"/>
    <mergeCell ref="AU59:AU61"/>
    <mergeCell ref="AV59:AV61"/>
    <mergeCell ref="AW59:AW61"/>
    <mergeCell ref="AX59:AX61"/>
    <mergeCell ref="A62:A64"/>
    <mergeCell ref="B62:B64"/>
    <mergeCell ref="D62:D64"/>
    <mergeCell ref="E62:E64"/>
    <mergeCell ref="F62:F64"/>
    <mergeCell ref="H62:H64"/>
    <mergeCell ref="AO59:AO61"/>
    <mergeCell ref="AP59:AP61"/>
    <mergeCell ref="AQ59:AQ61"/>
    <mergeCell ref="AR59:AR61"/>
    <mergeCell ref="AS59:AS61"/>
    <mergeCell ref="AT59:AT61"/>
    <mergeCell ref="AF59:AF61"/>
    <mergeCell ref="AG59:AG61"/>
    <mergeCell ref="AH59:AH61"/>
    <mergeCell ref="AI59:AI61"/>
    <mergeCell ref="AM59:AM61"/>
    <mergeCell ref="O62:O64"/>
    <mergeCell ref="AV56:AV58"/>
    <mergeCell ref="AJ56:AJ58"/>
    <mergeCell ref="AS51:AS55"/>
    <mergeCell ref="AT51:AT55"/>
    <mergeCell ref="M56:M58"/>
    <mergeCell ref="N56:N58"/>
    <mergeCell ref="O56:O58"/>
    <mergeCell ref="N59:N61"/>
    <mergeCell ref="O59:O61"/>
    <mergeCell ref="P59:P61"/>
    <mergeCell ref="AS56:AS58"/>
    <mergeCell ref="AT56:AT58"/>
    <mergeCell ref="AU56:AU58"/>
    <mergeCell ref="P56:P58"/>
    <mergeCell ref="Q56:Q58"/>
    <mergeCell ref="R56:R58"/>
    <mergeCell ref="S56:S58"/>
    <mergeCell ref="T56:T58"/>
    <mergeCell ref="U56:U58"/>
    <mergeCell ref="T59:T61"/>
    <mergeCell ref="U59:U61"/>
    <mergeCell ref="V59:V61"/>
    <mergeCell ref="W59:W61"/>
    <mergeCell ref="X59:X61"/>
    <mergeCell ref="Y59:Y61"/>
    <mergeCell ref="Q59:Q61"/>
    <mergeCell ref="R59:R61"/>
    <mergeCell ref="S59:S61"/>
    <mergeCell ref="AN59:AN61"/>
    <mergeCell ref="Z59:Z61"/>
    <mergeCell ref="AA59:AA61"/>
    <mergeCell ref="AB59:AB61"/>
    <mergeCell ref="K51:K55"/>
    <mergeCell ref="L51:L55"/>
    <mergeCell ref="M51:M55"/>
    <mergeCell ref="N51:N55"/>
    <mergeCell ref="A51:A55"/>
    <mergeCell ref="H51:H55"/>
    <mergeCell ref="J56:J58"/>
    <mergeCell ref="K56:K58"/>
    <mergeCell ref="L56:L58"/>
    <mergeCell ref="O51:O55"/>
    <mergeCell ref="P51:P55"/>
    <mergeCell ref="AW56:AW58"/>
    <mergeCell ref="AX56:AX58"/>
    <mergeCell ref="AM56:AM58"/>
    <mergeCell ref="AN56:AN58"/>
    <mergeCell ref="AO56:AO58"/>
    <mergeCell ref="AP56:AP58"/>
    <mergeCell ref="AQ56:AQ58"/>
    <mergeCell ref="AR56:AR58"/>
    <mergeCell ref="V56:V58"/>
    <mergeCell ref="W56:W58"/>
    <mergeCell ref="X56:X58"/>
    <mergeCell ref="Y56:Y58"/>
    <mergeCell ref="Z56:Z58"/>
    <mergeCell ref="AD56:AD58"/>
    <mergeCell ref="AE56:AE58"/>
    <mergeCell ref="AF56:AF58"/>
    <mergeCell ref="AG56:AG58"/>
    <mergeCell ref="AH56:AH58"/>
    <mergeCell ref="AI56:AI58"/>
    <mergeCell ref="AA56:AA58"/>
    <mergeCell ref="AB56:AB58"/>
    <mergeCell ref="AV51:AV55"/>
    <mergeCell ref="AW51:AW55"/>
    <mergeCell ref="AX51:AX55"/>
    <mergeCell ref="AM51:AM55"/>
    <mergeCell ref="AN51:AN55"/>
    <mergeCell ref="AO51:AO55"/>
    <mergeCell ref="AP51:AP55"/>
    <mergeCell ref="AQ51:AQ55"/>
    <mergeCell ref="AR51:AR55"/>
    <mergeCell ref="W51:W55"/>
    <mergeCell ref="X51:X55"/>
    <mergeCell ref="Y51:Y55"/>
    <mergeCell ref="Z51:Z55"/>
    <mergeCell ref="AU51:AU55"/>
    <mergeCell ref="Q51:Q55"/>
    <mergeCell ref="R51:R55"/>
    <mergeCell ref="S51:S55"/>
    <mergeCell ref="T51:T55"/>
    <mergeCell ref="AC52:AC53"/>
    <mergeCell ref="U51:U55"/>
    <mergeCell ref="V51:V55"/>
    <mergeCell ref="Y37:Y40"/>
    <mergeCell ref="Z37:Z40"/>
    <mergeCell ref="O37:O40"/>
    <mergeCell ref="J41:J50"/>
    <mergeCell ref="K41:K50"/>
    <mergeCell ref="L41:L50"/>
    <mergeCell ref="M41:M50"/>
    <mergeCell ref="AA49:AA50"/>
    <mergeCell ref="AB49:AB50"/>
    <mergeCell ref="AC49:AC50"/>
    <mergeCell ref="AD49:AD50"/>
    <mergeCell ref="AE49:AE50"/>
    <mergeCell ref="AF49:AF50"/>
    <mergeCell ref="AA46:AA47"/>
    <mergeCell ref="N41:N50"/>
    <mergeCell ref="V41:V50"/>
    <mergeCell ref="W41:W50"/>
    <mergeCell ref="X41:X50"/>
    <mergeCell ref="Y41:Y50"/>
    <mergeCell ref="Z41:Z50"/>
    <mergeCell ref="P41:P50"/>
    <mergeCell ref="Q41:Q50"/>
    <mergeCell ref="R41:R50"/>
    <mergeCell ref="S41:S50"/>
    <mergeCell ref="T41:T50"/>
    <mergeCell ref="U41:U50"/>
    <mergeCell ref="P37:P40"/>
    <mergeCell ref="Q37:Q40"/>
    <mergeCell ref="S37:S40"/>
    <mergeCell ref="T37:T40"/>
    <mergeCell ref="AW41:AW50"/>
    <mergeCell ref="AX41:AX50"/>
    <mergeCell ref="AN41:AN50"/>
    <mergeCell ref="AO41:AO50"/>
    <mergeCell ref="AP41:AP50"/>
    <mergeCell ref="AQ41:AQ50"/>
    <mergeCell ref="AR41:AR50"/>
    <mergeCell ref="AS41:AS50"/>
    <mergeCell ref="AM41:AM50"/>
    <mergeCell ref="AG49:AG50"/>
    <mergeCell ref="AH49:AH50"/>
    <mergeCell ref="AI49:AI50"/>
    <mergeCell ref="AT41:AT50"/>
    <mergeCell ref="A41:A50"/>
    <mergeCell ref="B41:B50"/>
    <mergeCell ref="D41:D50"/>
    <mergeCell ref="E41:E50"/>
    <mergeCell ref="F41:F50"/>
    <mergeCell ref="H41:H50"/>
    <mergeCell ref="I41:I50"/>
    <mergeCell ref="AU41:AU50"/>
    <mergeCell ref="AV41:AV50"/>
    <mergeCell ref="C41:C50"/>
    <mergeCell ref="O41:O50"/>
    <mergeCell ref="I37:I40"/>
    <mergeCell ref="J37:J40"/>
    <mergeCell ref="K37:K40"/>
    <mergeCell ref="L37:L40"/>
    <mergeCell ref="M37:M40"/>
    <mergeCell ref="N37:N40"/>
    <mergeCell ref="AS37:AS40"/>
    <mergeCell ref="AT37:AT40"/>
    <mergeCell ref="AU37:AU40"/>
    <mergeCell ref="AV37:AV40"/>
    <mergeCell ref="AW37:AW40"/>
    <mergeCell ref="AX37:AX40"/>
    <mergeCell ref="AM37:AM40"/>
    <mergeCell ref="AN37:AN40"/>
    <mergeCell ref="AO37:AO40"/>
    <mergeCell ref="AP37:AP40"/>
    <mergeCell ref="AQ37:AQ40"/>
    <mergeCell ref="AR37:AR40"/>
    <mergeCell ref="AG39:AG40"/>
    <mergeCell ref="AH39:AH40"/>
    <mergeCell ref="AI39:AI40"/>
    <mergeCell ref="AA39:AA40"/>
    <mergeCell ref="AB39:AB40"/>
    <mergeCell ref="AC39:AC40"/>
    <mergeCell ref="AD39:AD40"/>
    <mergeCell ref="AE39:AE40"/>
    <mergeCell ref="AF39:AF40"/>
    <mergeCell ref="U37:U40"/>
    <mergeCell ref="V37:V40"/>
    <mergeCell ref="W37:W40"/>
    <mergeCell ref="R37:R40"/>
    <mergeCell ref="X37:X40"/>
    <mergeCell ref="AV31:AV36"/>
    <mergeCell ref="AW31:AW36"/>
    <mergeCell ref="AX31:AX36"/>
    <mergeCell ref="AM31:AM36"/>
    <mergeCell ref="AN31:AN36"/>
    <mergeCell ref="AO31:AO36"/>
    <mergeCell ref="AP31:AP36"/>
    <mergeCell ref="AQ31:AQ36"/>
    <mergeCell ref="AR31:AR36"/>
    <mergeCell ref="A37:A40"/>
    <mergeCell ref="B37:B40"/>
    <mergeCell ref="D37:D40"/>
    <mergeCell ref="E37:E40"/>
    <mergeCell ref="F37:F40"/>
    <mergeCell ref="H37:H40"/>
    <mergeCell ref="AS31:AS36"/>
    <mergeCell ref="AT31:AT36"/>
    <mergeCell ref="AU31:AU36"/>
    <mergeCell ref="U31:U36"/>
    <mergeCell ref="V31:V36"/>
    <mergeCell ref="W31:W36"/>
    <mergeCell ref="X31:X36"/>
    <mergeCell ref="Y31:Y36"/>
    <mergeCell ref="Z31:Z36"/>
    <mergeCell ref="O31:O36"/>
    <mergeCell ref="P31:P36"/>
    <mergeCell ref="Q31:Q36"/>
    <mergeCell ref="R31:R36"/>
    <mergeCell ref="S31:S36"/>
    <mergeCell ref="T31:T36"/>
    <mergeCell ref="I31:I36"/>
    <mergeCell ref="J31:J36"/>
    <mergeCell ref="S27:S30"/>
    <mergeCell ref="T27:T30"/>
    <mergeCell ref="AS27:AS30"/>
    <mergeCell ref="AT27:AT30"/>
    <mergeCell ref="AM27:AM30"/>
    <mergeCell ref="AN27:AN30"/>
    <mergeCell ref="AO27:AO30"/>
    <mergeCell ref="AP27:AP30"/>
    <mergeCell ref="AQ27:AQ30"/>
    <mergeCell ref="AR27:AR30"/>
    <mergeCell ref="L31:L36"/>
    <mergeCell ref="M31:M36"/>
    <mergeCell ref="N31:N36"/>
    <mergeCell ref="A31:A36"/>
    <mergeCell ref="B31:B36"/>
    <mergeCell ref="D31:D36"/>
    <mergeCell ref="E31:E36"/>
    <mergeCell ref="F31:F36"/>
    <mergeCell ref="H31:H36"/>
    <mergeCell ref="C31:C36"/>
    <mergeCell ref="K31:K36"/>
    <mergeCell ref="A27:A30"/>
    <mergeCell ref="B27:B30"/>
    <mergeCell ref="D27:D30"/>
    <mergeCell ref="E27:E30"/>
    <mergeCell ref="F27:F30"/>
    <mergeCell ref="H27:H30"/>
    <mergeCell ref="C27:C30"/>
    <mergeCell ref="P27:P30"/>
    <mergeCell ref="Q27:Q30"/>
    <mergeCell ref="R27:R30"/>
    <mergeCell ref="S24:S26"/>
    <mergeCell ref="T24:T26"/>
    <mergeCell ref="AS24:AS26"/>
    <mergeCell ref="AT24:AT26"/>
    <mergeCell ref="AU24:AU26"/>
    <mergeCell ref="AV24:AV26"/>
    <mergeCell ref="AW24:AW26"/>
    <mergeCell ref="AX24:AX26"/>
    <mergeCell ref="AM24:AM26"/>
    <mergeCell ref="AN24:AN26"/>
    <mergeCell ref="AO24:AO26"/>
    <mergeCell ref="AP24:AP26"/>
    <mergeCell ref="AQ24:AQ26"/>
    <mergeCell ref="AR24:AR26"/>
    <mergeCell ref="I27:I30"/>
    <mergeCell ref="J27:J30"/>
    <mergeCell ref="K27:K30"/>
    <mergeCell ref="L27:L30"/>
    <mergeCell ref="M27:M30"/>
    <mergeCell ref="N27:N30"/>
    <mergeCell ref="AU27:AU30"/>
    <mergeCell ref="AV27:AV30"/>
    <mergeCell ref="AW27:AW30"/>
    <mergeCell ref="AX27:AX30"/>
    <mergeCell ref="R24:R26"/>
    <mergeCell ref="U27:U30"/>
    <mergeCell ref="V27:V30"/>
    <mergeCell ref="W27:W30"/>
    <mergeCell ref="X27:X30"/>
    <mergeCell ref="Y27:Y30"/>
    <mergeCell ref="Z27:Z30"/>
    <mergeCell ref="O27:O30"/>
    <mergeCell ref="AU21:AU23"/>
    <mergeCell ref="AV21:AV23"/>
    <mergeCell ref="AW21:AW23"/>
    <mergeCell ref="AX21:AX23"/>
    <mergeCell ref="AM21:AM23"/>
    <mergeCell ref="AN21:AN23"/>
    <mergeCell ref="AO21:AO23"/>
    <mergeCell ref="AP21:AP23"/>
    <mergeCell ref="AQ21:AQ23"/>
    <mergeCell ref="AR21:AR23"/>
    <mergeCell ref="I24:I26"/>
    <mergeCell ref="J24:J26"/>
    <mergeCell ref="K24:K26"/>
    <mergeCell ref="L24:L26"/>
    <mergeCell ref="M24:M26"/>
    <mergeCell ref="N24:N26"/>
    <mergeCell ref="A24:A26"/>
    <mergeCell ref="B24:B26"/>
    <mergeCell ref="D24:D26"/>
    <mergeCell ref="E24:E26"/>
    <mergeCell ref="F24:F26"/>
    <mergeCell ref="H24:H26"/>
    <mergeCell ref="C24:C26"/>
    <mergeCell ref="U24:U26"/>
    <mergeCell ref="V24:V26"/>
    <mergeCell ref="W24:W26"/>
    <mergeCell ref="X24:X26"/>
    <mergeCell ref="Y24:Y26"/>
    <mergeCell ref="Z24:Z26"/>
    <mergeCell ref="O24:O26"/>
    <mergeCell ref="P24:P26"/>
    <mergeCell ref="Q24:Q26"/>
    <mergeCell ref="AS17:AS20"/>
    <mergeCell ref="AT17:AT20"/>
    <mergeCell ref="AU17:AU20"/>
    <mergeCell ref="AV17:AV20"/>
    <mergeCell ref="AW17:AW20"/>
    <mergeCell ref="AX17:AX20"/>
    <mergeCell ref="AM17:AM20"/>
    <mergeCell ref="AN17:AN20"/>
    <mergeCell ref="AO17:AO20"/>
    <mergeCell ref="AP17:AP20"/>
    <mergeCell ref="AQ17:AQ20"/>
    <mergeCell ref="AR17:AR20"/>
    <mergeCell ref="I21:I23"/>
    <mergeCell ref="J21:J23"/>
    <mergeCell ref="K21:K23"/>
    <mergeCell ref="L21:L23"/>
    <mergeCell ref="M21:M23"/>
    <mergeCell ref="N21:N23"/>
    <mergeCell ref="U21:U23"/>
    <mergeCell ref="V21:V23"/>
    <mergeCell ref="W21:W23"/>
    <mergeCell ref="X21:X23"/>
    <mergeCell ref="Y21:Y23"/>
    <mergeCell ref="Z21:Z23"/>
    <mergeCell ref="O21:O23"/>
    <mergeCell ref="P21:P23"/>
    <mergeCell ref="Q21:Q23"/>
    <mergeCell ref="R21:R23"/>
    <mergeCell ref="S21:S23"/>
    <mergeCell ref="T21:T23"/>
    <mergeCell ref="AS21:AS23"/>
    <mergeCell ref="AT21:AT23"/>
    <mergeCell ref="S13:Z13"/>
    <mergeCell ref="B5:L5"/>
    <mergeCell ref="D6:L6"/>
    <mergeCell ref="D7:L7"/>
    <mergeCell ref="D8:E8"/>
    <mergeCell ref="F8:H8"/>
    <mergeCell ref="I8:L8"/>
    <mergeCell ref="AM13:AS14"/>
    <mergeCell ref="AT13:AX14"/>
    <mergeCell ref="Q14:R14"/>
    <mergeCell ref="S15:T15"/>
    <mergeCell ref="U15:V15"/>
    <mergeCell ref="W15:X15"/>
    <mergeCell ref="AM15:AN15"/>
    <mergeCell ref="AO15:AP15"/>
    <mergeCell ref="AA13:AI14"/>
    <mergeCell ref="F17:F20"/>
    <mergeCell ref="H17:H20"/>
    <mergeCell ref="U17:U20"/>
    <mergeCell ref="V17:V20"/>
    <mergeCell ref="W17:W20"/>
    <mergeCell ref="X17:X20"/>
    <mergeCell ref="Y17:Y20"/>
    <mergeCell ref="Z17:Z20"/>
    <mergeCell ref="O17:O20"/>
    <mergeCell ref="P17:P20"/>
    <mergeCell ref="Q17:Q20"/>
    <mergeCell ref="R17:R20"/>
    <mergeCell ref="S17:S20"/>
    <mergeCell ref="T17:T20"/>
    <mergeCell ref="I17:I20"/>
    <mergeCell ref="J17:J20"/>
    <mergeCell ref="A17:A20"/>
    <mergeCell ref="B17:B20"/>
    <mergeCell ref="D17:D20"/>
    <mergeCell ref="E17:E20"/>
    <mergeCell ref="D9:E9"/>
    <mergeCell ref="F9:H9"/>
    <mergeCell ref="I9:L9"/>
    <mergeCell ref="B11:P11"/>
    <mergeCell ref="A13:R13"/>
    <mergeCell ref="Q15:R15"/>
    <mergeCell ref="M17:M20"/>
    <mergeCell ref="N17:N20"/>
    <mergeCell ref="C17:C20"/>
    <mergeCell ref="K17:K20"/>
    <mergeCell ref="L17:L20"/>
    <mergeCell ref="A21:A23"/>
    <mergeCell ref="B21:B23"/>
    <mergeCell ref="D21:D23"/>
    <mergeCell ref="E21:E23"/>
    <mergeCell ref="F21:F23"/>
    <mergeCell ref="H21:H23"/>
    <mergeCell ref="C21:C23"/>
    <mergeCell ref="C37:C40"/>
    <mergeCell ref="I51:I55"/>
    <mergeCell ref="J51:J55"/>
    <mergeCell ref="AX95:AX97"/>
    <mergeCell ref="H95:H97"/>
    <mergeCell ref="I95:I97"/>
    <mergeCell ref="L95:L97"/>
    <mergeCell ref="K95:K97"/>
    <mergeCell ref="M95:M97"/>
    <mergeCell ref="N95:N97"/>
    <mergeCell ref="O95:O97"/>
    <mergeCell ref="D92:D94"/>
    <mergeCell ref="E92:E94"/>
    <mergeCell ref="F92:F94"/>
    <mergeCell ref="G92:G94"/>
    <mergeCell ref="H92:H94"/>
    <mergeCell ref="I92:I94"/>
    <mergeCell ref="L92:L94"/>
    <mergeCell ref="P95:P97"/>
    <mergeCell ref="AQ95:AQ97"/>
    <mergeCell ref="AS95:AS97"/>
    <mergeCell ref="AT95:AT97"/>
    <mergeCell ref="AU95:AU97"/>
    <mergeCell ref="AV95:AV97"/>
    <mergeCell ref="AW95:AW97"/>
    <mergeCell ref="AP92:AP94"/>
    <mergeCell ref="N89:N91"/>
    <mergeCell ref="O89:O91"/>
    <mergeCell ref="J89:J91"/>
    <mergeCell ref="J92:J94"/>
    <mergeCell ref="J95:J97"/>
    <mergeCell ref="M89:M91"/>
    <mergeCell ref="AP95:AP97"/>
    <mergeCell ref="AB92:AB94"/>
    <mergeCell ref="AC92:AC94"/>
    <mergeCell ref="AC95:AC97"/>
    <mergeCell ref="AD92:AD94"/>
    <mergeCell ref="AE92:AE94"/>
    <mergeCell ref="AF92:AF94"/>
    <mergeCell ref="AG92:AG94"/>
    <mergeCell ref="R95:R97"/>
    <mergeCell ref="S95:S97"/>
    <mergeCell ref="T95:T97"/>
    <mergeCell ref="U95:U97"/>
    <mergeCell ref="V95:V97"/>
    <mergeCell ref="W95:W97"/>
    <mergeCell ref="X95:X97"/>
    <mergeCell ref="Z95:Z97"/>
    <mergeCell ref="A56:A58"/>
    <mergeCell ref="B56:B58"/>
    <mergeCell ref="D56:D58"/>
    <mergeCell ref="E56:E58"/>
    <mergeCell ref="F56:F58"/>
    <mergeCell ref="H56:H58"/>
    <mergeCell ref="I56:I58"/>
    <mergeCell ref="N92:N94"/>
    <mergeCell ref="O92:O94"/>
    <mergeCell ref="B95:B97"/>
    <mergeCell ref="C95:C97"/>
    <mergeCell ref="D95:D97"/>
    <mergeCell ref="E95:E97"/>
    <mergeCell ref="F95:F97"/>
    <mergeCell ref="AC56:AC58"/>
    <mergeCell ref="H59:H61"/>
    <mergeCell ref="AR95:AR97"/>
    <mergeCell ref="AM92:AM94"/>
    <mergeCell ref="AN92:AN94"/>
    <mergeCell ref="AO92:AO94"/>
    <mergeCell ref="AN89:AN91"/>
    <mergeCell ref="AO89:AO91"/>
    <mergeCell ref="AP89:AP91"/>
    <mergeCell ref="Q89:Q91"/>
    <mergeCell ref="Q92:Q94"/>
    <mergeCell ref="U89:U91"/>
    <mergeCell ref="V89:V91"/>
    <mergeCell ref="P89:P91"/>
    <mergeCell ref="P92:P94"/>
    <mergeCell ref="V92:V94"/>
    <mergeCell ref="X89:X91"/>
    <mergeCell ref="Y89:Y91"/>
    <mergeCell ref="Z89:Z91"/>
    <mergeCell ref="X92:X94"/>
    <mergeCell ref="Y92:Y94"/>
    <mergeCell ref="Z92:Z94"/>
    <mergeCell ref="Y95:Y97"/>
    <mergeCell ref="W89:W91"/>
    <mergeCell ref="W92:W94"/>
    <mergeCell ref="U92:U94"/>
    <mergeCell ref="AM95:AM97"/>
    <mergeCell ref="AN95:AN97"/>
    <mergeCell ref="AO95:AO97"/>
    <mergeCell ref="Q95:Q97"/>
    <mergeCell ref="T89:T91"/>
    <mergeCell ref="R92:R94"/>
    <mergeCell ref="S92:S94"/>
    <mergeCell ref="T92:T94"/>
    <mergeCell ref="AS89:AS91"/>
    <mergeCell ref="AS92:AS94"/>
    <mergeCell ref="AD89:AD91"/>
    <mergeCell ref="AC89:AC91"/>
    <mergeCell ref="AB89:AB91"/>
    <mergeCell ref="AA89:AA91"/>
    <mergeCell ref="AA92:AA94"/>
    <mergeCell ref="AU89:AU91"/>
    <mergeCell ref="AV89:AV91"/>
    <mergeCell ref="AW89:AW91"/>
    <mergeCell ref="AX89:AX91"/>
    <mergeCell ref="AT92:AT94"/>
    <mergeCell ref="AH92:AH94"/>
    <mergeCell ref="AI92:AI94"/>
    <mergeCell ref="AJ92:AJ94"/>
    <mergeCell ref="AK92:AK94"/>
    <mergeCell ref="AL92:AL94"/>
    <mergeCell ref="AE89:AE91"/>
    <mergeCell ref="AF89:AF91"/>
    <mergeCell ref="AG89:AG91"/>
    <mergeCell ref="AH89:AH91"/>
    <mergeCell ref="AI89:AI91"/>
    <mergeCell ref="AJ89:AJ91"/>
    <mergeCell ref="AK89:AK91"/>
    <mergeCell ref="AL89:AL91"/>
    <mergeCell ref="AM89:AM91"/>
    <mergeCell ref="AR89:AR91"/>
    <mergeCell ref="AR92:AR94"/>
    <mergeCell ref="AT89:AT91"/>
  </mergeCells>
  <phoneticPr fontId="69" type="noConversion"/>
  <conditionalFormatting sqref="V17 AN99:AN101">
    <cfRule type="cellIs" dxfId="591" priority="636" operator="equal">
      <formula>"Posible"</formula>
    </cfRule>
    <cfRule type="cellIs" dxfId="590" priority="635" operator="equal">
      <formula>"Probable"</formula>
    </cfRule>
    <cfRule type="cellIs" dxfId="589" priority="634" operator="equal">
      <formula>"Seguro"</formula>
    </cfRule>
    <cfRule type="cellIs" dxfId="588" priority="643" operator="equal">
      <formula>"Muy Baja"</formula>
    </cfRule>
    <cfRule type="cellIs" dxfId="587" priority="642" operator="equal">
      <formula>"Baja"</formula>
    </cfRule>
    <cfRule type="cellIs" dxfId="586" priority="641" operator="equal">
      <formula>"Media"</formula>
    </cfRule>
    <cfRule type="cellIs" dxfId="585" priority="640" operator="equal">
      <formula>"Alta"</formula>
    </cfRule>
    <cfRule type="cellIs" dxfId="584" priority="639" operator="equal">
      <formula>"Muy Alta"</formula>
    </cfRule>
    <cfRule type="cellIs" dxfId="583" priority="638" operator="equal">
      <formula>"Rara Vez"</formula>
    </cfRule>
    <cfRule type="cellIs" dxfId="582" priority="637" operator="equal">
      <formula>"Improbable"</formula>
    </cfRule>
  </conditionalFormatting>
  <conditionalFormatting sqref="V21">
    <cfRule type="cellIs" dxfId="581" priority="625" operator="equal">
      <formula>"Muy Alta"</formula>
    </cfRule>
    <cfRule type="cellIs" dxfId="580" priority="626" operator="equal">
      <formula>"Alta"</formula>
    </cfRule>
    <cfRule type="cellIs" dxfId="579" priority="627" operator="equal">
      <formula>"Media"</formula>
    </cfRule>
    <cfRule type="cellIs" dxfId="578" priority="628" operator="equal">
      <formula>"Baja"</formula>
    </cfRule>
    <cfRule type="cellIs" dxfId="577" priority="629" operator="equal">
      <formula>"Muy Baja"</formula>
    </cfRule>
    <cfRule type="cellIs" dxfId="576" priority="621" operator="equal">
      <formula>"Probable"</formula>
    </cfRule>
    <cfRule type="cellIs" dxfId="575" priority="620" operator="equal">
      <formula>"Seguro"</formula>
    </cfRule>
    <cfRule type="cellIs" dxfId="574" priority="624" operator="equal">
      <formula>"Rara Vez"</formula>
    </cfRule>
    <cfRule type="cellIs" dxfId="573" priority="623" operator="equal">
      <formula>"Improbable"</formula>
    </cfRule>
    <cfRule type="cellIs" dxfId="572" priority="622" operator="equal">
      <formula>"Posible"</formula>
    </cfRule>
  </conditionalFormatting>
  <conditionalFormatting sqref="V24">
    <cfRule type="cellIs" dxfId="571" priority="599" operator="equal">
      <formula>"Alta"</formula>
    </cfRule>
    <cfRule type="cellIs" dxfId="570" priority="600" operator="equal">
      <formula>"Media"</formula>
    </cfRule>
    <cfRule type="cellIs" dxfId="569" priority="601" operator="equal">
      <formula>"Baja"</formula>
    </cfRule>
    <cfRule type="cellIs" dxfId="568" priority="602" operator="equal">
      <formula>"Muy Baja"</formula>
    </cfRule>
    <cfRule type="cellIs" dxfId="567" priority="597" operator="equal">
      <formula>"Rara Vez"</formula>
    </cfRule>
    <cfRule type="cellIs" dxfId="566" priority="594" operator="equal">
      <formula>"Probable"</formula>
    </cfRule>
    <cfRule type="cellIs" dxfId="565" priority="593" operator="equal">
      <formula>"Seguro"</formula>
    </cfRule>
    <cfRule type="cellIs" dxfId="564" priority="595" operator="equal">
      <formula>"Posible"</formula>
    </cfRule>
    <cfRule type="cellIs" dxfId="563" priority="596" operator="equal">
      <formula>"Improbable"</formula>
    </cfRule>
    <cfRule type="cellIs" dxfId="562" priority="598" operator="equal">
      <formula>"Muy Alta"</formula>
    </cfRule>
  </conditionalFormatting>
  <conditionalFormatting sqref="V27">
    <cfRule type="cellIs" dxfId="561" priority="572" operator="equal">
      <formula>"Alta"</formula>
    </cfRule>
    <cfRule type="cellIs" dxfId="560" priority="571" operator="equal">
      <formula>"Muy Alta"</formula>
    </cfRule>
    <cfRule type="cellIs" dxfId="559" priority="570" operator="equal">
      <formula>"Rara Vez"</formula>
    </cfRule>
    <cfRule type="cellIs" dxfId="558" priority="569" operator="equal">
      <formula>"Improbable"</formula>
    </cfRule>
    <cfRule type="cellIs" dxfId="557" priority="575" operator="equal">
      <formula>"Muy Baja"</formula>
    </cfRule>
    <cfRule type="cellIs" dxfId="556" priority="574" operator="equal">
      <formula>"Baja"</formula>
    </cfRule>
    <cfRule type="cellIs" dxfId="555" priority="573" operator="equal">
      <formula>"Media"</formula>
    </cfRule>
    <cfRule type="cellIs" dxfId="554" priority="566" operator="equal">
      <formula>"Seguro"</formula>
    </cfRule>
    <cfRule type="cellIs" dxfId="553" priority="567" operator="equal">
      <formula>"Probable"</formula>
    </cfRule>
    <cfRule type="cellIs" dxfId="552" priority="568" operator="equal">
      <formula>"Posible"</formula>
    </cfRule>
  </conditionalFormatting>
  <conditionalFormatting sqref="V31:V32">
    <cfRule type="cellIs" dxfId="551" priority="540" operator="equal">
      <formula>"Probable"</formula>
    </cfRule>
    <cfRule type="cellIs" dxfId="550" priority="541" operator="equal">
      <formula>"Posible"</formula>
    </cfRule>
    <cfRule type="cellIs" dxfId="549" priority="547" operator="equal">
      <formula>"Baja"</formula>
    </cfRule>
    <cfRule type="cellIs" dxfId="548" priority="545" operator="equal">
      <formula>"Alta"</formula>
    </cfRule>
    <cfRule type="cellIs" dxfId="547" priority="546" operator="equal">
      <formula>"Media"</formula>
    </cfRule>
    <cfRule type="cellIs" dxfId="546" priority="543" operator="equal">
      <formula>"Rara Vez"</formula>
    </cfRule>
    <cfRule type="cellIs" dxfId="545" priority="548" operator="equal">
      <formula>"Muy Baja"</formula>
    </cfRule>
    <cfRule type="cellIs" dxfId="544" priority="544" operator="equal">
      <formula>"Muy Alta"</formula>
    </cfRule>
    <cfRule type="cellIs" dxfId="543" priority="539" operator="equal">
      <formula>"Seguro"</formula>
    </cfRule>
    <cfRule type="cellIs" dxfId="542" priority="542" operator="equal">
      <formula>"Improbable"</formula>
    </cfRule>
  </conditionalFormatting>
  <conditionalFormatting sqref="V37:V38">
    <cfRule type="cellIs" dxfId="541" priority="516" operator="equal">
      <formula>"Rara Vez"</formula>
    </cfRule>
    <cfRule type="cellIs" dxfId="540" priority="515" operator="equal">
      <formula>"Improbable"</formula>
    </cfRule>
    <cfRule type="cellIs" dxfId="539" priority="514" operator="equal">
      <formula>"Posible"</formula>
    </cfRule>
    <cfRule type="cellIs" dxfId="538" priority="513" operator="equal">
      <formula>"Probable"</formula>
    </cfRule>
    <cfRule type="cellIs" dxfId="537" priority="512" operator="equal">
      <formula>"Seguro"</formula>
    </cfRule>
    <cfRule type="cellIs" dxfId="536" priority="518" operator="equal">
      <formula>"Alta"</formula>
    </cfRule>
    <cfRule type="cellIs" dxfId="535" priority="521" operator="equal">
      <formula>"Muy Baja"</formula>
    </cfRule>
    <cfRule type="cellIs" dxfId="534" priority="520" operator="equal">
      <formula>"Baja"</formula>
    </cfRule>
    <cfRule type="cellIs" dxfId="533" priority="517" operator="equal">
      <formula>"Muy Alta"</formula>
    </cfRule>
    <cfRule type="cellIs" dxfId="532" priority="519" operator="equal">
      <formula>"Media"</formula>
    </cfRule>
  </conditionalFormatting>
  <conditionalFormatting sqref="V41:V48">
    <cfRule type="cellIs" dxfId="531" priority="489" operator="equal">
      <formula>"Rara Vez"</formula>
    </cfRule>
    <cfRule type="cellIs" dxfId="530" priority="490" operator="equal">
      <formula>"Muy Alta"</formula>
    </cfRule>
    <cfRule type="cellIs" dxfId="529" priority="491" operator="equal">
      <formula>"Alta"</formula>
    </cfRule>
    <cfRule type="cellIs" dxfId="528" priority="494" operator="equal">
      <formula>"Muy Baja"</formula>
    </cfRule>
    <cfRule type="cellIs" dxfId="527" priority="493" operator="equal">
      <formula>"Baja"</formula>
    </cfRule>
    <cfRule type="cellIs" dxfId="526" priority="492" operator="equal">
      <formula>"Media"</formula>
    </cfRule>
    <cfRule type="cellIs" dxfId="525" priority="488" operator="equal">
      <formula>"Improbable"</formula>
    </cfRule>
    <cfRule type="cellIs" dxfId="524" priority="487" operator="equal">
      <formula>"Posible"</formula>
    </cfRule>
    <cfRule type="cellIs" dxfId="523" priority="486" operator="equal">
      <formula>"Probable"</formula>
    </cfRule>
    <cfRule type="cellIs" dxfId="522" priority="485" operator="equal">
      <formula>"Seguro"</formula>
    </cfRule>
  </conditionalFormatting>
  <conditionalFormatting sqref="V51">
    <cfRule type="cellIs" dxfId="521" priority="462" operator="equal">
      <formula>"Rara Vez"</formula>
    </cfRule>
    <cfRule type="cellIs" dxfId="520" priority="463" operator="equal">
      <formula>"Muy Alta"</formula>
    </cfRule>
    <cfRule type="cellIs" dxfId="519" priority="467" operator="equal">
      <formula>"Muy Baja"</formula>
    </cfRule>
    <cfRule type="cellIs" dxfId="518" priority="466" operator="equal">
      <formula>"Baja"</formula>
    </cfRule>
    <cfRule type="cellIs" dxfId="517" priority="465" operator="equal">
      <formula>"Media"</formula>
    </cfRule>
    <cfRule type="cellIs" dxfId="516" priority="464" operator="equal">
      <formula>"Alta"</formula>
    </cfRule>
    <cfRule type="cellIs" dxfId="515" priority="461" operator="equal">
      <formula>"Improbable"</formula>
    </cfRule>
    <cfRule type="cellIs" dxfId="514" priority="460" operator="equal">
      <formula>"Posible"</formula>
    </cfRule>
    <cfRule type="cellIs" dxfId="513" priority="459" operator="equal">
      <formula>"Probable"</formula>
    </cfRule>
    <cfRule type="cellIs" dxfId="512" priority="458" operator="equal">
      <formula>"Seguro"</formula>
    </cfRule>
  </conditionalFormatting>
  <conditionalFormatting sqref="V56">
    <cfRule type="cellIs" dxfId="511" priority="438" operator="equal">
      <formula>"Media"</formula>
    </cfRule>
    <cfRule type="cellIs" dxfId="510" priority="434" operator="equal">
      <formula>"Improbable"</formula>
    </cfRule>
    <cfRule type="cellIs" dxfId="509" priority="439" operator="equal">
      <formula>"Baja"</formula>
    </cfRule>
    <cfRule type="cellIs" dxfId="508" priority="440" operator="equal">
      <formula>"Muy Baja"</formula>
    </cfRule>
    <cfRule type="cellIs" dxfId="507" priority="433" operator="equal">
      <formula>"Posible"</formula>
    </cfRule>
    <cfRule type="cellIs" dxfId="506" priority="431" operator="equal">
      <formula>"Seguro"</formula>
    </cfRule>
    <cfRule type="cellIs" dxfId="505" priority="432" operator="equal">
      <formula>"Probable"</formula>
    </cfRule>
    <cfRule type="cellIs" dxfId="504" priority="436" operator="equal">
      <formula>"Muy Alta"</formula>
    </cfRule>
    <cfRule type="cellIs" dxfId="503" priority="437" operator="equal">
      <formula>"Alta"</formula>
    </cfRule>
    <cfRule type="cellIs" dxfId="502" priority="435" operator="equal">
      <formula>"Rara Vez"</formula>
    </cfRule>
  </conditionalFormatting>
  <conditionalFormatting sqref="V59">
    <cfRule type="cellIs" dxfId="501" priority="384" operator="equal">
      <formula>"Media"</formula>
    </cfRule>
    <cfRule type="cellIs" dxfId="500" priority="383" operator="equal">
      <formula>"Alta"</formula>
    </cfRule>
    <cfRule type="cellIs" dxfId="499" priority="379" operator="equal">
      <formula>"Posible"</formula>
    </cfRule>
    <cfRule type="cellIs" dxfId="498" priority="382" operator="equal">
      <formula>"Muy Alta"</formula>
    </cfRule>
    <cfRule type="cellIs" dxfId="497" priority="381" operator="equal">
      <formula>"Rara Vez"</formula>
    </cfRule>
    <cfRule type="cellIs" dxfId="496" priority="380" operator="equal">
      <formula>"Improbable"</formula>
    </cfRule>
    <cfRule type="cellIs" dxfId="495" priority="386" operator="equal">
      <formula>"Muy Baja"</formula>
    </cfRule>
    <cfRule type="cellIs" dxfId="494" priority="378" operator="equal">
      <formula>"Probable"</formula>
    </cfRule>
    <cfRule type="cellIs" dxfId="493" priority="385" operator="equal">
      <formula>"Baja"</formula>
    </cfRule>
    <cfRule type="cellIs" dxfId="492" priority="377" operator="equal">
      <formula>"Seguro"</formula>
    </cfRule>
  </conditionalFormatting>
  <conditionalFormatting sqref="V62">
    <cfRule type="cellIs" dxfId="491" priority="408" operator="equal">
      <formula>"Rara Vez"</formula>
    </cfRule>
    <cfRule type="cellIs" dxfId="490" priority="407" operator="equal">
      <formula>"Improbable"</formula>
    </cfRule>
    <cfRule type="cellIs" dxfId="489" priority="406" operator="equal">
      <formula>"Posible"</formula>
    </cfRule>
    <cfRule type="cellIs" dxfId="488" priority="405" operator="equal">
      <formula>"Probable"</formula>
    </cfRule>
    <cfRule type="cellIs" dxfId="487" priority="404" operator="equal">
      <formula>"Seguro"</formula>
    </cfRule>
    <cfRule type="cellIs" dxfId="486" priority="410" operator="equal">
      <formula>"Alta"</formula>
    </cfRule>
    <cfRule type="cellIs" dxfId="485" priority="413" operator="equal">
      <formula>"Muy Baja"</formula>
    </cfRule>
    <cfRule type="cellIs" dxfId="484" priority="411" operator="equal">
      <formula>"Media"</formula>
    </cfRule>
    <cfRule type="cellIs" dxfId="483" priority="409" operator="equal">
      <formula>"Muy Alta"</formula>
    </cfRule>
    <cfRule type="cellIs" dxfId="482" priority="412" operator="equal">
      <formula>"Baja"</formula>
    </cfRule>
  </conditionalFormatting>
  <conditionalFormatting sqref="V65">
    <cfRule type="cellIs" dxfId="481" priority="352" operator="equal">
      <formula>"Posible"</formula>
    </cfRule>
    <cfRule type="cellIs" dxfId="480" priority="353" operator="equal">
      <formula>"Improbable"</formula>
    </cfRule>
    <cfRule type="cellIs" dxfId="479" priority="354" operator="equal">
      <formula>"Rara Vez"</formula>
    </cfRule>
    <cfRule type="cellIs" dxfId="478" priority="355" operator="equal">
      <formula>"Muy Alta"</formula>
    </cfRule>
    <cfRule type="cellIs" dxfId="477" priority="357" operator="equal">
      <formula>"Media"</formula>
    </cfRule>
    <cfRule type="cellIs" dxfId="476" priority="358" operator="equal">
      <formula>"Baja"</formula>
    </cfRule>
    <cfRule type="cellIs" dxfId="475" priority="359" operator="equal">
      <formula>"Muy Baja"</formula>
    </cfRule>
    <cfRule type="cellIs" dxfId="474" priority="356" operator="equal">
      <formula>"Alta"</formula>
    </cfRule>
    <cfRule type="cellIs" dxfId="473" priority="350" operator="equal">
      <formula>"Seguro"</formula>
    </cfRule>
    <cfRule type="cellIs" dxfId="472" priority="351" operator="equal">
      <formula>"Probable"</formula>
    </cfRule>
  </conditionalFormatting>
  <conditionalFormatting sqref="V69">
    <cfRule type="cellIs" dxfId="471" priority="332" operator="equal">
      <formula>"Muy Baja"</formula>
    </cfRule>
    <cfRule type="cellIs" dxfId="470" priority="331" operator="equal">
      <formula>"Baja"</formula>
    </cfRule>
    <cfRule type="cellIs" dxfId="469" priority="330" operator="equal">
      <formula>"Media"</formula>
    </cfRule>
    <cfRule type="cellIs" dxfId="468" priority="329" operator="equal">
      <formula>"Alta"</formula>
    </cfRule>
    <cfRule type="cellIs" dxfId="467" priority="327" operator="equal">
      <formula>"Rara Vez"</formula>
    </cfRule>
    <cfRule type="cellIs" dxfId="466" priority="326" operator="equal">
      <formula>"Improbable"</formula>
    </cfRule>
    <cfRule type="cellIs" dxfId="465" priority="325" operator="equal">
      <formula>"Posible"</formula>
    </cfRule>
    <cfRule type="cellIs" dxfId="464" priority="324" operator="equal">
      <formula>"Probable"</formula>
    </cfRule>
    <cfRule type="cellIs" dxfId="463" priority="323" operator="equal">
      <formula>"Seguro"</formula>
    </cfRule>
    <cfRule type="cellIs" dxfId="462" priority="328" operator="equal">
      <formula>"Muy Alta"</formula>
    </cfRule>
  </conditionalFormatting>
  <conditionalFormatting sqref="V72">
    <cfRule type="cellIs" dxfId="461" priority="298" operator="equal">
      <formula>"Posible"</formula>
    </cfRule>
    <cfRule type="cellIs" dxfId="460" priority="299" operator="equal">
      <formula>"Improbable"</formula>
    </cfRule>
    <cfRule type="cellIs" dxfId="459" priority="300" operator="equal">
      <formula>"Rara Vez"</formula>
    </cfRule>
    <cfRule type="cellIs" dxfId="458" priority="301" operator="equal">
      <formula>"Muy Alta"</formula>
    </cfRule>
    <cfRule type="cellIs" dxfId="457" priority="302" operator="equal">
      <formula>"Alta"</formula>
    </cfRule>
    <cfRule type="cellIs" dxfId="456" priority="304" operator="equal">
      <formula>"Baja"</formula>
    </cfRule>
    <cfRule type="cellIs" dxfId="455" priority="305" operator="equal">
      <formula>"Muy Baja"</formula>
    </cfRule>
    <cfRule type="cellIs" dxfId="454" priority="303" operator="equal">
      <formula>"Media"</formula>
    </cfRule>
    <cfRule type="cellIs" dxfId="453" priority="296" operator="equal">
      <formula>"Seguro"</formula>
    </cfRule>
    <cfRule type="cellIs" dxfId="452" priority="297" operator="equal">
      <formula>"Probable"</formula>
    </cfRule>
  </conditionalFormatting>
  <conditionalFormatting sqref="V75">
    <cfRule type="cellIs" dxfId="451" priority="278" operator="equal">
      <formula>"Muy Baja"</formula>
    </cfRule>
    <cfRule type="cellIs" dxfId="450" priority="277" operator="equal">
      <formula>"Baja"</formula>
    </cfRule>
    <cfRule type="cellIs" dxfId="449" priority="276" operator="equal">
      <formula>"Media"</formula>
    </cfRule>
    <cfRule type="cellIs" dxfId="448" priority="275" operator="equal">
      <formula>"Alta"</formula>
    </cfRule>
    <cfRule type="cellIs" dxfId="447" priority="274" operator="equal">
      <formula>"Muy Alta"</formula>
    </cfRule>
    <cfRule type="cellIs" dxfId="446" priority="273" operator="equal">
      <formula>"Rara Vez"</formula>
    </cfRule>
    <cfRule type="cellIs" dxfId="445" priority="272" operator="equal">
      <formula>"Improbable"</formula>
    </cfRule>
    <cfRule type="cellIs" dxfId="444" priority="271" operator="equal">
      <formula>"Posible"</formula>
    </cfRule>
    <cfRule type="cellIs" dxfId="443" priority="270" operator="equal">
      <formula>"Probable"</formula>
    </cfRule>
    <cfRule type="cellIs" dxfId="442" priority="269" operator="equal">
      <formula>"Seguro"</formula>
    </cfRule>
  </conditionalFormatting>
  <conditionalFormatting sqref="V78">
    <cfRule type="cellIs" dxfId="441" priority="245" operator="equal">
      <formula>"Improbable"</formula>
    </cfRule>
    <cfRule type="cellIs" dxfId="440" priority="251" operator="equal">
      <formula>"Muy Baja"</formula>
    </cfRule>
    <cfRule type="cellIs" dxfId="439" priority="244" operator="equal">
      <formula>"Posible"</formula>
    </cfRule>
    <cfRule type="cellIs" dxfId="438" priority="243" operator="equal">
      <formula>"Probable"</formula>
    </cfRule>
    <cfRule type="cellIs" dxfId="437" priority="242" operator="equal">
      <formula>"Seguro"</formula>
    </cfRule>
    <cfRule type="cellIs" dxfId="436" priority="250" operator="equal">
      <formula>"Baja"</formula>
    </cfRule>
    <cfRule type="cellIs" dxfId="435" priority="249" operator="equal">
      <formula>"Media"</formula>
    </cfRule>
    <cfRule type="cellIs" dxfId="434" priority="248" operator="equal">
      <formula>"Alta"</formula>
    </cfRule>
    <cfRule type="cellIs" dxfId="433" priority="247" operator="equal">
      <formula>"Muy Alta"</formula>
    </cfRule>
    <cfRule type="cellIs" dxfId="432" priority="246" operator="equal">
      <formula>"Rara Vez"</formula>
    </cfRule>
  </conditionalFormatting>
  <conditionalFormatting sqref="V81">
    <cfRule type="cellIs" dxfId="431" priority="219" operator="equal">
      <formula>"Rara Vez"</formula>
    </cfRule>
    <cfRule type="cellIs" dxfId="430" priority="220" operator="equal">
      <formula>"Muy Alta"</formula>
    </cfRule>
    <cfRule type="cellIs" dxfId="429" priority="222" operator="equal">
      <formula>"Media"</formula>
    </cfRule>
    <cfRule type="cellIs" dxfId="428" priority="221" operator="equal">
      <formula>"Alta"</formula>
    </cfRule>
    <cfRule type="cellIs" dxfId="427" priority="223" operator="equal">
      <formula>"Baja"</formula>
    </cfRule>
    <cfRule type="cellIs" dxfId="426" priority="224" operator="equal">
      <formula>"Muy Baja"</formula>
    </cfRule>
    <cfRule type="cellIs" dxfId="425" priority="216" operator="equal">
      <formula>"Probable"</formula>
    </cfRule>
    <cfRule type="cellIs" dxfId="424" priority="215" operator="equal">
      <formula>"Seguro"</formula>
    </cfRule>
    <cfRule type="cellIs" dxfId="423" priority="217" operator="equal">
      <formula>"Posible"</formula>
    </cfRule>
    <cfRule type="cellIs" dxfId="422" priority="218" operator="equal">
      <formula>"Improbable"</formula>
    </cfRule>
  </conditionalFormatting>
  <conditionalFormatting sqref="V83">
    <cfRule type="cellIs" dxfId="421" priority="188" operator="equal">
      <formula>"Seguro"</formula>
    </cfRule>
    <cfRule type="cellIs" dxfId="420" priority="190" operator="equal">
      <formula>"Posible"</formula>
    </cfRule>
    <cfRule type="cellIs" dxfId="419" priority="191" operator="equal">
      <formula>"Improbable"</formula>
    </cfRule>
    <cfRule type="cellIs" dxfId="418" priority="192" operator="equal">
      <formula>"Rara Vez"</formula>
    </cfRule>
    <cfRule type="cellIs" dxfId="417" priority="193" operator="equal">
      <formula>"Muy Alta"</formula>
    </cfRule>
    <cfRule type="cellIs" dxfId="416" priority="194" operator="equal">
      <formula>"Alta"</formula>
    </cfRule>
    <cfRule type="cellIs" dxfId="415" priority="189" operator="equal">
      <formula>"Probable"</formula>
    </cfRule>
    <cfRule type="cellIs" dxfId="414" priority="195" operator="equal">
      <formula>"Media"</formula>
    </cfRule>
    <cfRule type="cellIs" dxfId="413" priority="197" operator="equal">
      <formula>"Muy Baja"</formula>
    </cfRule>
    <cfRule type="cellIs" dxfId="412" priority="196" operator="equal">
      <formula>"Baja"</formula>
    </cfRule>
  </conditionalFormatting>
  <conditionalFormatting sqref="V86">
    <cfRule type="cellIs" dxfId="411" priority="169" operator="equal">
      <formula>"Baja"</formula>
    </cfRule>
    <cfRule type="cellIs" dxfId="410" priority="167" operator="equal">
      <formula>"Alta"</formula>
    </cfRule>
    <cfRule type="cellIs" dxfId="409" priority="163" operator="equal">
      <formula>"Posible"</formula>
    </cfRule>
    <cfRule type="cellIs" dxfId="408" priority="165" operator="equal">
      <formula>"Rara Vez"</formula>
    </cfRule>
    <cfRule type="cellIs" dxfId="407" priority="162" operator="equal">
      <formula>"Probable"</formula>
    </cfRule>
    <cfRule type="cellIs" dxfId="406" priority="161" operator="equal">
      <formula>"Seguro"</formula>
    </cfRule>
    <cfRule type="cellIs" dxfId="405" priority="168" operator="equal">
      <formula>"Media"</formula>
    </cfRule>
    <cfRule type="cellIs" dxfId="404" priority="166" operator="equal">
      <formula>"Muy Alta"</formula>
    </cfRule>
    <cfRule type="cellIs" dxfId="403" priority="164" operator="equal">
      <formula>"Improbable"</formula>
    </cfRule>
    <cfRule type="cellIs" dxfId="402" priority="170" operator="equal">
      <formula>"Muy Baja"</formula>
    </cfRule>
  </conditionalFormatting>
  <conditionalFormatting sqref="V89">
    <cfRule type="cellIs" dxfId="401" priority="69" operator="equal">
      <formula>"Media"</formula>
    </cfRule>
    <cfRule type="cellIs" dxfId="400" priority="70" operator="equal">
      <formula>"Baja"</formula>
    </cfRule>
    <cfRule type="cellIs" dxfId="399" priority="71" operator="equal">
      <formula>"Muy Baja"</formula>
    </cfRule>
    <cfRule type="cellIs" dxfId="398" priority="66" operator="equal">
      <formula>"Rara Vez"</formula>
    </cfRule>
    <cfRule type="cellIs" dxfId="397" priority="68" operator="equal">
      <formula>"Alta"</formula>
    </cfRule>
    <cfRule type="cellIs" dxfId="396" priority="67" operator="equal">
      <formula>"Muy Alta"</formula>
    </cfRule>
    <cfRule type="cellIs" dxfId="395" priority="65" operator="equal">
      <formula>"Improbable"</formula>
    </cfRule>
    <cfRule type="cellIs" dxfId="394" priority="64" operator="equal">
      <formula>"Posible"</formula>
    </cfRule>
    <cfRule type="cellIs" dxfId="393" priority="63" operator="equal">
      <formula>"Probable"</formula>
    </cfRule>
    <cfRule type="cellIs" dxfId="392" priority="62" operator="equal">
      <formula>"Seguro"</formula>
    </cfRule>
  </conditionalFormatting>
  <conditionalFormatting sqref="V92">
    <cfRule type="cellIs" dxfId="391" priority="52" operator="equal">
      <formula>"Seguro"</formula>
    </cfRule>
    <cfRule type="cellIs" dxfId="390" priority="53" operator="equal">
      <formula>"Probable"</formula>
    </cfRule>
    <cfRule type="cellIs" dxfId="389" priority="54" operator="equal">
      <formula>"Posible"</formula>
    </cfRule>
    <cfRule type="cellIs" dxfId="388" priority="55" operator="equal">
      <formula>"Improbable"</formula>
    </cfRule>
    <cfRule type="cellIs" dxfId="387" priority="56" operator="equal">
      <formula>"Rara Vez"</formula>
    </cfRule>
    <cfRule type="cellIs" dxfId="386" priority="57" operator="equal">
      <formula>"Muy Alta"</formula>
    </cfRule>
    <cfRule type="cellIs" dxfId="385" priority="58" operator="equal">
      <formula>"Alta"</formula>
    </cfRule>
    <cfRule type="cellIs" dxfId="384" priority="59" operator="equal">
      <formula>"Media"</formula>
    </cfRule>
    <cfRule type="cellIs" dxfId="383" priority="60" operator="equal">
      <formula>"Baja"</formula>
    </cfRule>
    <cfRule type="cellIs" dxfId="382" priority="61" operator="equal">
      <formula>"Muy Baja"</formula>
    </cfRule>
  </conditionalFormatting>
  <conditionalFormatting sqref="V95:V96">
    <cfRule type="cellIs" dxfId="381" priority="48" operator="equal">
      <formula>"Alta"</formula>
    </cfRule>
    <cfRule type="cellIs" dxfId="380" priority="47" operator="equal">
      <formula>"Muy Alta"</formula>
    </cfRule>
    <cfRule type="cellIs" dxfId="379" priority="43" operator="equal">
      <formula>"Probable"</formula>
    </cfRule>
    <cfRule type="cellIs" dxfId="378" priority="44" operator="equal">
      <formula>"Posible"</formula>
    </cfRule>
    <cfRule type="cellIs" dxfId="377" priority="51" operator="equal">
      <formula>"Muy Baja"</formula>
    </cfRule>
    <cfRule type="cellIs" dxfId="376" priority="45" operator="equal">
      <formula>"Improbable"</formula>
    </cfRule>
    <cfRule type="cellIs" dxfId="375" priority="46" operator="equal">
      <formula>"Rara Vez"</formula>
    </cfRule>
    <cfRule type="cellIs" dxfId="374" priority="49" operator="equal">
      <formula>"Media"</formula>
    </cfRule>
    <cfRule type="cellIs" dxfId="373" priority="50" operator="equal">
      <formula>"Baja"</formula>
    </cfRule>
    <cfRule type="cellIs" dxfId="372" priority="42" operator="equal">
      <formula>"Seguro"</formula>
    </cfRule>
  </conditionalFormatting>
  <conditionalFormatting sqref="V99">
    <cfRule type="cellIs" dxfId="371" priority="136" operator="equal">
      <formula>"Posible"</formula>
    </cfRule>
    <cfRule type="cellIs" dxfId="370" priority="135" operator="equal">
      <formula>"Probable"</formula>
    </cfRule>
    <cfRule type="cellIs" dxfId="369" priority="134" operator="equal">
      <formula>"Seguro"</formula>
    </cfRule>
    <cfRule type="cellIs" dxfId="368" priority="141" operator="equal">
      <formula>"Media"</formula>
    </cfRule>
    <cfRule type="cellIs" dxfId="367" priority="142" operator="equal">
      <formula>"Baja"</formula>
    </cfRule>
    <cfRule type="cellIs" dxfId="366" priority="137" operator="equal">
      <formula>"Improbable"</formula>
    </cfRule>
    <cfRule type="cellIs" dxfId="365" priority="138" operator="equal">
      <formula>"Rara Vez"</formula>
    </cfRule>
    <cfRule type="cellIs" dxfId="364" priority="140" operator="equal">
      <formula>"Alta"</formula>
    </cfRule>
    <cfRule type="cellIs" dxfId="363" priority="139" operator="equal">
      <formula>"Muy Alta"</formula>
    </cfRule>
    <cfRule type="cellIs" dxfId="362" priority="143" operator="equal">
      <formula>"Muy Baja"</formula>
    </cfRule>
  </conditionalFormatting>
  <conditionalFormatting sqref="X17 AP99:AP101">
    <cfRule type="cellIs" dxfId="361" priority="656" operator="equal">
      <formula>"Leve"</formula>
    </cfRule>
    <cfRule type="cellIs" dxfId="360" priority="652" operator="equal">
      <formula>"Catastrófico"</formula>
    </cfRule>
    <cfRule type="cellIs" dxfId="359" priority="653" operator="equal">
      <formula>"Mayor"</formula>
    </cfRule>
    <cfRule type="cellIs" dxfId="358" priority="654" operator="equal">
      <formula>"Moderado"</formula>
    </cfRule>
    <cfRule type="cellIs" dxfId="357" priority="655" operator="equal">
      <formula>"Menor"</formula>
    </cfRule>
  </conditionalFormatting>
  <conditionalFormatting sqref="X21">
    <cfRule type="containsText" dxfId="356" priority="72" operator="containsText" text="BAJO">
      <formula>NOT(ISERROR(SEARCH("BAJO",X21)))</formula>
    </cfRule>
    <cfRule type="containsText" dxfId="355" priority="75" operator="containsText" text="EXTREMO">
      <formula>NOT(ISERROR(SEARCH("EXTREMO",X21)))</formula>
    </cfRule>
    <cfRule type="containsText" dxfId="354" priority="74" operator="containsText" text="ALTO">
      <formula>NOT(ISERROR(SEARCH("ALTO",X21)))</formula>
    </cfRule>
    <cfRule type="containsText" dxfId="353" priority="73" operator="containsText" text="MODERADO">
      <formula>NOT(ISERROR(SEARCH("MODERADO",X21)))</formula>
    </cfRule>
  </conditionalFormatting>
  <conditionalFormatting sqref="X24">
    <cfRule type="cellIs" dxfId="352" priority="591" operator="equal">
      <formula>"Menor"</formula>
    </cfRule>
    <cfRule type="cellIs" dxfId="351" priority="592" operator="equal">
      <formula>"Insignificante"</formula>
    </cfRule>
    <cfRule type="cellIs" dxfId="350" priority="590" operator="equal">
      <formula>"Moderado"</formula>
    </cfRule>
    <cfRule type="cellIs" dxfId="349" priority="589" operator="equal">
      <formula>"Mayor"</formula>
    </cfRule>
    <cfRule type="cellIs" dxfId="348" priority="588" operator="equal">
      <formula>"Catastrófico"</formula>
    </cfRule>
  </conditionalFormatting>
  <conditionalFormatting sqref="X27">
    <cfRule type="cellIs" dxfId="347" priority="561" operator="equal">
      <formula>"Catastrófico"</formula>
    </cfRule>
    <cfRule type="cellIs" dxfId="346" priority="562" operator="equal">
      <formula>"Mayor"</formula>
    </cfRule>
    <cfRule type="cellIs" dxfId="345" priority="563" operator="equal">
      <formula>"Moderado"</formula>
    </cfRule>
    <cfRule type="cellIs" dxfId="344" priority="564" operator="equal">
      <formula>"Menor"</formula>
    </cfRule>
    <cfRule type="cellIs" dxfId="343" priority="565" operator="equal">
      <formula>"Insignificante"</formula>
    </cfRule>
  </conditionalFormatting>
  <conditionalFormatting sqref="X31:X32">
    <cfRule type="cellIs" dxfId="342" priority="536" operator="equal">
      <formula>"Moderado"</formula>
    </cfRule>
    <cfRule type="cellIs" dxfId="341" priority="537" operator="equal">
      <formula>"Menor"</formula>
    </cfRule>
    <cfRule type="cellIs" dxfId="340" priority="538" operator="equal">
      <formula>"Insignificante"</formula>
    </cfRule>
    <cfRule type="cellIs" dxfId="339" priority="535" operator="equal">
      <formula>"Mayor"</formula>
    </cfRule>
    <cfRule type="cellIs" dxfId="338" priority="534" operator="equal">
      <formula>"Catastrófico"</formula>
    </cfRule>
  </conditionalFormatting>
  <conditionalFormatting sqref="X37:X38">
    <cfRule type="cellIs" dxfId="337" priority="510" operator="equal">
      <formula>"Menor"</formula>
    </cfRule>
    <cfRule type="cellIs" dxfId="336" priority="508" operator="equal">
      <formula>"Mayor"</formula>
    </cfRule>
    <cfRule type="cellIs" dxfId="335" priority="507" operator="equal">
      <formula>"Catastrófico"</formula>
    </cfRule>
    <cfRule type="cellIs" dxfId="334" priority="509" operator="equal">
      <formula>"Moderado"</formula>
    </cfRule>
    <cfRule type="cellIs" dxfId="333" priority="511" operator="equal">
      <formula>"Insignificante"</formula>
    </cfRule>
  </conditionalFormatting>
  <conditionalFormatting sqref="X41:X48">
    <cfRule type="cellIs" dxfId="332" priority="483" operator="equal">
      <formula>"Menor"</formula>
    </cfRule>
    <cfRule type="cellIs" dxfId="331" priority="480" operator="equal">
      <formula>"Catastrófico"</formula>
    </cfRule>
    <cfRule type="cellIs" dxfId="330" priority="481" operator="equal">
      <formula>"Mayor"</formula>
    </cfRule>
    <cfRule type="cellIs" dxfId="329" priority="484" operator="equal">
      <formula>"Insignificante"</formula>
    </cfRule>
    <cfRule type="cellIs" dxfId="328" priority="482" operator="equal">
      <formula>"Moderado"</formula>
    </cfRule>
  </conditionalFormatting>
  <conditionalFormatting sqref="X51">
    <cfRule type="cellIs" dxfId="327" priority="457" operator="equal">
      <formula>"Insignificante"</formula>
    </cfRule>
    <cfRule type="cellIs" dxfId="326" priority="453" operator="equal">
      <formula>"Catastrófico"</formula>
    </cfRule>
    <cfRule type="cellIs" dxfId="325" priority="456" operator="equal">
      <formula>"Menor"</formula>
    </cfRule>
    <cfRule type="cellIs" dxfId="324" priority="455" operator="equal">
      <formula>"Moderado"</formula>
    </cfRule>
    <cfRule type="cellIs" dxfId="323" priority="454" operator="equal">
      <formula>"Mayor"</formula>
    </cfRule>
  </conditionalFormatting>
  <conditionalFormatting sqref="X56">
    <cfRule type="cellIs" dxfId="322" priority="429" operator="equal">
      <formula>"Menor"</formula>
    </cfRule>
    <cfRule type="cellIs" dxfId="321" priority="427" operator="equal">
      <formula>"Mayor"</formula>
    </cfRule>
    <cfRule type="cellIs" dxfId="320" priority="426" operator="equal">
      <formula>"Catastrófico"</formula>
    </cfRule>
    <cfRule type="cellIs" dxfId="319" priority="428" operator="equal">
      <formula>"Moderado"</formula>
    </cfRule>
    <cfRule type="cellIs" dxfId="318" priority="430" operator="equal">
      <formula>"Insignificante"</formula>
    </cfRule>
  </conditionalFormatting>
  <conditionalFormatting sqref="X59">
    <cfRule type="cellIs" dxfId="317" priority="374" operator="equal">
      <formula>"Moderado"</formula>
    </cfRule>
    <cfRule type="cellIs" dxfId="316" priority="372" operator="equal">
      <formula>"Catastrófico"</formula>
    </cfRule>
    <cfRule type="cellIs" dxfId="315" priority="376" operator="equal">
      <formula>"Insignificante"</formula>
    </cfRule>
    <cfRule type="cellIs" dxfId="314" priority="375" operator="equal">
      <formula>"Menor"</formula>
    </cfRule>
    <cfRule type="cellIs" dxfId="313" priority="373" operator="equal">
      <formula>"Mayor"</formula>
    </cfRule>
  </conditionalFormatting>
  <conditionalFormatting sqref="X62">
    <cfRule type="cellIs" dxfId="312" priority="399" operator="equal">
      <formula>"Catastrófico"</formula>
    </cfRule>
    <cfRule type="cellIs" dxfId="311" priority="403" operator="equal">
      <formula>"Insignificante"</formula>
    </cfRule>
    <cfRule type="cellIs" dxfId="310" priority="401" operator="equal">
      <formula>"Moderado"</formula>
    </cfRule>
    <cfRule type="cellIs" dxfId="309" priority="402" operator="equal">
      <formula>"Menor"</formula>
    </cfRule>
    <cfRule type="cellIs" dxfId="308" priority="400" operator="equal">
      <formula>"Mayor"</formula>
    </cfRule>
  </conditionalFormatting>
  <conditionalFormatting sqref="X65">
    <cfRule type="cellIs" dxfId="307" priority="349" operator="equal">
      <formula>"Insignificante"</formula>
    </cfRule>
    <cfRule type="cellIs" dxfId="306" priority="347" operator="equal">
      <formula>"Moderado"</formula>
    </cfRule>
    <cfRule type="cellIs" dxfId="305" priority="346" operator="equal">
      <formula>"Mayor"</formula>
    </cfRule>
    <cfRule type="cellIs" dxfId="304" priority="345" operator="equal">
      <formula>"Catastrófico"</formula>
    </cfRule>
    <cfRule type="cellIs" dxfId="303" priority="348" operator="equal">
      <formula>"Menor"</formula>
    </cfRule>
  </conditionalFormatting>
  <conditionalFormatting sqref="X69">
    <cfRule type="cellIs" dxfId="302" priority="318" operator="equal">
      <formula>"Catastrófico"</formula>
    </cfRule>
    <cfRule type="cellIs" dxfId="301" priority="319" operator="equal">
      <formula>"Mayor"</formula>
    </cfRule>
    <cfRule type="cellIs" dxfId="300" priority="320" operator="equal">
      <formula>"Moderado"</formula>
    </cfRule>
    <cfRule type="cellIs" dxfId="299" priority="321" operator="equal">
      <formula>"Menor"</formula>
    </cfRule>
    <cfRule type="cellIs" dxfId="298" priority="322" operator="equal">
      <formula>"Insignificante"</formula>
    </cfRule>
  </conditionalFormatting>
  <conditionalFormatting sqref="X72">
    <cfRule type="cellIs" dxfId="297" priority="293" operator="equal">
      <formula>"Moderado"</formula>
    </cfRule>
    <cfRule type="cellIs" dxfId="296" priority="292" operator="equal">
      <formula>"Mayor"</formula>
    </cfRule>
    <cfRule type="cellIs" dxfId="295" priority="294" operator="equal">
      <formula>"Menor"</formula>
    </cfRule>
    <cfRule type="cellIs" dxfId="294" priority="295" operator="equal">
      <formula>"Insignificante"</formula>
    </cfRule>
    <cfRule type="cellIs" dxfId="293" priority="291" operator="equal">
      <formula>"Catastrófico"</formula>
    </cfRule>
  </conditionalFormatting>
  <conditionalFormatting sqref="X75">
    <cfRule type="cellIs" dxfId="292" priority="264" operator="equal">
      <formula>"Catastrófico"</formula>
    </cfRule>
    <cfRule type="cellIs" dxfId="291" priority="265" operator="equal">
      <formula>"Mayor"</formula>
    </cfRule>
    <cfRule type="cellIs" dxfId="290" priority="267" operator="equal">
      <formula>"Menor"</formula>
    </cfRule>
    <cfRule type="cellIs" dxfId="289" priority="268" operator="equal">
      <formula>"Insignificante"</formula>
    </cfRule>
    <cfRule type="cellIs" dxfId="288" priority="266" operator="equal">
      <formula>"Moderado"</formula>
    </cfRule>
  </conditionalFormatting>
  <conditionalFormatting sqref="X78">
    <cfRule type="cellIs" dxfId="287" priority="237" operator="equal">
      <formula>"Catastrófico"</formula>
    </cfRule>
    <cfRule type="cellIs" dxfId="286" priority="241" operator="equal">
      <formula>"Insignificante"</formula>
    </cfRule>
    <cfRule type="cellIs" dxfId="285" priority="240" operator="equal">
      <formula>"Menor"</formula>
    </cfRule>
    <cfRule type="cellIs" dxfId="284" priority="239" operator="equal">
      <formula>"Moderado"</formula>
    </cfRule>
    <cfRule type="cellIs" dxfId="283" priority="238" operator="equal">
      <formula>"Mayor"</formula>
    </cfRule>
  </conditionalFormatting>
  <conditionalFormatting sqref="X81">
    <cfRule type="cellIs" dxfId="282" priority="212" operator="equal">
      <formula>"Moderado"</formula>
    </cfRule>
    <cfRule type="cellIs" dxfId="281" priority="213" operator="equal">
      <formula>"Menor"</formula>
    </cfRule>
    <cfRule type="cellIs" dxfId="280" priority="214" operator="equal">
      <formula>"Insignificante"</formula>
    </cfRule>
    <cfRule type="cellIs" dxfId="279" priority="210" operator="equal">
      <formula>"Catastrófico"</formula>
    </cfRule>
    <cfRule type="cellIs" dxfId="278" priority="211" operator="equal">
      <formula>"Mayor"</formula>
    </cfRule>
  </conditionalFormatting>
  <conditionalFormatting sqref="X83">
    <cfRule type="cellIs" dxfId="277" priority="184" operator="equal">
      <formula>"Mayor"</formula>
    </cfRule>
    <cfRule type="cellIs" dxfId="276" priority="187" operator="equal">
      <formula>"Insignificante"</formula>
    </cfRule>
    <cfRule type="cellIs" dxfId="275" priority="186" operator="equal">
      <formula>"Menor"</formula>
    </cfRule>
    <cfRule type="cellIs" dxfId="274" priority="185" operator="equal">
      <formula>"Moderado"</formula>
    </cfRule>
    <cfRule type="cellIs" dxfId="273" priority="183" operator="equal">
      <formula>"Catastrófico"</formula>
    </cfRule>
  </conditionalFormatting>
  <conditionalFormatting sqref="X86">
    <cfRule type="cellIs" dxfId="272" priority="157" operator="equal">
      <formula>"Mayor"</formula>
    </cfRule>
    <cfRule type="cellIs" dxfId="271" priority="158" operator="equal">
      <formula>"Moderado"</formula>
    </cfRule>
    <cfRule type="cellIs" dxfId="270" priority="156" operator="equal">
      <formula>"Catastrófico"</formula>
    </cfRule>
    <cfRule type="cellIs" dxfId="269" priority="159" operator="equal">
      <formula>"Menor"</formula>
    </cfRule>
    <cfRule type="cellIs" dxfId="268" priority="160" operator="equal">
      <formula>"Insignificante"</formula>
    </cfRule>
  </conditionalFormatting>
  <conditionalFormatting sqref="X89">
    <cfRule type="cellIs" dxfId="267" priority="34" operator="equal">
      <formula>"Mayor"</formula>
    </cfRule>
    <cfRule type="cellIs" dxfId="266" priority="35" operator="equal">
      <formula>"Moderado"</formula>
    </cfRule>
    <cfRule type="cellIs" dxfId="265" priority="36" operator="equal">
      <formula>"Menor"</formula>
    </cfRule>
    <cfRule type="cellIs" dxfId="264" priority="37" operator="equal">
      <formula>"Insignificante"</formula>
    </cfRule>
    <cfRule type="cellIs" dxfId="263" priority="33" operator="equal">
      <formula>"Catastrófico"</formula>
    </cfRule>
  </conditionalFormatting>
  <conditionalFormatting sqref="X92">
    <cfRule type="cellIs" dxfId="262" priority="27" operator="equal">
      <formula>"Menor"</formula>
    </cfRule>
    <cfRule type="cellIs" dxfId="261" priority="26" operator="equal">
      <formula>"Moderado"</formula>
    </cfRule>
    <cfRule type="cellIs" dxfId="260" priority="25" operator="equal">
      <formula>"Mayor"</formula>
    </cfRule>
    <cfRule type="cellIs" dxfId="259" priority="28" operator="equal">
      <formula>"Insignificante"</formula>
    </cfRule>
    <cfRule type="cellIs" dxfId="258" priority="24" operator="equal">
      <formula>"Catastrófico"</formula>
    </cfRule>
  </conditionalFormatting>
  <conditionalFormatting sqref="X95:X96">
    <cfRule type="cellIs" dxfId="257" priority="3" operator="equal">
      <formula>"Mayor"</formula>
    </cfRule>
    <cfRule type="cellIs" dxfId="256" priority="4" operator="equal">
      <formula>"Moderado"</formula>
    </cfRule>
    <cfRule type="cellIs" dxfId="255" priority="5" operator="equal">
      <formula>"Menor"</formula>
    </cfRule>
    <cfRule type="cellIs" dxfId="254" priority="6" operator="equal">
      <formula>"Insignificante"</formula>
    </cfRule>
    <cfRule type="cellIs" dxfId="253" priority="1" operator="equal">
      <formula>"Leve"</formula>
    </cfRule>
    <cfRule type="cellIs" dxfId="252" priority="2" operator="equal">
      <formula>"Catastrófico"</formula>
    </cfRule>
  </conditionalFormatting>
  <conditionalFormatting sqref="X99">
    <cfRule type="cellIs" dxfId="251" priority="130" operator="equal">
      <formula>"Mayor"</formula>
    </cfRule>
    <cfRule type="cellIs" dxfId="250" priority="129" operator="equal">
      <formula>"Catastrófico"</formula>
    </cfRule>
    <cfRule type="cellIs" dxfId="249" priority="132" operator="equal">
      <formula>"Menor"</formula>
    </cfRule>
    <cfRule type="cellIs" dxfId="248" priority="131" operator="equal">
      <formula>"Moderado"</formula>
    </cfRule>
    <cfRule type="cellIs" dxfId="247" priority="133" operator="equal">
      <formula>"Insignificante"</formula>
    </cfRule>
  </conditionalFormatting>
  <conditionalFormatting sqref="Z17">
    <cfRule type="containsText" dxfId="246" priority="658" operator="containsText" text="MODERADO">
      <formula>NOT(ISERROR(SEARCH("MODERADO",Z17)))</formula>
    </cfRule>
    <cfRule type="containsText" dxfId="245" priority="660" operator="containsText" text="EXTREMO">
      <formula>NOT(ISERROR(SEARCH("EXTREMO",Z17)))</formula>
    </cfRule>
    <cfRule type="containsText" dxfId="244" priority="659" operator="containsText" text="ALTO">
      <formula>NOT(ISERROR(SEARCH("ALTO",Z17)))</formula>
    </cfRule>
    <cfRule type="containsText" dxfId="243" priority="657" operator="containsText" text="BAJO">
      <formula>NOT(ISERROR(SEARCH("BAJO",Z17)))</formula>
    </cfRule>
  </conditionalFormatting>
  <conditionalFormatting sqref="Z21">
    <cfRule type="containsText" dxfId="242" priority="630" operator="containsText" text="BAJO">
      <formula>NOT(ISERROR(SEARCH("BAJO",Z21)))</formula>
    </cfRule>
    <cfRule type="containsText" dxfId="241" priority="633" operator="containsText" text="EXTREMO">
      <formula>NOT(ISERROR(SEARCH("EXTREMO",Z21)))</formula>
    </cfRule>
    <cfRule type="containsText" dxfId="240" priority="632" operator="containsText" text="ALTO">
      <formula>NOT(ISERROR(SEARCH("ALTO",Z21)))</formula>
    </cfRule>
    <cfRule type="containsText" dxfId="239" priority="631" operator="containsText" text="MODERADO">
      <formula>NOT(ISERROR(SEARCH("MODERADO",Z21)))</formula>
    </cfRule>
  </conditionalFormatting>
  <conditionalFormatting sqref="Z24">
    <cfRule type="containsText" dxfId="238" priority="604" operator="containsText" text="MODERADO">
      <formula>NOT(ISERROR(SEARCH("MODERADO",Z24)))</formula>
    </cfRule>
    <cfRule type="containsText" dxfId="237" priority="603" operator="containsText" text="BAJO">
      <formula>NOT(ISERROR(SEARCH("BAJO",Z24)))</formula>
    </cfRule>
    <cfRule type="containsText" dxfId="236" priority="606" operator="containsText" text="EXTREMO">
      <formula>NOT(ISERROR(SEARCH("EXTREMO",Z24)))</formula>
    </cfRule>
    <cfRule type="containsText" dxfId="235" priority="605" operator="containsText" text="ALTO">
      <formula>NOT(ISERROR(SEARCH("ALTO",Z24)))</formula>
    </cfRule>
  </conditionalFormatting>
  <conditionalFormatting sqref="Z27">
    <cfRule type="containsText" dxfId="234" priority="579" operator="containsText" text="EXTREMO">
      <formula>NOT(ISERROR(SEARCH("EXTREMO",Z27)))</formula>
    </cfRule>
    <cfRule type="containsText" dxfId="233" priority="578" operator="containsText" text="ALTO">
      <formula>NOT(ISERROR(SEARCH("ALTO",Z27)))</formula>
    </cfRule>
    <cfRule type="containsText" dxfId="232" priority="577" operator="containsText" text="MODERADO">
      <formula>NOT(ISERROR(SEARCH("MODERADO",Z27)))</formula>
    </cfRule>
    <cfRule type="containsText" dxfId="231" priority="576" operator="containsText" text="BAJO">
      <formula>NOT(ISERROR(SEARCH("BAJO",Z27)))</formula>
    </cfRule>
  </conditionalFormatting>
  <conditionalFormatting sqref="Z31:Z32">
    <cfRule type="containsText" dxfId="230" priority="551" operator="containsText" text="ALTO">
      <formula>NOT(ISERROR(SEARCH("ALTO",Z31)))</formula>
    </cfRule>
    <cfRule type="containsText" dxfId="229" priority="552" operator="containsText" text="EXTREMO">
      <formula>NOT(ISERROR(SEARCH("EXTREMO",Z31)))</formula>
    </cfRule>
    <cfRule type="containsText" dxfId="228" priority="549" operator="containsText" text="BAJO">
      <formula>NOT(ISERROR(SEARCH("BAJO",Z31)))</formula>
    </cfRule>
    <cfRule type="containsText" dxfId="227" priority="550" operator="containsText" text="MODERADO">
      <formula>NOT(ISERROR(SEARCH("MODERADO",Z31)))</formula>
    </cfRule>
  </conditionalFormatting>
  <conditionalFormatting sqref="Z37:Z38">
    <cfRule type="containsText" dxfId="226" priority="524" operator="containsText" text="ALTO">
      <formula>NOT(ISERROR(SEARCH("ALTO",Z37)))</formula>
    </cfRule>
    <cfRule type="containsText" dxfId="225" priority="525" operator="containsText" text="EXTREMO">
      <formula>NOT(ISERROR(SEARCH("EXTREMO",Z37)))</formula>
    </cfRule>
    <cfRule type="containsText" dxfId="224" priority="522" operator="containsText" text="BAJO">
      <formula>NOT(ISERROR(SEARCH("BAJO",Z37)))</formula>
    </cfRule>
    <cfRule type="containsText" dxfId="223" priority="523" operator="containsText" text="MODERADO">
      <formula>NOT(ISERROR(SEARCH("MODERADO",Z37)))</formula>
    </cfRule>
  </conditionalFormatting>
  <conditionalFormatting sqref="Z41:Z48">
    <cfRule type="containsText" dxfId="222" priority="495" operator="containsText" text="BAJO">
      <formula>NOT(ISERROR(SEARCH("BAJO",Z41)))</formula>
    </cfRule>
    <cfRule type="containsText" dxfId="221" priority="496" operator="containsText" text="MODERADO">
      <formula>NOT(ISERROR(SEARCH("MODERADO",Z41)))</formula>
    </cfRule>
    <cfRule type="containsText" dxfId="220" priority="497" operator="containsText" text="ALTO">
      <formula>NOT(ISERROR(SEARCH("ALTO",Z41)))</formula>
    </cfRule>
    <cfRule type="containsText" dxfId="219" priority="498" operator="containsText" text="EXTREMO">
      <formula>NOT(ISERROR(SEARCH("EXTREMO",Z41)))</formula>
    </cfRule>
  </conditionalFormatting>
  <conditionalFormatting sqref="Z51">
    <cfRule type="containsText" dxfId="218" priority="468" operator="containsText" text="BAJO">
      <formula>NOT(ISERROR(SEARCH("BAJO",Z51)))</formula>
    </cfRule>
    <cfRule type="containsText" dxfId="217" priority="471" operator="containsText" text="EXTREMO">
      <formula>NOT(ISERROR(SEARCH("EXTREMO",Z51)))</formula>
    </cfRule>
    <cfRule type="containsText" dxfId="216" priority="470" operator="containsText" text="ALTO">
      <formula>NOT(ISERROR(SEARCH("ALTO",Z51)))</formula>
    </cfRule>
    <cfRule type="containsText" dxfId="215" priority="469" operator="containsText" text="MODERADO">
      <formula>NOT(ISERROR(SEARCH("MODERADO",Z51)))</formula>
    </cfRule>
  </conditionalFormatting>
  <conditionalFormatting sqref="Z56">
    <cfRule type="containsText" dxfId="214" priority="441" operator="containsText" text="BAJO">
      <formula>NOT(ISERROR(SEARCH("BAJO",Z56)))</formula>
    </cfRule>
    <cfRule type="containsText" dxfId="213" priority="442" operator="containsText" text="MODERADO">
      <formula>NOT(ISERROR(SEARCH("MODERADO",Z56)))</formula>
    </cfRule>
    <cfRule type="containsText" dxfId="212" priority="443" operator="containsText" text="ALTO">
      <formula>NOT(ISERROR(SEARCH("ALTO",Z56)))</formula>
    </cfRule>
    <cfRule type="containsText" dxfId="211" priority="444" operator="containsText" text="EXTREMO">
      <formula>NOT(ISERROR(SEARCH("EXTREMO",Z56)))</formula>
    </cfRule>
  </conditionalFormatting>
  <conditionalFormatting sqref="Z59">
    <cfRule type="containsText" dxfId="210" priority="390" operator="containsText" text="EXTREMO">
      <formula>NOT(ISERROR(SEARCH("EXTREMO",Z59)))</formula>
    </cfRule>
    <cfRule type="containsText" dxfId="209" priority="389" operator="containsText" text="ALTO">
      <formula>NOT(ISERROR(SEARCH("ALTO",Z59)))</formula>
    </cfRule>
    <cfRule type="containsText" dxfId="208" priority="387" operator="containsText" text="BAJO">
      <formula>NOT(ISERROR(SEARCH("BAJO",Z59)))</formula>
    </cfRule>
    <cfRule type="containsText" dxfId="207" priority="388" operator="containsText" text="MODERADO">
      <formula>NOT(ISERROR(SEARCH("MODERADO",Z59)))</formula>
    </cfRule>
  </conditionalFormatting>
  <conditionalFormatting sqref="Z62">
    <cfRule type="containsText" dxfId="206" priority="417" operator="containsText" text="EXTREMO">
      <formula>NOT(ISERROR(SEARCH("EXTREMO",Z62)))</formula>
    </cfRule>
    <cfRule type="containsText" dxfId="205" priority="416" operator="containsText" text="ALTO">
      <formula>NOT(ISERROR(SEARCH("ALTO",Z62)))</formula>
    </cfRule>
    <cfRule type="containsText" dxfId="204" priority="415" operator="containsText" text="MODERADO">
      <formula>NOT(ISERROR(SEARCH("MODERADO",Z62)))</formula>
    </cfRule>
    <cfRule type="containsText" dxfId="203" priority="414" operator="containsText" text="BAJO">
      <formula>NOT(ISERROR(SEARCH("BAJO",Z62)))</formula>
    </cfRule>
  </conditionalFormatting>
  <conditionalFormatting sqref="Z65">
    <cfRule type="containsText" dxfId="202" priority="363" operator="containsText" text="EXTREMO">
      <formula>NOT(ISERROR(SEARCH("EXTREMO",Z65)))</formula>
    </cfRule>
    <cfRule type="containsText" dxfId="201" priority="362" operator="containsText" text="ALTO">
      <formula>NOT(ISERROR(SEARCH("ALTO",Z65)))</formula>
    </cfRule>
    <cfRule type="containsText" dxfId="200" priority="361" operator="containsText" text="MODERADO">
      <formula>NOT(ISERROR(SEARCH("MODERADO",Z65)))</formula>
    </cfRule>
    <cfRule type="containsText" dxfId="199" priority="360" operator="containsText" text="BAJO">
      <formula>NOT(ISERROR(SEARCH("BAJO",Z65)))</formula>
    </cfRule>
  </conditionalFormatting>
  <conditionalFormatting sqref="Z69">
    <cfRule type="containsText" dxfId="198" priority="333" operator="containsText" text="BAJO">
      <formula>NOT(ISERROR(SEARCH("BAJO",Z69)))</formula>
    </cfRule>
    <cfRule type="containsText" dxfId="197" priority="334" operator="containsText" text="MODERADO">
      <formula>NOT(ISERROR(SEARCH("MODERADO",Z69)))</formula>
    </cfRule>
    <cfRule type="containsText" dxfId="196" priority="335" operator="containsText" text="ALTO">
      <formula>NOT(ISERROR(SEARCH("ALTO",Z69)))</formula>
    </cfRule>
    <cfRule type="containsText" dxfId="195" priority="336" operator="containsText" text="EXTREMO">
      <formula>NOT(ISERROR(SEARCH("EXTREMO",Z69)))</formula>
    </cfRule>
  </conditionalFormatting>
  <conditionalFormatting sqref="Z72">
    <cfRule type="containsText" dxfId="194" priority="309" operator="containsText" text="EXTREMO">
      <formula>NOT(ISERROR(SEARCH("EXTREMO",Z72)))</formula>
    </cfRule>
    <cfRule type="containsText" dxfId="193" priority="308" operator="containsText" text="ALTO">
      <formula>NOT(ISERROR(SEARCH("ALTO",Z72)))</formula>
    </cfRule>
    <cfRule type="containsText" dxfId="192" priority="307" operator="containsText" text="MODERADO">
      <formula>NOT(ISERROR(SEARCH("MODERADO",Z72)))</formula>
    </cfRule>
    <cfRule type="containsText" dxfId="191" priority="306" operator="containsText" text="BAJO">
      <formula>NOT(ISERROR(SEARCH("BAJO",Z72)))</formula>
    </cfRule>
  </conditionalFormatting>
  <conditionalFormatting sqref="Z75">
    <cfRule type="containsText" dxfId="190" priority="280" operator="containsText" text="MODERADO">
      <formula>NOT(ISERROR(SEARCH("MODERADO",Z75)))</formula>
    </cfRule>
    <cfRule type="containsText" dxfId="189" priority="281" operator="containsText" text="ALTO">
      <formula>NOT(ISERROR(SEARCH("ALTO",Z75)))</formula>
    </cfRule>
    <cfRule type="containsText" dxfId="188" priority="282" operator="containsText" text="EXTREMO">
      <formula>NOT(ISERROR(SEARCH("EXTREMO",Z75)))</formula>
    </cfRule>
    <cfRule type="containsText" dxfId="187" priority="279" operator="containsText" text="BAJO">
      <formula>NOT(ISERROR(SEARCH("BAJO",Z75)))</formula>
    </cfRule>
  </conditionalFormatting>
  <conditionalFormatting sqref="Z78">
    <cfRule type="containsText" dxfId="186" priority="253" operator="containsText" text="MODERADO">
      <formula>NOT(ISERROR(SEARCH("MODERADO",Z78)))</formula>
    </cfRule>
    <cfRule type="containsText" dxfId="185" priority="252" operator="containsText" text="BAJO">
      <formula>NOT(ISERROR(SEARCH("BAJO",Z78)))</formula>
    </cfRule>
    <cfRule type="containsText" dxfId="184" priority="255" operator="containsText" text="EXTREMO">
      <formula>NOT(ISERROR(SEARCH("EXTREMO",Z78)))</formula>
    </cfRule>
    <cfRule type="containsText" dxfId="183" priority="254" operator="containsText" text="ALTO">
      <formula>NOT(ISERROR(SEARCH("ALTO",Z78)))</formula>
    </cfRule>
  </conditionalFormatting>
  <conditionalFormatting sqref="Z81">
    <cfRule type="containsText" dxfId="182" priority="228" operator="containsText" text="EXTREMO">
      <formula>NOT(ISERROR(SEARCH("EXTREMO",Z81)))</formula>
    </cfRule>
    <cfRule type="containsText" dxfId="181" priority="227" operator="containsText" text="ALTO">
      <formula>NOT(ISERROR(SEARCH("ALTO",Z81)))</formula>
    </cfRule>
    <cfRule type="containsText" dxfId="180" priority="226" operator="containsText" text="MODERADO">
      <formula>NOT(ISERROR(SEARCH("MODERADO",Z81)))</formula>
    </cfRule>
    <cfRule type="containsText" dxfId="179" priority="225" operator="containsText" text="BAJO">
      <formula>NOT(ISERROR(SEARCH("BAJO",Z81)))</formula>
    </cfRule>
  </conditionalFormatting>
  <conditionalFormatting sqref="Z83">
    <cfRule type="containsText" dxfId="178" priority="199" operator="containsText" text="MODERADO">
      <formula>NOT(ISERROR(SEARCH("MODERADO",Z83)))</formula>
    </cfRule>
    <cfRule type="containsText" dxfId="177" priority="198" operator="containsText" text="BAJO">
      <formula>NOT(ISERROR(SEARCH("BAJO",Z83)))</formula>
    </cfRule>
    <cfRule type="containsText" dxfId="176" priority="200" operator="containsText" text="ALTO">
      <formula>NOT(ISERROR(SEARCH("ALTO",Z83)))</formula>
    </cfRule>
    <cfRule type="containsText" dxfId="175" priority="201" operator="containsText" text="EXTREMO">
      <formula>NOT(ISERROR(SEARCH("EXTREMO",Z83)))</formula>
    </cfRule>
  </conditionalFormatting>
  <conditionalFormatting sqref="Z86">
    <cfRule type="containsText" dxfId="174" priority="174" operator="containsText" text="EXTREMO">
      <formula>NOT(ISERROR(SEARCH("EXTREMO",Z86)))</formula>
    </cfRule>
    <cfRule type="containsText" dxfId="173" priority="173" operator="containsText" text="ALTO">
      <formula>NOT(ISERROR(SEARCH("ALTO",Z86)))</formula>
    </cfRule>
    <cfRule type="containsText" dxfId="172" priority="172" operator="containsText" text="MODERADO">
      <formula>NOT(ISERROR(SEARCH("MODERADO",Z86)))</formula>
    </cfRule>
    <cfRule type="containsText" dxfId="171" priority="171" operator="containsText" text="BAJO">
      <formula>NOT(ISERROR(SEARCH("BAJO",Z86)))</formula>
    </cfRule>
  </conditionalFormatting>
  <conditionalFormatting sqref="Z89">
    <cfRule type="containsText" dxfId="170" priority="38" operator="containsText" text="BAJO">
      <formula>NOT(ISERROR(SEARCH("BAJO",Z89)))</formula>
    </cfRule>
    <cfRule type="containsText" dxfId="169" priority="39" operator="containsText" text="MODERADO">
      <formula>NOT(ISERROR(SEARCH("MODERADO",Z89)))</formula>
    </cfRule>
    <cfRule type="containsText" dxfId="168" priority="40" operator="containsText" text="ALTO">
      <formula>NOT(ISERROR(SEARCH("ALTO",Z89)))</formula>
    </cfRule>
    <cfRule type="containsText" dxfId="167" priority="41" operator="containsText" text="EXTREMO">
      <formula>NOT(ISERROR(SEARCH("EXTREMO",Z89)))</formula>
    </cfRule>
  </conditionalFormatting>
  <conditionalFormatting sqref="Z92">
    <cfRule type="containsText" dxfId="166" priority="29" operator="containsText" text="BAJO">
      <formula>NOT(ISERROR(SEARCH("BAJO",Z92)))</formula>
    </cfRule>
    <cfRule type="containsText" dxfId="165" priority="30" operator="containsText" text="MODERADO">
      <formula>NOT(ISERROR(SEARCH("MODERADO",Z92)))</formula>
    </cfRule>
    <cfRule type="containsText" dxfId="164" priority="31" operator="containsText" text="ALTO">
      <formula>NOT(ISERROR(SEARCH("ALTO",Z92)))</formula>
    </cfRule>
    <cfRule type="containsText" dxfId="163" priority="32" operator="containsText" text="EXTREMO">
      <formula>NOT(ISERROR(SEARCH("EXTREMO",Z92)))</formula>
    </cfRule>
  </conditionalFormatting>
  <conditionalFormatting sqref="Z95:Z96">
    <cfRule type="containsText" dxfId="162" priority="23" operator="containsText" text="EXTREMO">
      <formula>NOT(ISERROR(SEARCH("EXTREMO",Z95)))</formula>
    </cfRule>
    <cfRule type="containsText" dxfId="161" priority="22" operator="containsText" text="ALTO">
      <formula>NOT(ISERROR(SEARCH("ALTO",Z95)))</formula>
    </cfRule>
    <cfRule type="containsText" dxfId="160" priority="21" operator="containsText" text="MODERADO">
      <formula>NOT(ISERROR(SEARCH("MODERADO",Z95)))</formula>
    </cfRule>
    <cfRule type="containsText" dxfId="159" priority="20" operator="containsText" text="BAJO">
      <formula>NOT(ISERROR(SEARCH("BAJO",Z95)))</formula>
    </cfRule>
  </conditionalFormatting>
  <conditionalFormatting sqref="Z99">
    <cfRule type="containsText" dxfId="158" priority="147" operator="containsText" text="EXTREMO">
      <formula>NOT(ISERROR(SEARCH("EXTREMO",Z99)))</formula>
    </cfRule>
    <cfRule type="containsText" dxfId="157" priority="146" operator="containsText" text="ALTO">
      <formula>NOT(ISERROR(SEARCH("ALTO",Z99)))</formula>
    </cfRule>
    <cfRule type="containsText" dxfId="156" priority="145" operator="containsText" text="MODERADO">
      <formula>NOT(ISERROR(SEARCH("MODERADO",Z99)))</formula>
    </cfRule>
    <cfRule type="containsText" dxfId="155" priority="144" operator="containsText" text="BAJO">
      <formula>NOT(ISERROR(SEARCH("BAJO",Z99)))</formula>
    </cfRule>
  </conditionalFormatting>
  <conditionalFormatting sqref="AN17:AN97">
    <cfRule type="cellIs" dxfId="154" priority="110" operator="equal">
      <formula>"Rara Vez"</formula>
    </cfRule>
    <cfRule type="cellIs" dxfId="153" priority="106" operator="equal">
      <formula>"Seguro"</formula>
    </cfRule>
    <cfRule type="cellIs" dxfId="152" priority="107" operator="equal">
      <formula>"Probable"</formula>
    </cfRule>
    <cfRule type="cellIs" dxfId="151" priority="108" operator="equal">
      <formula>"Posible"</formula>
    </cfRule>
    <cfRule type="cellIs" dxfId="150" priority="115" operator="equal">
      <formula>"Muy Baja"</formula>
    </cfRule>
    <cfRule type="cellIs" dxfId="149" priority="114" operator="equal">
      <formula>"Baja"</formula>
    </cfRule>
    <cfRule type="cellIs" dxfId="148" priority="109" operator="equal">
      <formula>"Improbable"</formula>
    </cfRule>
    <cfRule type="cellIs" dxfId="147" priority="111" operator="equal">
      <formula>"Muy Alta"</formula>
    </cfRule>
    <cfRule type="cellIs" dxfId="146" priority="112" operator="equal">
      <formula>"Alta"</formula>
    </cfRule>
    <cfRule type="cellIs" dxfId="145" priority="113" operator="equal">
      <formula>"Media"</formula>
    </cfRule>
  </conditionalFormatting>
  <conditionalFormatting sqref="AP17:AP97">
    <cfRule type="cellIs" dxfId="144" priority="116" operator="equal">
      <formula>"Catastrófico"</formula>
    </cfRule>
    <cfRule type="cellIs" dxfId="143" priority="120" operator="equal">
      <formula>"Leve"</formula>
    </cfRule>
    <cfRule type="cellIs" dxfId="142" priority="119" operator="equal">
      <formula>"Menor"</formula>
    </cfRule>
    <cfRule type="cellIs" dxfId="141" priority="118" operator="equal">
      <formula>"Moderado"</formula>
    </cfRule>
    <cfRule type="cellIs" dxfId="140" priority="117" operator="equal">
      <formula>"Mayor"</formula>
    </cfRule>
  </conditionalFormatting>
  <conditionalFormatting sqref="AR17">
    <cfRule type="containsText" dxfId="139" priority="645" operator="containsText" text="MODERADO">
      <formula>NOT(ISERROR(SEARCH("MODERADO",AR17)))</formula>
    </cfRule>
    <cfRule type="containsText" dxfId="138" priority="646" operator="containsText" text="ALTO">
      <formula>NOT(ISERROR(SEARCH("ALTO",AR17)))</formula>
    </cfRule>
    <cfRule type="containsText" dxfId="137" priority="647" operator="containsText" text="EXTREMO">
      <formula>NOT(ISERROR(SEARCH("EXTREMO",AR17)))</formula>
    </cfRule>
    <cfRule type="containsText" dxfId="136" priority="644" operator="containsText" text="BAJO">
      <formula>NOT(ISERROR(SEARCH("BAJO",AR17)))</formula>
    </cfRule>
  </conditionalFormatting>
  <conditionalFormatting sqref="AR21">
    <cfRule type="containsText" dxfId="135" priority="612" operator="containsText" text="BAJO">
      <formula>NOT(ISERROR(SEARCH("BAJO",AR21)))</formula>
    </cfRule>
    <cfRule type="containsText" dxfId="134" priority="613" operator="containsText" text="MODERADO">
      <formula>NOT(ISERROR(SEARCH("MODERADO",AR21)))</formula>
    </cfRule>
    <cfRule type="containsText" dxfId="133" priority="614" operator="containsText" text="ALTO">
      <formula>NOT(ISERROR(SEARCH("ALTO",AR21)))</formula>
    </cfRule>
    <cfRule type="containsText" dxfId="132" priority="615" operator="containsText" text="EXTREMO">
      <formula>NOT(ISERROR(SEARCH("EXTREMO",AR21)))</formula>
    </cfRule>
  </conditionalFormatting>
  <conditionalFormatting sqref="AR24">
    <cfRule type="containsText" dxfId="131" priority="583" operator="containsText" text="EXTREMO">
      <formula>NOT(ISERROR(SEARCH("EXTREMO",AR24)))</formula>
    </cfRule>
    <cfRule type="containsText" dxfId="130" priority="582" operator="containsText" text="ALTO">
      <formula>NOT(ISERROR(SEARCH("ALTO",AR24)))</formula>
    </cfRule>
    <cfRule type="containsText" dxfId="129" priority="581" operator="containsText" text="MODERADO">
      <formula>NOT(ISERROR(SEARCH("MODERADO",AR24)))</formula>
    </cfRule>
    <cfRule type="containsText" dxfId="128" priority="580" operator="containsText" text="BAJO">
      <formula>NOT(ISERROR(SEARCH("BAJO",AR24)))</formula>
    </cfRule>
  </conditionalFormatting>
  <conditionalFormatting sqref="AR27">
    <cfRule type="containsText" dxfId="127" priority="556" operator="containsText" text="EXTREMO">
      <formula>NOT(ISERROR(SEARCH("EXTREMO",AR27)))</formula>
    </cfRule>
    <cfRule type="containsText" dxfId="126" priority="554" operator="containsText" text="MODERADO">
      <formula>NOT(ISERROR(SEARCH("MODERADO",AR27)))</formula>
    </cfRule>
    <cfRule type="containsText" dxfId="125" priority="553" operator="containsText" text="BAJO">
      <formula>NOT(ISERROR(SEARCH("BAJO",AR27)))</formula>
    </cfRule>
    <cfRule type="containsText" dxfId="124" priority="555" operator="containsText" text="ALTO">
      <formula>NOT(ISERROR(SEARCH("ALTO",AR27)))</formula>
    </cfRule>
  </conditionalFormatting>
  <conditionalFormatting sqref="AR31:AR32">
    <cfRule type="containsText" dxfId="123" priority="529" operator="containsText" text="EXTREMO">
      <formula>NOT(ISERROR(SEARCH("EXTREMO",AR31)))</formula>
    </cfRule>
    <cfRule type="containsText" dxfId="122" priority="528" operator="containsText" text="ALTO">
      <formula>NOT(ISERROR(SEARCH("ALTO",AR31)))</formula>
    </cfRule>
    <cfRule type="containsText" dxfId="121" priority="527" operator="containsText" text="MODERADO">
      <formula>NOT(ISERROR(SEARCH("MODERADO",AR31)))</formula>
    </cfRule>
    <cfRule type="containsText" dxfId="120" priority="526" operator="containsText" text="BAJO">
      <formula>NOT(ISERROR(SEARCH("BAJO",AR31)))</formula>
    </cfRule>
  </conditionalFormatting>
  <conditionalFormatting sqref="AR37:AR38">
    <cfRule type="containsText" dxfId="119" priority="501" operator="containsText" text="ALTO">
      <formula>NOT(ISERROR(SEARCH("ALTO",AR37)))</formula>
    </cfRule>
    <cfRule type="containsText" dxfId="118" priority="502" operator="containsText" text="EXTREMO">
      <formula>NOT(ISERROR(SEARCH("EXTREMO",AR37)))</formula>
    </cfRule>
    <cfRule type="containsText" dxfId="117" priority="499" operator="containsText" text="BAJO">
      <formula>NOT(ISERROR(SEARCH("BAJO",AR37)))</formula>
    </cfRule>
    <cfRule type="containsText" dxfId="116" priority="500" operator="containsText" text="MODERADO">
      <formula>NOT(ISERROR(SEARCH("MODERADO",AR37)))</formula>
    </cfRule>
  </conditionalFormatting>
  <conditionalFormatting sqref="AR41:AR48">
    <cfRule type="containsText" dxfId="115" priority="474" operator="containsText" text="ALTO">
      <formula>NOT(ISERROR(SEARCH("ALTO",AR41)))</formula>
    </cfRule>
    <cfRule type="containsText" dxfId="114" priority="473" operator="containsText" text="MODERADO">
      <formula>NOT(ISERROR(SEARCH("MODERADO",AR41)))</formula>
    </cfRule>
    <cfRule type="containsText" dxfId="113" priority="472" operator="containsText" text="BAJO">
      <formula>NOT(ISERROR(SEARCH("BAJO",AR41)))</formula>
    </cfRule>
    <cfRule type="containsText" dxfId="112" priority="475" operator="containsText" text="EXTREMO">
      <formula>NOT(ISERROR(SEARCH("EXTREMO",AR41)))</formula>
    </cfRule>
  </conditionalFormatting>
  <conditionalFormatting sqref="AR51">
    <cfRule type="containsText" dxfId="111" priority="445" operator="containsText" text="BAJO">
      <formula>NOT(ISERROR(SEARCH("BAJO",AR51)))</formula>
    </cfRule>
    <cfRule type="containsText" dxfId="110" priority="446" operator="containsText" text="MODERADO">
      <formula>NOT(ISERROR(SEARCH("MODERADO",AR51)))</formula>
    </cfRule>
    <cfRule type="containsText" dxfId="109" priority="447" operator="containsText" text="ALTO">
      <formula>NOT(ISERROR(SEARCH("ALTO",AR51)))</formula>
    </cfRule>
    <cfRule type="containsText" dxfId="108" priority="448" operator="containsText" text="EXTREMO">
      <formula>NOT(ISERROR(SEARCH("EXTREMO",AR51)))</formula>
    </cfRule>
  </conditionalFormatting>
  <conditionalFormatting sqref="AR56">
    <cfRule type="containsText" dxfId="107" priority="421" operator="containsText" text="EXTREMO">
      <formula>NOT(ISERROR(SEARCH("EXTREMO",AR56)))</formula>
    </cfRule>
    <cfRule type="containsText" dxfId="106" priority="420" operator="containsText" text="ALTO">
      <formula>NOT(ISERROR(SEARCH("ALTO",AR56)))</formula>
    </cfRule>
    <cfRule type="containsText" dxfId="105" priority="419" operator="containsText" text="MODERADO">
      <formula>NOT(ISERROR(SEARCH("MODERADO",AR56)))</formula>
    </cfRule>
    <cfRule type="containsText" dxfId="104" priority="418" operator="containsText" text="BAJO">
      <formula>NOT(ISERROR(SEARCH("BAJO",AR56)))</formula>
    </cfRule>
  </conditionalFormatting>
  <conditionalFormatting sqref="AR59">
    <cfRule type="containsText" dxfId="103" priority="365" operator="containsText" text="MODERADO">
      <formula>NOT(ISERROR(SEARCH("MODERADO",AR59)))</formula>
    </cfRule>
    <cfRule type="containsText" dxfId="102" priority="366" operator="containsText" text="ALTO">
      <formula>NOT(ISERROR(SEARCH("ALTO",AR59)))</formula>
    </cfRule>
    <cfRule type="containsText" dxfId="101" priority="367" operator="containsText" text="EXTREMO">
      <formula>NOT(ISERROR(SEARCH("EXTREMO",AR59)))</formula>
    </cfRule>
    <cfRule type="containsText" dxfId="100" priority="364" operator="containsText" text="BAJO">
      <formula>NOT(ISERROR(SEARCH("BAJO",AR59)))</formula>
    </cfRule>
  </conditionalFormatting>
  <conditionalFormatting sqref="AR62">
    <cfRule type="containsText" dxfId="99" priority="391" operator="containsText" text="BAJO">
      <formula>NOT(ISERROR(SEARCH("BAJO",AR62)))</formula>
    </cfRule>
    <cfRule type="containsText" dxfId="98" priority="393" operator="containsText" text="ALTO">
      <formula>NOT(ISERROR(SEARCH("ALTO",AR62)))</formula>
    </cfRule>
    <cfRule type="containsText" dxfId="97" priority="392" operator="containsText" text="MODERADO">
      <formula>NOT(ISERROR(SEARCH("MODERADO",AR62)))</formula>
    </cfRule>
    <cfRule type="containsText" dxfId="96" priority="394" operator="containsText" text="EXTREMO">
      <formula>NOT(ISERROR(SEARCH("EXTREMO",AR62)))</formula>
    </cfRule>
  </conditionalFormatting>
  <conditionalFormatting sqref="AR65">
    <cfRule type="containsText" dxfId="95" priority="337" operator="containsText" text="BAJO">
      <formula>NOT(ISERROR(SEARCH("BAJO",AR65)))</formula>
    </cfRule>
    <cfRule type="containsText" dxfId="94" priority="338" operator="containsText" text="MODERADO">
      <formula>NOT(ISERROR(SEARCH("MODERADO",AR65)))</formula>
    </cfRule>
    <cfRule type="containsText" dxfId="93" priority="339" operator="containsText" text="ALTO">
      <formula>NOT(ISERROR(SEARCH("ALTO",AR65)))</formula>
    </cfRule>
    <cfRule type="containsText" dxfId="92" priority="340" operator="containsText" text="EXTREMO">
      <formula>NOT(ISERROR(SEARCH("EXTREMO",AR65)))</formula>
    </cfRule>
  </conditionalFormatting>
  <conditionalFormatting sqref="AR69">
    <cfRule type="containsText" dxfId="91" priority="311" operator="containsText" text="MODERADO">
      <formula>NOT(ISERROR(SEARCH("MODERADO",AR69)))</formula>
    </cfRule>
    <cfRule type="containsText" dxfId="90" priority="310" operator="containsText" text="BAJO">
      <formula>NOT(ISERROR(SEARCH("BAJO",AR69)))</formula>
    </cfRule>
    <cfRule type="containsText" dxfId="89" priority="312" operator="containsText" text="ALTO">
      <formula>NOT(ISERROR(SEARCH("ALTO",AR69)))</formula>
    </cfRule>
    <cfRule type="containsText" dxfId="88" priority="313" operator="containsText" text="EXTREMO">
      <formula>NOT(ISERROR(SEARCH("EXTREMO",AR69)))</formula>
    </cfRule>
  </conditionalFormatting>
  <conditionalFormatting sqref="AR72">
    <cfRule type="containsText" dxfId="87" priority="284" operator="containsText" text="MODERADO">
      <formula>NOT(ISERROR(SEARCH("MODERADO",AR72)))</formula>
    </cfRule>
    <cfRule type="containsText" dxfId="86" priority="283" operator="containsText" text="BAJO">
      <formula>NOT(ISERROR(SEARCH("BAJO",AR72)))</formula>
    </cfRule>
    <cfRule type="containsText" dxfId="85" priority="285" operator="containsText" text="ALTO">
      <formula>NOT(ISERROR(SEARCH("ALTO",AR72)))</formula>
    </cfRule>
    <cfRule type="containsText" dxfId="84" priority="286" operator="containsText" text="EXTREMO">
      <formula>NOT(ISERROR(SEARCH("EXTREMO",AR72)))</formula>
    </cfRule>
  </conditionalFormatting>
  <conditionalFormatting sqref="AR75">
    <cfRule type="containsText" dxfId="83" priority="259" operator="containsText" text="EXTREMO">
      <formula>NOT(ISERROR(SEARCH("EXTREMO",AR75)))</formula>
    </cfRule>
    <cfRule type="containsText" dxfId="82" priority="258" operator="containsText" text="ALTO">
      <formula>NOT(ISERROR(SEARCH("ALTO",AR75)))</formula>
    </cfRule>
    <cfRule type="containsText" dxfId="81" priority="257" operator="containsText" text="MODERADO">
      <formula>NOT(ISERROR(SEARCH("MODERADO",AR75)))</formula>
    </cfRule>
    <cfRule type="containsText" dxfId="80" priority="256" operator="containsText" text="BAJO">
      <formula>NOT(ISERROR(SEARCH("BAJO",AR75)))</formula>
    </cfRule>
  </conditionalFormatting>
  <conditionalFormatting sqref="AR78">
    <cfRule type="containsText" dxfId="79" priority="231" operator="containsText" text="ALTO">
      <formula>NOT(ISERROR(SEARCH("ALTO",AR78)))</formula>
    </cfRule>
    <cfRule type="containsText" dxfId="78" priority="230" operator="containsText" text="MODERADO">
      <formula>NOT(ISERROR(SEARCH("MODERADO",AR78)))</formula>
    </cfRule>
    <cfRule type="containsText" dxfId="77" priority="232" operator="containsText" text="EXTREMO">
      <formula>NOT(ISERROR(SEARCH("EXTREMO",AR78)))</formula>
    </cfRule>
    <cfRule type="containsText" dxfId="76" priority="229" operator="containsText" text="BAJO">
      <formula>NOT(ISERROR(SEARCH("BAJO",AR78)))</formula>
    </cfRule>
  </conditionalFormatting>
  <conditionalFormatting sqref="AR81">
    <cfRule type="containsText" dxfId="75" priority="202" operator="containsText" text="BAJO">
      <formula>NOT(ISERROR(SEARCH("BAJO",AR81)))</formula>
    </cfRule>
    <cfRule type="containsText" dxfId="74" priority="203" operator="containsText" text="MODERADO">
      <formula>NOT(ISERROR(SEARCH("MODERADO",AR81)))</formula>
    </cfRule>
    <cfRule type="containsText" dxfId="73" priority="204" operator="containsText" text="ALTO">
      <formula>NOT(ISERROR(SEARCH("ALTO",AR81)))</formula>
    </cfRule>
    <cfRule type="containsText" dxfId="72" priority="205" operator="containsText" text="EXTREMO">
      <formula>NOT(ISERROR(SEARCH("EXTREMO",AR81)))</formula>
    </cfRule>
  </conditionalFormatting>
  <conditionalFormatting sqref="AR83">
    <cfRule type="containsText" dxfId="71" priority="178" operator="containsText" text="EXTREMO">
      <formula>NOT(ISERROR(SEARCH("EXTREMO",AR83)))</formula>
    </cfRule>
    <cfRule type="containsText" dxfId="70" priority="177" operator="containsText" text="ALTO">
      <formula>NOT(ISERROR(SEARCH("ALTO",AR83)))</formula>
    </cfRule>
    <cfRule type="containsText" dxfId="69" priority="176" operator="containsText" text="MODERADO">
      <formula>NOT(ISERROR(SEARCH("MODERADO",AR83)))</formula>
    </cfRule>
    <cfRule type="containsText" dxfId="68" priority="175" operator="containsText" text="BAJO">
      <formula>NOT(ISERROR(SEARCH("BAJO",AR83)))</formula>
    </cfRule>
  </conditionalFormatting>
  <conditionalFormatting sqref="AR86 AR89 AR92 AR95:AR96">
    <cfRule type="containsText" dxfId="67" priority="151" operator="containsText" text="EXTREMO">
      <formula>NOT(ISERROR(SEARCH("EXTREMO",AR86)))</formula>
    </cfRule>
    <cfRule type="containsText" dxfId="66" priority="150" operator="containsText" text="ALTO">
      <formula>NOT(ISERROR(SEARCH("ALTO",AR86)))</formula>
    </cfRule>
    <cfRule type="containsText" dxfId="65" priority="149" operator="containsText" text="MODERADO">
      <formula>NOT(ISERROR(SEARCH("MODERADO",AR86)))</formula>
    </cfRule>
    <cfRule type="containsText" dxfId="64" priority="148" operator="containsText" text="BAJO">
      <formula>NOT(ISERROR(SEARCH("BAJO",AR86)))</formula>
    </cfRule>
  </conditionalFormatting>
  <conditionalFormatting sqref="AR99">
    <cfRule type="containsText" dxfId="63" priority="122" operator="containsText" text="MODERADO">
      <formula>NOT(ISERROR(SEARCH("MODERADO",AR99)))</formula>
    </cfRule>
    <cfRule type="containsText" dxfId="62" priority="123" operator="containsText" text="ALTO">
      <formula>NOT(ISERROR(SEARCH("ALTO",AR99)))</formula>
    </cfRule>
    <cfRule type="containsText" dxfId="61" priority="121" operator="containsText" text="BAJO">
      <formula>NOT(ISERROR(SEARCH("BAJO",AR99)))</formula>
    </cfRule>
    <cfRule type="containsText" dxfId="60" priority="124" operator="containsText" text="EXTREMO">
      <formula>NOT(ISERROR(SEARCH("EXTREMO",AR99)))</formula>
    </cfRule>
  </conditionalFormatting>
  <conditionalFormatting sqref="AS17">
    <cfRule type="containsText" dxfId="59" priority="651" operator="containsText" text="RIESGO EXTREMO">
      <formula>NOT(ISERROR(SEARCH("RIESGO EXTREMO",AS17)))</formula>
    </cfRule>
    <cfRule type="containsText" dxfId="58" priority="650" operator="containsText" text="RIESGO ALTO">
      <formula>NOT(ISERROR(SEARCH("RIESGO ALTO",AS17)))</formula>
    </cfRule>
    <cfRule type="containsText" dxfId="57" priority="649" operator="containsText" text="RIESGO MODERADO">
      <formula>NOT(ISERROR(SEARCH("RIESGO MODERADO",AS17)))</formula>
    </cfRule>
    <cfRule type="containsText" dxfId="56" priority="648" operator="containsText" text="RIESGO BAJO">
      <formula>NOT(ISERROR(SEARCH("RIESGO BAJO",AS17)))</formula>
    </cfRule>
  </conditionalFormatting>
  <conditionalFormatting sqref="AS21">
    <cfRule type="containsText" dxfId="55" priority="618" operator="containsText" text="RIESGO ALTO">
      <formula>NOT(ISERROR(SEARCH("RIESGO ALTO",AS21)))</formula>
    </cfRule>
    <cfRule type="containsText" dxfId="54" priority="619" operator="containsText" text="RIESGO EXTREMO">
      <formula>NOT(ISERROR(SEARCH("RIESGO EXTREMO",AS21)))</formula>
    </cfRule>
    <cfRule type="containsText" dxfId="53" priority="617" operator="containsText" text="RIESGO MODERADO">
      <formula>NOT(ISERROR(SEARCH("RIESGO MODERADO",AS21)))</formula>
    </cfRule>
    <cfRule type="containsText" dxfId="52" priority="616" operator="containsText" text="RIESGO BAJO">
      <formula>NOT(ISERROR(SEARCH("RIESGO BAJO",AS21)))</formula>
    </cfRule>
  </conditionalFormatting>
  <conditionalFormatting sqref="AS24">
    <cfRule type="containsText" dxfId="51" priority="11" operator="containsText" text="RIESGO BAJO">
      <formula>NOT(ISERROR(SEARCH("RIESGO BAJO",AS24)))</formula>
    </cfRule>
    <cfRule type="containsText" dxfId="50" priority="12" operator="containsText" text="RIESGO MODERADO">
      <formula>NOT(ISERROR(SEARCH("RIESGO MODERADO",AS24)))</formula>
    </cfRule>
    <cfRule type="containsText" dxfId="49" priority="13" operator="containsText" text="RIESGO ALTO">
      <formula>NOT(ISERROR(SEARCH("RIESGO ALTO",AS24)))</formula>
    </cfRule>
    <cfRule type="containsText" dxfId="48" priority="14" operator="containsText" text="RIESGO EXTREMO">
      <formula>NOT(ISERROR(SEARCH("RIESGO EXTREMO",AS24)))</formula>
    </cfRule>
  </conditionalFormatting>
  <conditionalFormatting sqref="AS27">
    <cfRule type="containsText" dxfId="47" priority="8" operator="containsText" text="RIESGO MODERADO">
      <formula>NOT(ISERROR(SEARCH("RIESGO MODERADO",AS27)))</formula>
    </cfRule>
    <cfRule type="containsText" dxfId="46" priority="7" operator="containsText" text="RIESGO BAJO">
      <formula>NOT(ISERROR(SEARCH("RIESGO BAJO",AS27)))</formula>
    </cfRule>
    <cfRule type="containsText" dxfId="45" priority="9" operator="containsText" text="RIESGO ALTO">
      <formula>NOT(ISERROR(SEARCH("RIESGO ALTO",AS27)))</formula>
    </cfRule>
    <cfRule type="containsText" dxfId="44" priority="10" operator="containsText" text="RIESGO EXTREMO">
      <formula>NOT(ISERROR(SEARCH("RIESGO EXTREMO",AS27)))</formula>
    </cfRule>
  </conditionalFormatting>
  <conditionalFormatting sqref="AS31:AS32">
    <cfRule type="containsText" dxfId="43" priority="533" operator="containsText" text="RIESGO EXTREMO">
      <formula>NOT(ISERROR(SEARCH("RIESGO EXTREMO",AS31)))</formula>
    </cfRule>
    <cfRule type="containsText" dxfId="42" priority="532" operator="containsText" text="RIESGO ALTO">
      <formula>NOT(ISERROR(SEARCH("RIESGO ALTO",AS31)))</formula>
    </cfRule>
    <cfRule type="containsText" dxfId="41" priority="530" operator="containsText" text="RIESGO BAJO">
      <formula>NOT(ISERROR(SEARCH("RIESGO BAJO",AS31)))</formula>
    </cfRule>
    <cfRule type="containsText" dxfId="40" priority="531" operator="containsText" text="RIESGO MODERADO">
      <formula>NOT(ISERROR(SEARCH("RIESGO MODERADO",AS31)))</formula>
    </cfRule>
  </conditionalFormatting>
  <conditionalFormatting sqref="AS37">
    <cfRule type="containsText" dxfId="39" priority="506" operator="containsText" text="RIESGO EXTREMO">
      <formula>NOT(ISERROR(SEARCH("RIESGO EXTREMO",AS37)))</formula>
    </cfRule>
    <cfRule type="containsText" dxfId="38" priority="505" operator="containsText" text="RIESGO ALTO">
      <formula>NOT(ISERROR(SEARCH("RIESGO ALTO",AS37)))</formula>
    </cfRule>
    <cfRule type="containsText" dxfId="37" priority="504" operator="containsText" text="RIESGO MODERADO">
      <formula>NOT(ISERROR(SEARCH("RIESGO MODERADO",AS37)))</formula>
    </cfRule>
    <cfRule type="containsText" dxfId="36" priority="503" operator="containsText" text="RIESGO BAJO">
      <formula>NOT(ISERROR(SEARCH("RIESGO BAJO",AS37)))</formula>
    </cfRule>
  </conditionalFormatting>
  <conditionalFormatting sqref="AS41:AS48">
    <cfRule type="containsText" dxfId="35" priority="476" operator="containsText" text="RIESGO BAJO">
      <formula>NOT(ISERROR(SEARCH("RIESGO BAJO",AS41)))</formula>
    </cfRule>
    <cfRule type="containsText" dxfId="34" priority="479" operator="containsText" text="RIESGO EXTREMO">
      <formula>NOT(ISERROR(SEARCH("RIESGO EXTREMO",AS41)))</formula>
    </cfRule>
    <cfRule type="containsText" dxfId="33" priority="478" operator="containsText" text="RIESGO ALTO">
      <formula>NOT(ISERROR(SEARCH("RIESGO ALTO",AS41)))</formula>
    </cfRule>
    <cfRule type="containsText" dxfId="32" priority="477" operator="containsText" text="RIESGO MODERADO">
      <formula>NOT(ISERROR(SEARCH("RIESGO MODERADO",AS41)))</formula>
    </cfRule>
  </conditionalFormatting>
  <conditionalFormatting sqref="AS51">
    <cfRule type="containsText" dxfId="31" priority="450" operator="containsText" text="RIESGO MODERADO">
      <formula>NOT(ISERROR(SEARCH("RIESGO MODERADO",AS51)))</formula>
    </cfRule>
    <cfRule type="containsText" dxfId="30" priority="452" operator="containsText" text="RIESGO EXTREMO">
      <formula>NOT(ISERROR(SEARCH("RIESGO EXTREMO",AS51)))</formula>
    </cfRule>
    <cfRule type="containsText" dxfId="29" priority="451" operator="containsText" text="RIESGO ALTO">
      <formula>NOT(ISERROR(SEARCH("RIESGO ALTO",AS51)))</formula>
    </cfRule>
    <cfRule type="containsText" dxfId="28" priority="449" operator="containsText" text="RIESGO BAJO">
      <formula>NOT(ISERROR(SEARCH("RIESGO BAJO",AS51)))</formula>
    </cfRule>
  </conditionalFormatting>
  <conditionalFormatting sqref="AS56">
    <cfRule type="containsText" dxfId="27" priority="425" operator="containsText" text="RIESGO EXTREMO">
      <formula>NOT(ISERROR(SEARCH("RIESGO EXTREMO",AS56)))</formula>
    </cfRule>
    <cfRule type="containsText" dxfId="26" priority="424" operator="containsText" text="RIESGO ALTO">
      <formula>NOT(ISERROR(SEARCH("RIESGO ALTO",AS56)))</formula>
    </cfRule>
    <cfRule type="containsText" dxfId="25" priority="423" operator="containsText" text="RIESGO MODERADO">
      <formula>NOT(ISERROR(SEARCH("RIESGO MODERADO",AS56)))</formula>
    </cfRule>
    <cfRule type="containsText" dxfId="24" priority="422" operator="containsText" text="RIESGO BAJO">
      <formula>NOT(ISERROR(SEARCH("RIESGO BAJO",AS56)))</formula>
    </cfRule>
  </conditionalFormatting>
  <conditionalFormatting sqref="AS59 AS62">
    <cfRule type="containsText" dxfId="23" priority="370" operator="containsText" text="RIESGO ALTO">
      <formula>NOT(ISERROR(SEARCH("RIESGO ALTO",AS59)))</formula>
    </cfRule>
    <cfRule type="containsText" dxfId="22" priority="371" operator="containsText" text="RIESGO EXTREMO">
      <formula>NOT(ISERROR(SEARCH("RIESGO EXTREMO",AS59)))</formula>
    </cfRule>
    <cfRule type="containsText" dxfId="21" priority="368" operator="containsText" text="RIESGO BAJO">
      <formula>NOT(ISERROR(SEARCH("RIESGO BAJO",AS59)))</formula>
    </cfRule>
    <cfRule type="containsText" dxfId="20" priority="369" operator="containsText" text="RIESGO MODERADO">
      <formula>NOT(ISERROR(SEARCH("RIESGO MODERADO",AS59)))</formula>
    </cfRule>
  </conditionalFormatting>
  <conditionalFormatting sqref="AS65">
    <cfRule type="containsText" dxfId="19" priority="343" operator="containsText" text="RIESGO ALTO">
      <formula>NOT(ISERROR(SEARCH("RIESGO ALTO",AS65)))</formula>
    </cfRule>
    <cfRule type="containsText" dxfId="18" priority="344" operator="containsText" text="RIESGO EXTREMO">
      <formula>NOT(ISERROR(SEARCH("RIESGO EXTREMO",AS65)))</formula>
    </cfRule>
    <cfRule type="containsText" dxfId="17" priority="342" operator="containsText" text="RIESGO MODERADO">
      <formula>NOT(ISERROR(SEARCH("RIESGO MODERADO",AS65)))</formula>
    </cfRule>
    <cfRule type="containsText" dxfId="16" priority="341" operator="containsText" text="RIESGO BAJO">
      <formula>NOT(ISERROR(SEARCH("RIESGO BAJO",AS65)))</formula>
    </cfRule>
  </conditionalFormatting>
  <conditionalFormatting sqref="AS69 AS72 AS75 AS78">
    <cfRule type="containsText" dxfId="15" priority="317" operator="containsText" text="RIESGO EXTREMO">
      <formula>NOT(ISERROR(SEARCH("RIESGO EXTREMO",AS69)))</formula>
    </cfRule>
    <cfRule type="containsText" dxfId="14" priority="315" operator="containsText" text="RIESGO MODERADO">
      <formula>NOT(ISERROR(SEARCH("RIESGO MODERADO",AS69)))</formula>
    </cfRule>
    <cfRule type="containsText" dxfId="13" priority="316" operator="containsText" text="RIESGO ALTO">
      <formula>NOT(ISERROR(SEARCH("RIESGO ALTO",AS69)))</formula>
    </cfRule>
    <cfRule type="containsText" dxfId="12" priority="314" operator="containsText" text="RIESGO BAJO">
      <formula>NOT(ISERROR(SEARCH("RIESGO BAJO",AS69)))</formula>
    </cfRule>
  </conditionalFormatting>
  <conditionalFormatting sqref="AS81">
    <cfRule type="containsText" dxfId="11" priority="206" operator="containsText" text="RIESGO BAJO">
      <formula>NOT(ISERROR(SEARCH("RIESGO BAJO",AS81)))</formula>
    </cfRule>
    <cfRule type="containsText" dxfId="10" priority="207" operator="containsText" text="RIESGO MODERADO">
      <formula>NOT(ISERROR(SEARCH("RIESGO MODERADO",AS81)))</formula>
    </cfRule>
    <cfRule type="containsText" dxfId="9" priority="209" operator="containsText" text="RIESGO EXTREMO">
      <formula>NOT(ISERROR(SEARCH("RIESGO EXTREMO",AS81)))</formula>
    </cfRule>
    <cfRule type="containsText" dxfId="8" priority="208" operator="containsText" text="RIESGO ALTO">
      <formula>NOT(ISERROR(SEARCH("RIESGO ALTO",AS81)))</formula>
    </cfRule>
  </conditionalFormatting>
  <conditionalFormatting sqref="AS83 AS86 AS89 AS92 AS95:AS96">
    <cfRule type="containsText" dxfId="7" priority="179" operator="containsText" text="RIESGO BAJO">
      <formula>NOT(ISERROR(SEARCH("RIESGO BAJO",AS83)))</formula>
    </cfRule>
    <cfRule type="containsText" dxfId="6" priority="182" operator="containsText" text="RIESGO EXTREMO">
      <formula>NOT(ISERROR(SEARCH("RIESGO EXTREMO",AS83)))</formula>
    </cfRule>
    <cfRule type="containsText" dxfId="5" priority="181" operator="containsText" text="RIESGO ALTO">
      <formula>NOT(ISERROR(SEARCH("RIESGO ALTO",AS83)))</formula>
    </cfRule>
    <cfRule type="containsText" dxfId="4" priority="180" operator="containsText" text="RIESGO MODERADO">
      <formula>NOT(ISERROR(SEARCH("RIESGO MODERADO",AS83)))</formula>
    </cfRule>
  </conditionalFormatting>
  <conditionalFormatting sqref="AS99">
    <cfRule type="containsText" dxfId="3" priority="128" operator="containsText" text="RIESGO EXTREMO">
      <formula>NOT(ISERROR(SEARCH("RIESGO EXTREMO",AS99)))</formula>
    </cfRule>
    <cfRule type="containsText" dxfId="2" priority="126" operator="containsText" text="RIESGO MODERADO">
      <formula>NOT(ISERROR(SEARCH("RIESGO MODERADO",AS99)))</formula>
    </cfRule>
    <cfRule type="containsText" dxfId="1" priority="127" operator="containsText" text="RIESGO ALTO">
      <formula>NOT(ISERROR(SEARCH("RIESGO ALTO",AS99)))</formula>
    </cfRule>
    <cfRule type="containsText" dxfId="0" priority="125" operator="containsText" text="RIESGO BAJO">
      <formula>NOT(ISERROR(SEARCH("RIESGO BAJO",AS99)))</formula>
    </cfRule>
  </conditionalFormatting>
  <dataValidations count="1">
    <dataValidation type="list" allowBlank="1" showInputMessage="1" showErrorMessage="1" sqref="I99:I102 I17:I97" xr:uid="{73247AD4-792B-4C75-9C03-79CE1F00A812}">
      <formula1>INDIRECT(H17)</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3FD478A-47E0-41CB-BB53-F70EE5F01DE2}">
          <x14:formula1>
            <xm:f>Datos!$G$9:$G$13</xm:f>
          </x14:formula1>
          <xm:sqref>H17 H21 H24 H27 H31:H32 H37:H38 H41:H48 H51 H56 H59 H62 H65 H69 H72 H75 H78 H81 H83 H86 H99 H89 H92 H95:H96</xm:sqref>
        </x14:dataValidation>
        <x14:dataValidation type="list" allowBlank="1" showInputMessage="1" showErrorMessage="1" xr:uid="{85C82074-E45A-430F-90E1-18959619C6AB}">
          <x14:formula1>
            <xm:f>Datos!$F$9:$F$15</xm:f>
          </x14:formula1>
          <xm:sqref>P17 P21 P24 P27 P31:P32 P37:P38 P41:P48 P51 P56 P59 P62 P65 P69 P72 P75 P78 P81 P83 P86 P99 P89 P92 P95:P96</xm:sqref>
        </x14:dataValidation>
        <x14:dataValidation type="list" allowBlank="1" showInputMessage="1" showErrorMessage="1" xr:uid="{670A73D2-0230-46DE-B360-3ADC06E2C093}">
          <x14:formula1>
            <xm:f>Datos!$G$25:$G$29</xm:f>
          </x14:formula1>
          <xm:sqref>S17 S21 S24 S56 S62 S81 S83 S27 S31:S32 S37:S38 S41:S48 S51 S59 S65 S69 S72 S75 S78 S86 S99 S89 S92 S95:S96</xm:sqref>
        </x14:dataValidation>
        <x14:dataValidation type="list" allowBlank="1" showInputMessage="1" showErrorMessage="1" xr:uid="{AB4E73E7-AB97-454F-B6D9-2FAEAE65DBBF}">
          <x14:formula1>
            <xm:f>Datos!$C$63:$C$65</xm:f>
          </x14:formula1>
          <xm:sqref>AE75 AE59 AE62 AE65 AE68:AE69 AE72 AE78 AE81 AE83 AE51:AE56 AE17:AE39 AE99 AE86 AE41:AE49 AE89 AE92 AE95:AE97</xm:sqref>
        </x14:dataValidation>
        <x14:dataValidation type="list" allowBlank="1" showInputMessage="1" showErrorMessage="1" xr:uid="{E416AF7D-E66D-4607-A88B-5BC2E2CD3415}">
          <x14:formula1>
            <xm:f>Datos!$E$63:$E$64</xm:f>
          </x14:formula1>
          <xm:sqref>AG81 AG68:AG69 AG78 AG83 AG72 AG75 AG59 AG62 AG65 AG51:AG56 AG17:AG39 AG99 AG86 AG41:AG49</xm:sqref>
        </x14:dataValidation>
        <x14:dataValidation type="list" allowBlank="1" showInputMessage="1" showErrorMessage="1" xr:uid="{A84F54F0-B248-4FBE-B995-1793A681576C}">
          <x14:formula1>
            <xm:f>Datos!$D$63:$D$64</xm:f>
          </x14:formula1>
          <xm:sqref>AF81 AF68:AF69 AF78 AF83 AF72 AF75 AF59 AF62 AF65 AF51:AF56 AF17:AF39 AF99 AF86 AF41:AF49 AF89 AF92 AF95:AF97</xm:sqref>
        </x14:dataValidation>
        <x14:dataValidation type="list" allowBlank="1" showInputMessage="1" showErrorMessage="1" xr:uid="{A5E84451-2E8C-47A1-8BE5-64E7B14DD0D3}">
          <x14:formula1>
            <xm:f>Datos!$F$63:$F$71</xm:f>
          </x14:formula1>
          <xm:sqref>AH81 AH68:AH69 AH78 AH83 AH72 AH75 AH59 AH62 AH65 AH51:AH56 AH17:AH39 AH99 AH86 AH41:AH49</xm:sqref>
        </x14:dataValidation>
        <x14:dataValidation type="list" allowBlank="1" showInputMessage="1" showErrorMessage="1" xr:uid="{519900CD-F944-4BD3-96F0-9B9F2B07807D}">
          <x14:formula1>
            <xm:f>Datos!$G$63:$G$65</xm:f>
          </x14:formula1>
          <xm:sqref>AI81 AI68:AI69 AI78 AI83 AI72 AI75 AI59 AI62 AI65 AI51:AI56 AI17:AI39 AI99 AI86 AI41:AI49 AI89 AI92 AI95:AI97</xm:sqref>
        </x14:dataValidation>
        <x14:dataValidation type="list" allowBlank="1" showInputMessage="1" showErrorMessage="1" xr:uid="{4F7B06F6-0C2D-43C8-8479-7BFE3571D5E3}">
          <x14:formula1>
            <xm:f>Datos!$L$25:$L$29</xm:f>
          </x14:formula1>
          <xm:sqref>Q99:Q101 Q17:Q97</xm:sqref>
        </x14:dataValidation>
        <x14:dataValidation type="list" allowBlank="1" showInputMessage="1" showErrorMessage="1" xr:uid="{A9CAC7EE-A401-460C-A35B-419A8DC8CCBD}">
          <x14:formula1>
            <xm:f>Datos!$H$16:$H$18</xm:f>
          </x14:formula1>
          <xm:sqref>G17:G21 G24 G78 G27 G31:G32 G37:G38 G62 G65 G69 G41 G51 G56 G59 G72 G75 G81 G83 G86 G89 G92</xm:sqref>
        </x14:dataValidation>
        <x14:dataValidation type="list" allowBlank="1" showInputMessage="1" showErrorMessage="1" xr:uid="{8168EEA5-2BD8-4168-A527-412CBCE705EC}">
          <x14:formula1>
            <xm:f>Datos!$B$84:$B$87</xm:f>
          </x14:formula1>
          <xm:sqref>AS17:AS37 AS41:AS97</xm:sqref>
        </x14:dataValidation>
        <x14:dataValidation type="list" allowBlank="1" showInputMessage="1" showErrorMessage="1" xr:uid="{21204062-6E9D-45A8-8048-6087C91D3E1E}">
          <x14:formula1>
            <xm:f>Datos!$H$16:$H$19</xm:f>
          </x14:formula1>
          <xm:sqref>G95:G97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3BEAF-15DE-423B-A862-3F8585E4EDDC}">
  <sheetPr>
    <tabColor theme="0" tint="-0.249977111117893"/>
  </sheetPr>
  <dimension ref="A1:F47"/>
  <sheetViews>
    <sheetView showGridLines="0" topLeftCell="A29" zoomScaleNormal="100" workbookViewId="0">
      <selection activeCell="A43" sqref="A43"/>
    </sheetView>
  </sheetViews>
  <sheetFormatPr baseColWidth="10" defaultColWidth="11.44140625" defaultRowHeight="14.4" x14ac:dyDescent="0.3"/>
  <cols>
    <col min="1" max="1" width="15.44140625" customWidth="1"/>
    <col min="2" max="2" width="13.44140625" customWidth="1"/>
    <col min="3" max="5" width="39.109375" customWidth="1"/>
  </cols>
  <sheetData>
    <row r="1" spans="1:5" ht="21" x14ac:dyDescent="0.4">
      <c r="A1" s="623" t="s">
        <v>139</v>
      </c>
      <c r="B1" s="623"/>
      <c r="C1" s="623"/>
      <c r="D1" s="623"/>
      <c r="E1" s="623"/>
    </row>
    <row r="2" spans="1:5" ht="15" thickBot="1" x14ac:dyDescent="0.35"/>
    <row r="3" spans="1:5" ht="15" thickBot="1" x14ac:dyDescent="0.35">
      <c r="B3" s="620" t="s">
        <v>488</v>
      </c>
      <c r="C3" s="621"/>
      <c r="D3" s="622"/>
    </row>
    <row r="4" spans="1:5" ht="15" thickBot="1" x14ac:dyDescent="0.35"/>
    <row r="5" spans="1:5" ht="15" thickBot="1" x14ac:dyDescent="0.35">
      <c r="B5" s="68"/>
      <c r="C5" s="65" t="s">
        <v>489</v>
      </c>
      <c r="D5" s="65" t="s">
        <v>490</v>
      </c>
    </row>
    <row r="6" spans="1:5" ht="27" thickBot="1" x14ac:dyDescent="0.35">
      <c r="B6" s="60" t="s">
        <v>455</v>
      </c>
      <c r="C6" s="66" t="s">
        <v>491</v>
      </c>
      <c r="D6" s="67">
        <v>0.2</v>
      </c>
    </row>
    <row r="7" spans="1:5" ht="27" thickBot="1" x14ac:dyDescent="0.35">
      <c r="B7" s="61" t="s">
        <v>492</v>
      </c>
      <c r="C7" s="66" t="s">
        <v>493</v>
      </c>
      <c r="D7" s="67">
        <v>0.4</v>
      </c>
    </row>
    <row r="8" spans="1:5" ht="27" thickBot="1" x14ac:dyDescent="0.35">
      <c r="B8" s="62" t="s">
        <v>494</v>
      </c>
      <c r="C8" s="66" t="s">
        <v>495</v>
      </c>
      <c r="D8" s="67">
        <v>0.6</v>
      </c>
    </row>
    <row r="9" spans="1:5" ht="40.200000000000003" thickBot="1" x14ac:dyDescent="0.35">
      <c r="B9" s="63" t="s">
        <v>496</v>
      </c>
      <c r="C9" s="66" t="s">
        <v>497</v>
      </c>
      <c r="D9" s="67">
        <v>0.8</v>
      </c>
    </row>
    <row r="10" spans="1:5" ht="27" thickBot="1" x14ac:dyDescent="0.35">
      <c r="B10" s="64" t="s">
        <v>498</v>
      </c>
      <c r="C10" s="66" t="s">
        <v>499</v>
      </c>
      <c r="D10" s="67">
        <v>1</v>
      </c>
    </row>
    <row r="12" spans="1:5" ht="15" thickBot="1" x14ac:dyDescent="0.35"/>
    <row r="13" spans="1:5" ht="15" thickBot="1" x14ac:dyDescent="0.35">
      <c r="B13" s="620" t="s">
        <v>500</v>
      </c>
      <c r="C13" s="621"/>
      <c r="D13" s="622"/>
    </row>
    <row r="14" spans="1:5" ht="15" thickBot="1" x14ac:dyDescent="0.35"/>
    <row r="15" spans="1:5" ht="15" thickBot="1" x14ac:dyDescent="0.35">
      <c r="B15" s="69"/>
      <c r="C15" s="70" t="s">
        <v>489</v>
      </c>
      <c r="D15" s="70" t="s">
        <v>490</v>
      </c>
    </row>
    <row r="16" spans="1:5" ht="27" thickBot="1" x14ac:dyDescent="0.35">
      <c r="B16" s="71" t="s">
        <v>501</v>
      </c>
      <c r="C16" s="72" t="s">
        <v>279</v>
      </c>
      <c r="D16" s="72" t="s">
        <v>502</v>
      </c>
    </row>
    <row r="17" spans="1:5" ht="15" thickBot="1" x14ac:dyDescent="0.35">
      <c r="B17" s="61" t="s">
        <v>503</v>
      </c>
      <c r="C17" s="72" t="s">
        <v>243</v>
      </c>
      <c r="D17" s="72" t="s">
        <v>504</v>
      </c>
    </row>
    <row r="18" spans="1:5" ht="15" thickBot="1" x14ac:dyDescent="0.35">
      <c r="B18" s="62" t="s">
        <v>505</v>
      </c>
      <c r="C18" s="72" t="s">
        <v>410</v>
      </c>
      <c r="D18" s="72" t="s">
        <v>506</v>
      </c>
    </row>
    <row r="19" spans="1:5" ht="27" thickBot="1" x14ac:dyDescent="0.35">
      <c r="B19" s="63" t="s">
        <v>507</v>
      </c>
      <c r="C19" s="72" t="s">
        <v>211</v>
      </c>
      <c r="D19" s="72" t="s">
        <v>508</v>
      </c>
    </row>
    <row r="20" spans="1:5" ht="27" thickBot="1" x14ac:dyDescent="0.35">
      <c r="B20" s="64" t="s">
        <v>509</v>
      </c>
      <c r="C20" s="72" t="s">
        <v>510</v>
      </c>
      <c r="D20" s="72" t="s">
        <v>511</v>
      </c>
    </row>
    <row r="23" spans="1:5" ht="21" x14ac:dyDescent="0.4">
      <c r="A23" s="623" t="s">
        <v>137</v>
      </c>
      <c r="B23" s="623"/>
      <c r="C23" s="623"/>
      <c r="D23" s="623"/>
      <c r="E23" s="623"/>
    </row>
    <row r="25" spans="1:5" x14ac:dyDescent="0.3">
      <c r="A25" s="619" t="s">
        <v>512</v>
      </c>
      <c r="B25" s="619"/>
      <c r="C25" s="52" t="s">
        <v>513</v>
      </c>
      <c r="D25" s="52" t="s">
        <v>514</v>
      </c>
      <c r="E25" s="52" t="s">
        <v>515</v>
      </c>
    </row>
    <row r="26" spans="1:5" ht="54.9" customHeight="1" x14ac:dyDescent="0.3">
      <c r="A26" s="42" t="s">
        <v>516</v>
      </c>
      <c r="B26" s="43">
        <v>0.2</v>
      </c>
      <c r="C26" s="53" t="s">
        <v>517</v>
      </c>
      <c r="D26" s="53" t="s">
        <v>518</v>
      </c>
      <c r="E26" s="53" t="s">
        <v>519</v>
      </c>
    </row>
    <row r="27" spans="1:5" ht="54.9" customHeight="1" x14ac:dyDescent="0.3">
      <c r="A27" s="44" t="s">
        <v>456</v>
      </c>
      <c r="B27" s="45">
        <v>0.4</v>
      </c>
      <c r="C27" s="53" t="s">
        <v>520</v>
      </c>
      <c r="D27" s="53" t="s">
        <v>521</v>
      </c>
      <c r="E27" s="53" t="s">
        <v>522</v>
      </c>
    </row>
    <row r="28" spans="1:5" ht="54.9" customHeight="1" x14ac:dyDescent="0.3">
      <c r="A28" s="46" t="s">
        <v>467</v>
      </c>
      <c r="B28" s="47">
        <v>0.6</v>
      </c>
      <c r="C28" s="53" t="s">
        <v>523</v>
      </c>
      <c r="D28" s="53" t="s">
        <v>524</v>
      </c>
      <c r="E28" s="53" t="s">
        <v>525</v>
      </c>
    </row>
    <row r="29" spans="1:5" ht="54.9" customHeight="1" x14ac:dyDescent="0.3">
      <c r="A29" s="48" t="s">
        <v>472</v>
      </c>
      <c r="B29" s="49">
        <v>0.8</v>
      </c>
      <c r="C29" s="53" t="s">
        <v>526</v>
      </c>
      <c r="D29" s="53" t="s">
        <v>527</v>
      </c>
      <c r="E29" s="53" t="s">
        <v>528</v>
      </c>
    </row>
    <row r="30" spans="1:5" ht="54.9" customHeight="1" x14ac:dyDescent="0.3">
      <c r="A30" s="50" t="s">
        <v>473</v>
      </c>
      <c r="B30" s="51">
        <v>1</v>
      </c>
      <c r="C30" s="53" t="s">
        <v>529</v>
      </c>
      <c r="D30" s="53" t="s">
        <v>530</v>
      </c>
      <c r="E30" s="53" t="s">
        <v>531</v>
      </c>
    </row>
    <row r="31" spans="1:5" ht="46.5" customHeight="1" thickBot="1" x14ac:dyDescent="0.35"/>
    <row r="32" spans="1:5" ht="15" thickBot="1" x14ac:dyDescent="0.35">
      <c r="B32" s="620" t="s">
        <v>500</v>
      </c>
      <c r="C32" s="621"/>
      <c r="D32" s="622"/>
    </row>
    <row r="33" spans="1:6" ht="15" thickBot="1" x14ac:dyDescent="0.35"/>
    <row r="34" spans="1:6" ht="15" thickBot="1" x14ac:dyDescent="0.35">
      <c r="B34" s="65" t="s">
        <v>532</v>
      </c>
      <c r="C34" s="70" t="s">
        <v>533</v>
      </c>
      <c r="D34" s="70" t="s">
        <v>534</v>
      </c>
    </row>
    <row r="35" spans="1:6" ht="27" thickBot="1" x14ac:dyDescent="0.35">
      <c r="B35" s="62" t="s">
        <v>467</v>
      </c>
      <c r="C35" s="72" t="s">
        <v>535</v>
      </c>
      <c r="D35" s="72" t="s">
        <v>536</v>
      </c>
    </row>
    <row r="36" spans="1:6" ht="27" thickBot="1" x14ac:dyDescent="0.35">
      <c r="B36" s="63" t="s">
        <v>472</v>
      </c>
      <c r="C36" s="72" t="s">
        <v>537</v>
      </c>
      <c r="D36" s="72" t="s">
        <v>538</v>
      </c>
    </row>
    <row r="37" spans="1:6" ht="27" thickBot="1" x14ac:dyDescent="0.35">
      <c r="B37" s="64" t="s">
        <v>473</v>
      </c>
      <c r="C37" s="72" t="s">
        <v>539</v>
      </c>
      <c r="D37" s="72" t="s">
        <v>540</v>
      </c>
    </row>
    <row r="40" spans="1:6" ht="21" x14ac:dyDescent="0.4">
      <c r="A40" s="623" t="s">
        <v>541</v>
      </c>
      <c r="B40" s="623"/>
      <c r="C40" s="623"/>
      <c r="D40" s="623"/>
      <c r="E40" s="623"/>
    </row>
    <row r="41" spans="1:6" ht="21.6" thickBot="1" x14ac:dyDescent="0.45">
      <c r="A41" s="96"/>
      <c r="B41" s="96"/>
      <c r="C41" s="96"/>
      <c r="D41" s="96"/>
      <c r="E41" s="96"/>
    </row>
    <row r="42" spans="1:6" ht="24" customHeight="1" x14ac:dyDescent="0.3">
      <c r="B42" s="613" t="s">
        <v>542</v>
      </c>
      <c r="C42" s="615" t="s">
        <v>543</v>
      </c>
      <c r="D42" s="617" t="s">
        <v>544</v>
      </c>
      <c r="E42" s="93"/>
      <c r="F42" s="95"/>
    </row>
    <row r="43" spans="1:6" ht="15" thickBot="1" x14ac:dyDescent="0.35">
      <c r="B43" s="614"/>
      <c r="C43" s="616"/>
      <c r="D43" s="618"/>
      <c r="E43" s="94"/>
      <c r="F43" s="95"/>
    </row>
    <row r="44" spans="1:6" ht="79.8" thickBot="1" x14ac:dyDescent="0.35">
      <c r="B44" s="101" t="s">
        <v>94</v>
      </c>
      <c r="C44" s="99" t="s">
        <v>95</v>
      </c>
      <c r="D44" s="97" t="s">
        <v>96</v>
      </c>
      <c r="E44" s="95"/>
      <c r="F44" s="95"/>
    </row>
    <row r="45" spans="1:6" ht="87.6" customHeight="1" thickBot="1" x14ac:dyDescent="0.35">
      <c r="B45" s="102" t="s">
        <v>545</v>
      </c>
      <c r="C45" s="99" t="s">
        <v>98</v>
      </c>
      <c r="D45" s="97" t="s">
        <v>99</v>
      </c>
      <c r="E45" s="95"/>
      <c r="F45" s="95"/>
    </row>
    <row r="46" spans="1:6" ht="53.4" thickBot="1" x14ac:dyDescent="0.35">
      <c r="B46" s="103" t="s">
        <v>546</v>
      </c>
      <c r="C46" s="99" t="s">
        <v>98</v>
      </c>
      <c r="D46" s="97" t="s">
        <v>101</v>
      </c>
      <c r="E46" s="95"/>
      <c r="F46" s="95"/>
    </row>
    <row r="47" spans="1:6" ht="40.200000000000003" thickBot="1" x14ac:dyDescent="0.35">
      <c r="B47" s="98" t="s">
        <v>547</v>
      </c>
      <c r="C47" s="100" t="s">
        <v>103</v>
      </c>
      <c r="D47" s="69" t="s">
        <v>104</v>
      </c>
      <c r="E47" s="95"/>
      <c r="F47" s="95"/>
    </row>
  </sheetData>
  <mergeCells count="10">
    <mergeCell ref="A1:E1"/>
    <mergeCell ref="A23:E23"/>
    <mergeCell ref="B3:D3"/>
    <mergeCell ref="B13:D13"/>
    <mergeCell ref="A40:E40"/>
    <mergeCell ref="B42:B43"/>
    <mergeCell ref="C42:C43"/>
    <mergeCell ref="D42:D43"/>
    <mergeCell ref="A25:B25"/>
    <mergeCell ref="B32:D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5A986-644B-49A2-8465-5C7D33805E87}">
  <sheetPr>
    <tabColor theme="0" tint="-0.249977111117893"/>
  </sheetPr>
  <dimension ref="A5:BW130"/>
  <sheetViews>
    <sheetView topLeftCell="D29" zoomScale="70" zoomScaleNormal="70" workbookViewId="0">
      <selection activeCell="I57" sqref="I57"/>
    </sheetView>
  </sheetViews>
  <sheetFormatPr baseColWidth="10" defaultColWidth="11.44140625" defaultRowHeight="14.4" x14ac:dyDescent="0.3"/>
  <cols>
    <col min="2" max="2" width="35.109375" bestFit="1" customWidth="1"/>
    <col min="3" max="3" width="40.44140625" customWidth="1"/>
    <col min="4" max="4" width="29.88671875" bestFit="1" customWidth="1"/>
    <col min="5" max="5" width="25.44140625" bestFit="1" customWidth="1"/>
    <col min="6" max="6" width="36.88671875" bestFit="1" customWidth="1"/>
    <col min="7" max="7" width="15.88671875" bestFit="1" customWidth="1"/>
    <col min="8" max="12" width="19.109375" style="41" customWidth="1"/>
    <col min="13" max="13" width="16.88671875" customWidth="1"/>
    <col min="14" max="14" width="14" customWidth="1"/>
    <col min="15" max="15" width="19.109375" customWidth="1"/>
    <col min="26" max="26" width="18.44140625" bestFit="1" customWidth="1"/>
    <col min="42" max="43" width="21.109375" bestFit="1" customWidth="1"/>
    <col min="46" max="47" width="21.109375" bestFit="1" customWidth="1"/>
    <col min="48" max="48" width="27.88671875" bestFit="1" customWidth="1"/>
  </cols>
  <sheetData>
    <row r="5" spans="1:75" ht="15.6" x14ac:dyDescent="0.3">
      <c r="A5" s="627" t="s">
        <v>548</v>
      </c>
      <c r="B5" s="628"/>
      <c r="C5" s="628"/>
      <c r="D5" s="628"/>
      <c r="E5" s="628"/>
      <c r="F5" s="628"/>
      <c r="G5" s="628"/>
      <c r="H5" s="628"/>
      <c r="I5" s="628"/>
      <c r="J5" s="628"/>
      <c r="K5" s="628"/>
      <c r="L5" s="628"/>
    </row>
    <row r="8" spans="1:75" ht="46.8" x14ac:dyDescent="0.3">
      <c r="A8" s="33" t="s">
        <v>124</v>
      </c>
      <c r="B8" s="33" t="s">
        <v>125</v>
      </c>
      <c r="C8" s="33" t="s">
        <v>549</v>
      </c>
      <c r="D8" s="33" t="s">
        <v>550</v>
      </c>
      <c r="E8" s="33" t="s">
        <v>551</v>
      </c>
      <c r="F8" s="33" t="s">
        <v>136</v>
      </c>
      <c r="G8" s="33" t="s">
        <v>128</v>
      </c>
      <c r="H8" s="625" t="s">
        <v>129</v>
      </c>
      <c r="I8" s="626"/>
      <c r="J8" s="626"/>
      <c r="K8" s="626"/>
      <c r="L8" s="626"/>
    </row>
    <row r="9" spans="1:75" ht="52.5" customHeight="1" x14ac:dyDescent="0.3">
      <c r="A9" s="1" t="s">
        <v>552</v>
      </c>
      <c r="B9" s="8" t="s">
        <v>553</v>
      </c>
      <c r="C9" s="32" t="s">
        <v>554</v>
      </c>
      <c r="D9" s="32" t="s">
        <v>555</v>
      </c>
      <c r="E9" s="32" t="s">
        <v>200</v>
      </c>
      <c r="F9" s="4" t="s">
        <v>418</v>
      </c>
      <c r="G9" s="9" t="s">
        <v>374</v>
      </c>
      <c r="H9" s="55" t="s">
        <v>374</v>
      </c>
      <c r="I9" s="55" t="s">
        <v>202</v>
      </c>
      <c r="J9" s="55" t="s">
        <v>271</v>
      </c>
      <c r="K9" s="55" t="s">
        <v>294</v>
      </c>
      <c r="L9" s="55" t="s">
        <v>556</v>
      </c>
      <c r="M9" s="4"/>
      <c r="N9" s="4"/>
      <c r="AO9" s="4">
        <v>1</v>
      </c>
      <c r="AP9" s="4" t="s">
        <v>557</v>
      </c>
      <c r="AQ9" s="4" t="s">
        <v>557</v>
      </c>
      <c r="AR9" s="4"/>
      <c r="AS9" s="4">
        <v>1</v>
      </c>
      <c r="AT9" s="4" t="s">
        <v>557</v>
      </c>
      <c r="AU9" s="4" t="s">
        <v>557</v>
      </c>
      <c r="AW9" s="4"/>
      <c r="AX9" s="31"/>
      <c r="BN9" s="9"/>
      <c r="BO9" s="9"/>
      <c r="BP9" s="9"/>
      <c r="BQ9" s="9"/>
      <c r="BR9" s="9"/>
      <c r="BS9" s="4"/>
      <c r="BT9" s="4"/>
      <c r="BU9" s="4"/>
      <c r="BV9" s="4"/>
      <c r="BW9" s="4"/>
    </row>
    <row r="10" spans="1:75" ht="55.8" x14ac:dyDescent="0.3">
      <c r="A10" s="1" t="s">
        <v>558</v>
      </c>
      <c r="B10" s="8" t="s">
        <v>559</v>
      </c>
      <c r="C10" s="32" t="s">
        <v>560</v>
      </c>
      <c r="D10" s="32" t="s">
        <v>561</v>
      </c>
      <c r="E10" s="8"/>
      <c r="F10" s="4" t="s">
        <v>403</v>
      </c>
      <c r="G10" s="9" t="s">
        <v>202</v>
      </c>
      <c r="H10" s="56" t="s">
        <v>401</v>
      </c>
      <c r="I10" s="56" t="s">
        <v>562</v>
      </c>
      <c r="J10" s="56" t="s">
        <v>272</v>
      </c>
      <c r="K10" s="56" t="s">
        <v>563</v>
      </c>
      <c r="L10" s="56" t="s">
        <v>564</v>
      </c>
      <c r="M10" s="4"/>
      <c r="N10" s="4"/>
      <c r="AO10" s="4">
        <v>2</v>
      </c>
      <c r="AP10" s="4" t="s">
        <v>565</v>
      </c>
      <c r="AQ10" s="4" t="s">
        <v>565</v>
      </c>
      <c r="AR10" s="4"/>
      <c r="AS10" s="4">
        <v>2</v>
      </c>
      <c r="AT10" s="4" t="s">
        <v>565</v>
      </c>
      <c r="AU10" s="4" t="s">
        <v>565</v>
      </c>
      <c r="AW10" s="4"/>
      <c r="AX10" s="31"/>
      <c r="BN10" s="9"/>
      <c r="BO10" s="9"/>
      <c r="BP10" s="9"/>
      <c r="BQ10" s="9"/>
      <c r="BR10" s="9"/>
      <c r="BS10" s="4"/>
      <c r="BT10" s="4"/>
      <c r="BU10" s="4"/>
      <c r="BV10" s="4"/>
      <c r="BW10" s="4"/>
    </row>
    <row r="11" spans="1:75" ht="69.599999999999994" x14ac:dyDescent="0.3">
      <c r="A11" s="1" t="s">
        <v>566</v>
      </c>
      <c r="B11" s="8" t="s">
        <v>567</v>
      </c>
      <c r="C11" s="32" t="s">
        <v>568</v>
      </c>
      <c r="D11" s="32" t="s">
        <v>569</v>
      </c>
      <c r="E11" s="8"/>
      <c r="F11" s="4" t="s">
        <v>570</v>
      </c>
      <c r="G11" s="9" t="s">
        <v>271</v>
      </c>
      <c r="H11" s="56" t="s">
        <v>375</v>
      </c>
      <c r="I11" s="56" t="s">
        <v>571</v>
      </c>
      <c r="J11" s="56" t="s">
        <v>360</v>
      </c>
      <c r="K11" s="56" t="s">
        <v>407</v>
      </c>
      <c r="L11" s="56" t="s">
        <v>572</v>
      </c>
      <c r="M11" s="4"/>
      <c r="N11" s="4"/>
      <c r="AO11" s="4">
        <v>3</v>
      </c>
      <c r="AP11" s="4" t="s">
        <v>573</v>
      </c>
      <c r="AQ11" s="4" t="s">
        <v>573</v>
      </c>
      <c r="AR11" s="4"/>
      <c r="AS11" s="4">
        <v>3</v>
      </c>
      <c r="AT11" s="4" t="s">
        <v>573</v>
      </c>
      <c r="AU11" s="4" t="s">
        <v>573</v>
      </c>
      <c r="AW11" s="4"/>
      <c r="AX11" s="31"/>
      <c r="BN11" s="9"/>
      <c r="BO11" s="9"/>
      <c r="BP11" s="9"/>
      <c r="BQ11" s="9"/>
      <c r="BR11" s="9"/>
      <c r="BS11" s="4"/>
      <c r="BT11" s="4"/>
      <c r="BU11" s="4"/>
      <c r="BV11" s="4"/>
      <c r="BW11" s="4"/>
    </row>
    <row r="12" spans="1:75" ht="55.8" x14ac:dyDescent="0.3">
      <c r="A12" s="1" t="s">
        <v>574</v>
      </c>
      <c r="B12" s="8" t="s">
        <v>575</v>
      </c>
      <c r="C12" s="32" t="s">
        <v>576</v>
      </c>
      <c r="D12" s="32" t="s">
        <v>577</v>
      </c>
      <c r="F12" s="4" t="s">
        <v>278</v>
      </c>
      <c r="G12" s="9" t="s">
        <v>294</v>
      </c>
      <c r="H12" s="56" t="s">
        <v>578</v>
      </c>
      <c r="I12" s="56" t="s">
        <v>203</v>
      </c>
      <c r="J12" s="56" t="s">
        <v>579</v>
      </c>
      <c r="K12" s="56" t="s">
        <v>295</v>
      </c>
      <c r="L12" s="56" t="s">
        <v>580</v>
      </c>
      <c r="M12" s="4"/>
      <c r="N12" s="4"/>
      <c r="AO12" s="4">
        <v>4</v>
      </c>
      <c r="AP12" s="4" t="s">
        <v>581</v>
      </c>
      <c r="AQ12" s="4" t="s">
        <v>581</v>
      </c>
      <c r="AR12" s="4"/>
      <c r="AS12" s="4">
        <v>4</v>
      </c>
      <c r="AT12" s="4" t="s">
        <v>581</v>
      </c>
      <c r="AU12" s="4" t="s">
        <v>581</v>
      </c>
      <c r="AW12" s="4"/>
      <c r="AX12" s="31"/>
      <c r="BN12" s="9"/>
      <c r="BO12" s="9"/>
      <c r="BP12" s="9"/>
      <c r="BQ12" s="9"/>
      <c r="BR12" s="9"/>
      <c r="BS12" s="4"/>
      <c r="BT12" s="4"/>
      <c r="BU12" s="4"/>
      <c r="BV12" s="4"/>
      <c r="BW12" s="4"/>
    </row>
    <row r="13" spans="1:75" ht="55.8" x14ac:dyDescent="0.3">
      <c r="A13" s="1" t="s">
        <v>582</v>
      </c>
      <c r="B13" s="8" t="s">
        <v>583</v>
      </c>
      <c r="C13" s="32" t="s">
        <v>584</v>
      </c>
      <c r="D13" s="32" t="s">
        <v>585</v>
      </c>
      <c r="E13" s="8"/>
      <c r="F13" s="4" t="s">
        <v>397</v>
      </c>
      <c r="G13" s="9" t="s">
        <v>556</v>
      </c>
      <c r="H13" s="56" t="s">
        <v>451</v>
      </c>
      <c r="I13" s="56"/>
      <c r="J13" s="56"/>
      <c r="K13" s="56"/>
      <c r="L13" s="56" t="s">
        <v>586</v>
      </c>
      <c r="M13" s="4"/>
      <c r="N13" s="4"/>
      <c r="AO13" s="4">
        <v>5</v>
      </c>
      <c r="AP13" s="4"/>
      <c r="AQ13" s="5"/>
      <c r="AR13" s="4"/>
      <c r="AS13" s="4">
        <v>5</v>
      </c>
      <c r="AT13" s="4"/>
      <c r="AU13" s="5"/>
      <c r="AV13" s="4"/>
      <c r="AW13" s="4"/>
      <c r="AX13" s="31"/>
      <c r="BN13" s="9"/>
      <c r="BO13" s="9"/>
      <c r="BP13" s="9"/>
      <c r="BQ13" s="9"/>
      <c r="BR13" s="9"/>
      <c r="BS13" s="4"/>
      <c r="BT13" s="4"/>
      <c r="BU13" s="4"/>
      <c r="BV13" s="4"/>
      <c r="BW13" s="4"/>
    </row>
    <row r="14" spans="1:75" ht="27.6" x14ac:dyDescent="0.3">
      <c r="A14" s="1" t="s">
        <v>587</v>
      </c>
      <c r="B14" s="8" t="s">
        <v>588</v>
      </c>
      <c r="C14" s="32" t="s">
        <v>589</v>
      </c>
      <c r="D14" s="32" t="s">
        <v>590</v>
      </c>
      <c r="F14" s="4" t="s">
        <v>209</v>
      </c>
      <c r="G14" s="9" t="s">
        <v>591</v>
      </c>
      <c r="I14" s="54"/>
      <c r="J14" s="54"/>
      <c r="K14" s="54"/>
      <c r="L14" s="54"/>
      <c r="M14" s="4"/>
      <c r="N14" s="4"/>
      <c r="AO14" s="4"/>
      <c r="AP14" s="4"/>
      <c r="AQ14" s="5"/>
      <c r="AR14" s="4"/>
      <c r="AS14" s="4"/>
      <c r="AT14" s="4"/>
      <c r="AU14" s="5"/>
      <c r="AV14" s="4"/>
      <c r="AW14" s="4"/>
      <c r="AX14" s="31"/>
      <c r="BN14" s="9"/>
      <c r="BO14" s="9"/>
      <c r="BP14" s="9"/>
      <c r="BQ14" s="9"/>
      <c r="BR14" s="9"/>
      <c r="BS14" s="4"/>
      <c r="BT14" s="4"/>
      <c r="BU14" s="4"/>
      <c r="BV14" s="4"/>
      <c r="BW14" s="4"/>
    </row>
    <row r="15" spans="1:75" ht="31.5" customHeight="1" x14ac:dyDescent="0.3">
      <c r="A15" s="1" t="s">
        <v>592</v>
      </c>
      <c r="B15" s="8" t="s">
        <v>593</v>
      </c>
      <c r="C15" s="32" t="s">
        <v>594</v>
      </c>
      <c r="D15" s="32" t="s">
        <v>595</v>
      </c>
      <c r="E15" s="8"/>
      <c r="F15" s="4" t="s">
        <v>297</v>
      </c>
      <c r="G15" s="9" t="s">
        <v>591</v>
      </c>
      <c r="H15" s="312" t="s">
        <v>128</v>
      </c>
      <c r="I15" s="54"/>
      <c r="J15" s="35"/>
      <c r="K15" s="35"/>
      <c r="L15" s="35"/>
      <c r="M15" s="4"/>
      <c r="N15" s="4"/>
      <c r="AO15" s="4"/>
      <c r="AP15" s="4"/>
      <c r="AQ15" s="5"/>
      <c r="AR15" s="4"/>
      <c r="AS15" s="4"/>
      <c r="AT15" s="4"/>
      <c r="AU15" s="5"/>
      <c r="AV15" s="4"/>
      <c r="AW15" s="4"/>
      <c r="AX15" s="31"/>
      <c r="BN15" s="9"/>
      <c r="BO15" s="9"/>
      <c r="BP15" s="9"/>
      <c r="BQ15" s="9"/>
      <c r="BR15" s="9"/>
      <c r="BS15" s="4"/>
      <c r="BT15" s="4"/>
      <c r="BU15" s="4"/>
      <c r="BV15" s="4"/>
      <c r="BW15" s="4"/>
    </row>
    <row r="16" spans="1:75" ht="29.4" thickBot="1" x14ac:dyDescent="0.35">
      <c r="A16" s="1" t="s">
        <v>596</v>
      </c>
      <c r="B16" s="8" t="s">
        <v>597</v>
      </c>
      <c r="C16" s="32" t="s">
        <v>594</v>
      </c>
      <c r="D16" s="32" t="s">
        <v>595</v>
      </c>
      <c r="E16" s="8"/>
      <c r="F16" s="4"/>
      <c r="G16" s="9"/>
      <c r="H16" s="313" t="s">
        <v>201</v>
      </c>
      <c r="I16"/>
      <c r="J16" s="35"/>
      <c r="K16" s="35"/>
      <c r="L16" s="35"/>
      <c r="M16" s="4"/>
      <c r="N16" s="4"/>
      <c r="AO16" s="4"/>
      <c r="AP16" s="4"/>
      <c r="AQ16" s="5"/>
      <c r="AR16" s="4" t="s">
        <v>598</v>
      </c>
      <c r="AS16" s="4"/>
      <c r="AT16" s="4"/>
      <c r="AU16" s="5"/>
      <c r="AV16" s="4"/>
      <c r="AW16" s="4"/>
      <c r="AX16" s="31"/>
      <c r="BN16" s="9"/>
      <c r="BO16" s="9"/>
      <c r="BP16" s="9"/>
      <c r="BQ16" s="9"/>
      <c r="BR16" s="9"/>
      <c r="BS16" s="4"/>
      <c r="BT16" s="4"/>
      <c r="BU16" s="4"/>
      <c r="BV16" s="4"/>
      <c r="BW16" s="4"/>
    </row>
    <row r="17" spans="1:75" ht="28.8" x14ac:dyDescent="0.3">
      <c r="A17" s="1" t="s">
        <v>599</v>
      </c>
      <c r="B17" s="8" t="s">
        <v>450</v>
      </c>
      <c r="C17" s="32" t="s">
        <v>437</v>
      </c>
      <c r="D17" s="32" t="s">
        <v>600</v>
      </c>
      <c r="E17" s="8"/>
      <c r="F17" s="4"/>
      <c r="G17" s="9"/>
      <c r="H17" s="313" t="s">
        <v>342</v>
      </c>
      <c r="I17"/>
      <c r="J17" s="35"/>
      <c r="K17" s="35"/>
      <c r="L17" s="35"/>
      <c r="M17" s="4"/>
      <c r="N17" s="4"/>
      <c r="AO17" s="4"/>
      <c r="AP17" s="4"/>
      <c r="AQ17" s="5"/>
      <c r="AR17" s="15">
        <v>1</v>
      </c>
      <c r="AS17" s="4"/>
      <c r="AT17" s="4"/>
      <c r="AU17" s="5"/>
      <c r="AV17" s="4"/>
      <c r="AW17" s="4"/>
      <c r="AX17" s="31"/>
      <c r="BN17" s="9"/>
      <c r="BO17" s="9"/>
      <c r="BP17" s="9"/>
      <c r="BQ17" s="9"/>
      <c r="BR17" s="9"/>
      <c r="BS17" s="4"/>
      <c r="BT17" s="4"/>
      <c r="BU17" s="4"/>
      <c r="BV17" s="4"/>
      <c r="BW17" s="4"/>
    </row>
    <row r="18" spans="1:75" ht="28.8" x14ac:dyDescent="0.3">
      <c r="A18" s="1" t="s">
        <v>601</v>
      </c>
      <c r="B18" s="8" t="s">
        <v>602</v>
      </c>
      <c r="C18" s="32" t="s">
        <v>603</v>
      </c>
      <c r="D18" s="32" t="s">
        <v>604</v>
      </c>
      <c r="E18" s="8"/>
      <c r="F18" s="4"/>
      <c r="G18" s="9"/>
      <c r="H18" s="313" t="s">
        <v>270</v>
      </c>
      <c r="I18"/>
      <c r="J18" s="54"/>
      <c r="K18" s="54"/>
      <c r="L18" s="35"/>
      <c r="M18" s="4"/>
      <c r="N18" s="4"/>
      <c r="AO18" s="4"/>
      <c r="AP18" s="4"/>
      <c r="AQ18" s="5"/>
      <c r="AR18" s="16">
        <v>1</v>
      </c>
      <c r="AS18" s="4"/>
      <c r="AT18" s="4"/>
      <c r="AU18" s="5"/>
      <c r="AV18" s="4"/>
      <c r="AW18" s="4"/>
      <c r="AX18" s="31"/>
      <c r="BN18" s="9"/>
      <c r="BO18" s="9"/>
      <c r="BP18" s="9"/>
      <c r="BQ18" s="9"/>
      <c r="BR18" s="9"/>
      <c r="BS18" s="4"/>
      <c r="BT18" s="4"/>
      <c r="BU18" s="4"/>
      <c r="BV18" s="4"/>
      <c r="BW18" s="4"/>
    </row>
    <row r="19" spans="1:75" ht="43.2" x14ac:dyDescent="0.3">
      <c r="A19" s="1" t="s">
        <v>605</v>
      </c>
      <c r="B19" s="8" t="s">
        <v>606</v>
      </c>
      <c r="C19" s="32" t="s">
        <v>607</v>
      </c>
      <c r="D19" s="32" t="s">
        <v>608</v>
      </c>
      <c r="E19" s="8"/>
      <c r="F19" s="4"/>
      <c r="G19" s="9"/>
      <c r="H19" s="313" t="s">
        <v>662</v>
      </c>
      <c r="I19" s="35"/>
      <c r="J19" s="35"/>
      <c r="K19" s="35"/>
      <c r="L19" s="35"/>
      <c r="M19" s="4"/>
      <c r="N19" s="4"/>
      <c r="AO19" s="4"/>
      <c r="AP19" s="4"/>
      <c r="AQ19" s="5"/>
      <c r="AR19" s="16">
        <v>1</v>
      </c>
      <c r="AS19" s="4"/>
      <c r="AT19" s="4"/>
      <c r="AU19" s="5"/>
      <c r="AV19" s="4"/>
      <c r="AW19" s="4"/>
      <c r="AX19" s="31"/>
      <c r="BN19" s="9"/>
      <c r="BO19" s="9"/>
      <c r="BP19" s="9"/>
      <c r="BQ19" s="9"/>
      <c r="BR19" s="9"/>
      <c r="BS19" s="4"/>
      <c r="BT19" s="4"/>
      <c r="BU19" s="4"/>
      <c r="BV19" s="4"/>
      <c r="BW19" s="4"/>
    </row>
    <row r="20" spans="1:75" ht="15" thickBot="1" x14ac:dyDescent="0.35">
      <c r="A20" s="1"/>
      <c r="B20" s="8"/>
      <c r="C20" s="8"/>
      <c r="D20" s="8"/>
      <c r="E20" s="4"/>
      <c r="F20" s="4"/>
      <c r="G20" s="4"/>
      <c r="I20" s="35"/>
      <c r="J20" s="35"/>
      <c r="K20" s="35"/>
      <c r="L20" s="35"/>
      <c r="M20" s="4"/>
      <c r="N20" s="4"/>
      <c r="AO20" s="4"/>
      <c r="AP20" s="5"/>
      <c r="AQ20" s="17">
        <v>1</v>
      </c>
      <c r="AR20" s="4"/>
      <c r="AS20" s="4"/>
      <c r="AT20" s="5"/>
      <c r="AU20" s="4"/>
      <c r="AV20" s="4"/>
      <c r="AW20" s="31"/>
      <c r="AX20" s="3"/>
      <c r="BN20" s="9"/>
      <c r="BO20" s="9"/>
      <c r="BP20" s="9"/>
      <c r="BQ20" s="9"/>
      <c r="BR20" s="4"/>
      <c r="BS20" s="4"/>
      <c r="BT20" s="4"/>
      <c r="BU20" s="4"/>
      <c r="BV20" s="4"/>
    </row>
    <row r="21" spans="1:75" ht="12.9" customHeight="1" x14ac:dyDescent="0.3">
      <c r="A21" s="1"/>
      <c r="B21" s="8"/>
      <c r="C21" s="8"/>
      <c r="D21" s="8"/>
      <c r="E21" s="4"/>
      <c r="F21" s="4"/>
      <c r="G21" s="4"/>
      <c r="I21" s="5"/>
      <c r="J21" s="5"/>
      <c r="K21" s="5"/>
      <c r="L21" s="5"/>
      <c r="M21" s="4"/>
      <c r="N21" s="4"/>
      <c r="AO21" s="4"/>
      <c r="AP21" s="5"/>
      <c r="AQ21" s="4"/>
      <c r="AR21" s="4"/>
      <c r="AS21" s="4"/>
      <c r="AT21" s="5"/>
      <c r="AU21" s="4"/>
      <c r="AV21" s="4"/>
      <c r="AW21" s="31"/>
      <c r="AX21" s="3"/>
      <c r="BN21" s="9"/>
      <c r="BO21" s="9"/>
      <c r="BP21" s="9"/>
      <c r="BQ21" s="9"/>
      <c r="BR21" s="4"/>
      <c r="BS21" s="4"/>
      <c r="BT21" s="4"/>
      <c r="BU21" s="4"/>
      <c r="BV21" s="4"/>
    </row>
    <row r="22" spans="1:75" ht="39" customHeight="1" x14ac:dyDescent="0.3">
      <c r="A22" s="627" t="s">
        <v>609</v>
      </c>
      <c r="B22" s="628"/>
      <c r="C22" s="628"/>
      <c r="D22" s="628"/>
      <c r="E22" s="628"/>
      <c r="F22" s="628"/>
      <c r="G22" s="628"/>
      <c r="H22" s="628"/>
      <c r="I22" s="628"/>
      <c r="J22" s="628"/>
      <c r="K22" s="628"/>
      <c r="L22" s="628"/>
    </row>
    <row r="23" spans="1:75" ht="21.6" thickBot="1" x14ac:dyDescent="0.35">
      <c r="A23" s="57"/>
      <c r="B23" s="57"/>
      <c r="C23" s="57"/>
      <c r="D23" s="57"/>
      <c r="F23" s="631" t="s">
        <v>139</v>
      </c>
      <c r="G23" s="632"/>
      <c r="H23" s="632"/>
      <c r="I23" s="57"/>
      <c r="J23" s="57"/>
      <c r="K23" s="57"/>
      <c r="L23" s="631" t="s">
        <v>137</v>
      </c>
      <c r="M23" s="632"/>
      <c r="N23" s="632"/>
      <c r="O23" s="632"/>
    </row>
    <row r="24" spans="1:75" ht="31.8" thickBot="1" x14ac:dyDescent="0.35">
      <c r="A24" s="57"/>
      <c r="B24" s="629" t="s">
        <v>610</v>
      </c>
      <c r="C24" s="630"/>
      <c r="D24" s="57"/>
      <c r="E24" s="202" t="s">
        <v>489</v>
      </c>
      <c r="F24" s="203" t="s">
        <v>611</v>
      </c>
      <c r="G24" s="202" t="s">
        <v>489</v>
      </c>
      <c r="H24" s="203" t="s">
        <v>490</v>
      </c>
      <c r="I24" s="204" t="s">
        <v>612</v>
      </c>
      <c r="J24" s="204" t="s">
        <v>613</v>
      </c>
      <c r="K24" s="57"/>
      <c r="L24" s="195" t="s">
        <v>614</v>
      </c>
      <c r="M24" s="195" t="s">
        <v>615</v>
      </c>
      <c r="N24" s="195" t="s">
        <v>612</v>
      </c>
    </row>
    <row r="25" spans="1:75" ht="88.2" x14ac:dyDescent="0.3">
      <c r="A25" s="4"/>
      <c r="B25" s="77" t="s">
        <v>616</v>
      </c>
      <c r="C25" s="78">
        <v>0.2</v>
      </c>
      <c r="D25" s="4"/>
      <c r="E25" s="205" t="s">
        <v>279</v>
      </c>
      <c r="F25" s="206" t="s">
        <v>501</v>
      </c>
      <c r="G25" s="205" t="s">
        <v>279</v>
      </c>
      <c r="H25" s="205" t="s">
        <v>502</v>
      </c>
      <c r="I25" s="30">
        <v>1</v>
      </c>
      <c r="J25" s="206" t="s">
        <v>455</v>
      </c>
      <c r="K25" s="4"/>
      <c r="L25" s="201" t="s">
        <v>617</v>
      </c>
      <c r="M25" s="196" t="s">
        <v>618</v>
      </c>
      <c r="N25" s="194">
        <v>1</v>
      </c>
      <c r="R25" s="4"/>
      <c r="S25" s="4"/>
      <c r="T25" s="4"/>
      <c r="U25" s="4"/>
      <c r="V25" s="4"/>
      <c r="W25" s="4"/>
      <c r="X25" s="4"/>
      <c r="Y25" s="4"/>
      <c r="Z25" s="4"/>
      <c r="AO25" s="4"/>
      <c r="AP25" s="5"/>
      <c r="AQ25" s="4"/>
      <c r="AR25" s="4"/>
      <c r="AS25" s="4"/>
      <c r="AT25" s="5"/>
      <c r="AU25" s="4"/>
      <c r="AV25" s="4"/>
      <c r="AW25" s="31"/>
      <c r="AX25" s="3"/>
      <c r="BN25" s="9"/>
      <c r="BO25" s="9"/>
      <c r="BP25" s="9"/>
      <c r="BQ25" s="9"/>
      <c r="BR25" s="4"/>
      <c r="BS25" s="4"/>
      <c r="BT25" s="4"/>
      <c r="BU25" s="4"/>
      <c r="BV25" s="4"/>
    </row>
    <row r="26" spans="1:75" ht="92.4" x14ac:dyDescent="0.3">
      <c r="A26" s="4"/>
      <c r="B26" s="73" t="s">
        <v>619</v>
      </c>
      <c r="C26" s="74">
        <v>0.4</v>
      </c>
      <c r="D26" s="4"/>
      <c r="E26" s="205" t="s">
        <v>243</v>
      </c>
      <c r="F26" s="207" t="s">
        <v>503</v>
      </c>
      <c r="G26" s="205" t="s">
        <v>243</v>
      </c>
      <c r="H26" s="205" t="s">
        <v>504</v>
      </c>
      <c r="I26" s="30">
        <v>2</v>
      </c>
      <c r="J26" s="207" t="s">
        <v>492</v>
      </c>
      <c r="L26" s="201" t="s">
        <v>242</v>
      </c>
      <c r="M26" s="197" t="s">
        <v>620</v>
      </c>
      <c r="N26" s="194">
        <v>2</v>
      </c>
      <c r="R26" s="4"/>
      <c r="S26" s="4"/>
      <c r="T26" s="4"/>
      <c r="U26" s="4"/>
      <c r="V26" s="4"/>
      <c r="W26" s="4"/>
      <c r="X26" s="4"/>
      <c r="Y26" s="4"/>
      <c r="Z26" s="4"/>
      <c r="AO26" s="4"/>
      <c r="AP26" s="5"/>
      <c r="AQ26" s="4"/>
      <c r="AR26" s="4"/>
      <c r="AS26" s="4"/>
      <c r="AT26" s="5"/>
      <c r="AU26" s="4"/>
      <c r="AV26" s="4"/>
      <c r="AW26" s="31"/>
      <c r="AX26" s="3"/>
      <c r="BN26" s="9"/>
      <c r="BO26" s="9"/>
      <c r="BP26" s="9"/>
      <c r="BQ26" s="9"/>
      <c r="BR26" s="4"/>
      <c r="BS26" s="4"/>
      <c r="BT26" s="4"/>
      <c r="BU26" s="4"/>
      <c r="BV26" s="4"/>
    </row>
    <row r="27" spans="1:75" ht="198" x14ac:dyDescent="0.3">
      <c r="A27" s="4"/>
      <c r="B27" s="73" t="s">
        <v>621</v>
      </c>
      <c r="C27" s="74">
        <v>0.6</v>
      </c>
      <c r="D27" s="4"/>
      <c r="E27" s="205" t="s">
        <v>410</v>
      </c>
      <c r="F27" s="208" t="s">
        <v>505</v>
      </c>
      <c r="G27" s="205" t="s">
        <v>410</v>
      </c>
      <c r="H27" s="205" t="s">
        <v>506</v>
      </c>
      <c r="I27" s="30">
        <v>3</v>
      </c>
      <c r="J27" s="208" t="s">
        <v>494</v>
      </c>
      <c r="L27" s="201" t="s">
        <v>210</v>
      </c>
      <c r="M27" s="198" t="s">
        <v>622</v>
      </c>
      <c r="N27" s="194">
        <v>3</v>
      </c>
      <c r="R27" s="4"/>
      <c r="S27" s="4"/>
      <c r="T27" s="4"/>
      <c r="U27" s="4"/>
      <c r="V27" s="4"/>
      <c r="W27" s="4"/>
      <c r="X27" s="4"/>
      <c r="Y27" s="4"/>
      <c r="Z27" s="4"/>
      <c r="AO27" s="4"/>
      <c r="AP27" s="5"/>
      <c r="AQ27" s="4"/>
      <c r="AR27" s="4"/>
      <c r="AS27" s="4"/>
      <c r="AT27" s="5"/>
      <c r="AU27" s="4"/>
      <c r="AV27" s="4"/>
      <c r="AW27" s="31"/>
      <c r="AX27" s="3"/>
      <c r="BN27" s="4"/>
      <c r="BO27" s="4"/>
      <c r="BP27" s="4"/>
      <c r="BQ27" s="4"/>
      <c r="BR27" s="4"/>
      <c r="BS27" s="4"/>
      <c r="BT27" s="4"/>
      <c r="BU27" s="4"/>
      <c r="BV27" s="4"/>
    </row>
    <row r="28" spans="1:75" ht="171.6" x14ac:dyDescent="0.3">
      <c r="A28" s="4"/>
      <c r="B28" s="73" t="s">
        <v>623</v>
      </c>
      <c r="C28" s="74">
        <v>0.8</v>
      </c>
      <c r="D28" s="4"/>
      <c r="E28" s="205" t="s">
        <v>211</v>
      </c>
      <c r="F28" s="209" t="s">
        <v>507</v>
      </c>
      <c r="G28" s="205" t="s">
        <v>211</v>
      </c>
      <c r="H28" s="205" t="s">
        <v>508</v>
      </c>
      <c r="I28" s="30">
        <v>4</v>
      </c>
      <c r="J28" s="209" t="s">
        <v>496</v>
      </c>
      <c r="L28" s="201" t="s">
        <v>409</v>
      </c>
      <c r="M28" s="199" t="s">
        <v>624</v>
      </c>
      <c r="N28" s="194">
        <v>4</v>
      </c>
      <c r="R28" s="4"/>
      <c r="S28" s="4"/>
      <c r="T28" s="4"/>
      <c r="U28" s="4"/>
      <c r="V28" s="4"/>
      <c r="W28" s="4"/>
      <c r="X28" s="4"/>
      <c r="Y28" s="4"/>
      <c r="Z28" s="4"/>
      <c r="AO28" s="4"/>
      <c r="AP28" s="5"/>
      <c r="AQ28" s="4"/>
      <c r="AR28" s="4"/>
      <c r="AS28" s="4"/>
      <c r="AT28" s="5"/>
      <c r="AU28" s="4"/>
      <c r="AV28" s="4"/>
      <c r="AW28" s="31"/>
      <c r="AX28" s="3"/>
      <c r="AY28" s="4"/>
      <c r="AZ28" s="4"/>
      <c r="BA28" s="4"/>
      <c r="BB28" s="4"/>
      <c r="BC28" s="4"/>
      <c r="BD28" s="4"/>
      <c r="BE28" s="3"/>
      <c r="BF28" s="3"/>
      <c r="BG28" s="3"/>
      <c r="BH28" s="3"/>
      <c r="BI28" s="4"/>
      <c r="BJ28" s="4"/>
      <c r="BK28" s="4"/>
      <c r="BL28" s="4"/>
      <c r="BM28" s="4"/>
      <c r="BN28" s="4"/>
      <c r="BO28" s="4"/>
      <c r="BP28" s="4"/>
      <c r="BQ28" s="4"/>
      <c r="BR28" s="4"/>
      <c r="BS28" s="4"/>
      <c r="BT28" s="4"/>
      <c r="BU28" s="4"/>
      <c r="BV28" s="4"/>
    </row>
    <row r="29" spans="1:75" ht="185.4" thickBot="1" x14ac:dyDescent="0.35">
      <c r="A29" s="4"/>
      <c r="B29" s="75" t="s">
        <v>598</v>
      </c>
      <c r="C29" s="76">
        <v>1</v>
      </c>
      <c r="D29" s="4"/>
      <c r="E29" s="205" t="s">
        <v>510</v>
      </c>
      <c r="F29" s="210" t="s">
        <v>509</v>
      </c>
      <c r="G29" s="205" t="s">
        <v>510</v>
      </c>
      <c r="H29" s="205" t="s">
        <v>511</v>
      </c>
      <c r="I29" s="30">
        <v>5</v>
      </c>
      <c r="J29" s="210" t="s">
        <v>498</v>
      </c>
      <c r="L29" s="201" t="s">
        <v>471</v>
      </c>
      <c r="M29" s="200" t="s">
        <v>625</v>
      </c>
      <c r="N29" s="194">
        <v>5</v>
      </c>
      <c r="R29" s="4"/>
      <c r="S29" s="4"/>
      <c r="T29" s="4"/>
      <c r="U29" s="4"/>
      <c r="V29" s="4"/>
      <c r="W29" s="4"/>
      <c r="X29" s="4"/>
      <c r="Y29" s="4"/>
      <c r="Z29" s="4"/>
      <c r="AO29" s="4"/>
      <c r="AP29" s="5"/>
      <c r="AQ29" s="4"/>
      <c r="AR29" s="4"/>
      <c r="AS29" s="4"/>
      <c r="AT29" s="5"/>
      <c r="AU29" s="4"/>
      <c r="AV29" s="4"/>
      <c r="AW29" s="31"/>
      <c r="AX29" s="3"/>
      <c r="AY29" s="4"/>
      <c r="AZ29" s="4"/>
      <c r="BA29" s="4"/>
      <c r="BB29" s="4"/>
      <c r="BC29" s="4"/>
      <c r="BD29" s="4"/>
      <c r="BE29" s="3"/>
      <c r="BF29" s="3"/>
      <c r="BG29" s="3"/>
      <c r="BH29" s="3"/>
      <c r="BI29" s="4"/>
      <c r="BJ29" s="4"/>
      <c r="BK29" s="4"/>
      <c r="BL29" s="4"/>
      <c r="BM29" s="4"/>
      <c r="BN29" s="4"/>
      <c r="BO29" s="4"/>
      <c r="BP29" s="4"/>
      <c r="BQ29" s="4"/>
      <c r="BR29" s="4"/>
      <c r="BS29" s="4"/>
      <c r="BT29" s="4"/>
      <c r="BU29" s="4"/>
      <c r="BV29" s="4"/>
    </row>
    <row r="30" spans="1:75" x14ac:dyDescent="0.3">
      <c r="A30" s="4"/>
      <c r="B30" s="4"/>
      <c r="C30" s="4"/>
      <c r="D30" s="4"/>
      <c r="E30" s="4"/>
      <c r="F30" s="4"/>
      <c r="G30" s="4"/>
      <c r="H30" s="4"/>
      <c r="I30" s="4"/>
      <c r="J30" s="4"/>
      <c r="K30" s="4"/>
      <c r="R30" s="4"/>
      <c r="S30" s="4"/>
      <c r="T30" s="4"/>
      <c r="U30" s="4"/>
      <c r="V30" s="4"/>
      <c r="W30" s="4"/>
      <c r="X30" s="4"/>
      <c r="Y30" s="4"/>
      <c r="Z30" s="4"/>
      <c r="AO30" s="4"/>
      <c r="AP30" s="5"/>
      <c r="AQ30" s="4"/>
      <c r="AR30" s="4"/>
      <c r="AS30" s="4"/>
      <c r="AT30" s="5"/>
      <c r="AU30" s="4"/>
      <c r="AV30" s="4"/>
      <c r="AW30" s="31"/>
      <c r="AX30" s="3"/>
      <c r="AY30" s="4"/>
      <c r="AZ30" s="4"/>
      <c r="BA30" s="4"/>
      <c r="BB30" s="4"/>
      <c r="BC30" s="4"/>
      <c r="BD30" s="4"/>
      <c r="BE30" s="3"/>
      <c r="BF30" s="3"/>
      <c r="BG30" s="3"/>
      <c r="BH30" s="3"/>
      <c r="BI30" s="4"/>
      <c r="BJ30" s="4"/>
      <c r="BK30" s="4"/>
      <c r="BL30" s="4"/>
      <c r="BM30" s="4"/>
      <c r="BN30" s="4"/>
      <c r="BO30" s="4"/>
      <c r="BP30" s="4"/>
      <c r="BQ30" s="4"/>
      <c r="BR30" s="4"/>
      <c r="BS30" s="4"/>
      <c r="BT30" s="4"/>
      <c r="BU30" s="4"/>
      <c r="BV30" s="4"/>
    </row>
    <row r="31" spans="1:75"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O31" s="4"/>
      <c r="AP31" s="5"/>
      <c r="AQ31" s="4"/>
      <c r="AR31" s="4"/>
      <c r="AS31" s="4"/>
      <c r="AT31" s="5"/>
      <c r="AU31" s="4"/>
      <c r="AV31" s="4"/>
      <c r="AW31" s="31"/>
      <c r="AX31" s="3"/>
      <c r="AY31" s="4"/>
      <c r="AZ31" s="4"/>
      <c r="BA31" s="4"/>
      <c r="BB31" s="4"/>
      <c r="BC31" s="4"/>
      <c r="BD31" s="4"/>
      <c r="BE31" s="3"/>
      <c r="BF31" s="3"/>
      <c r="BG31" s="3"/>
      <c r="BH31" s="3"/>
      <c r="BI31" s="4"/>
      <c r="BJ31" s="4"/>
      <c r="BK31" s="4"/>
      <c r="BL31" s="4"/>
      <c r="BM31" s="4"/>
      <c r="BN31" s="4"/>
      <c r="BO31" s="4"/>
      <c r="BP31" s="4"/>
      <c r="BQ31" s="4"/>
      <c r="BR31" s="4"/>
      <c r="BS31" s="4"/>
      <c r="BT31" s="4"/>
      <c r="BU31" s="4"/>
      <c r="BV31" s="4"/>
    </row>
    <row r="32" spans="1:75" ht="17.100000000000001" customHeight="1" x14ac:dyDescent="0.3">
      <c r="A32" s="4"/>
      <c r="G32" s="4"/>
      <c r="H32" s="4"/>
      <c r="I32" s="4"/>
      <c r="J32" s="4"/>
      <c r="K32" s="4"/>
      <c r="L32" s="4"/>
      <c r="M32" s="4"/>
      <c r="N32" s="4"/>
      <c r="O32" s="4"/>
      <c r="P32" s="4"/>
      <c r="Q32" s="4"/>
      <c r="R32" s="4"/>
      <c r="S32" s="4"/>
      <c r="T32" s="4"/>
      <c r="U32" s="4"/>
      <c r="V32" s="4"/>
      <c r="W32" s="4"/>
      <c r="X32" s="4"/>
      <c r="AO32" s="4"/>
      <c r="AP32" s="5"/>
      <c r="AQ32" s="4"/>
      <c r="AR32" s="4"/>
      <c r="AS32" s="4"/>
      <c r="AT32" s="5"/>
      <c r="AU32" s="4"/>
      <c r="AV32" s="4"/>
      <c r="AW32" s="31"/>
      <c r="AX32" s="3"/>
      <c r="AY32" s="4"/>
      <c r="AZ32" s="4"/>
      <c r="BA32" s="4"/>
      <c r="BB32" s="4"/>
      <c r="BC32" s="4"/>
      <c r="BD32" s="4"/>
      <c r="BE32" s="3"/>
      <c r="BF32" s="3"/>
      <c r="BG32" s="3"/>
      <c r="BH32" s="3"/>
      <c r="BI32" s="4"/>
      <c r="BJ32" s="4"/>
      <c r="BK32" s="4"/>
      <c r="BL32" s="4"/>
      <c r="BM32" s="4"/>
      <c r="BN32" s="4"/>
      <c r="BO32" s="4"/>
      <c r="BP32" s="4"/>
      <c r="BQ32" s="4"/>
      <c r="BR32" s="4"/>
      <c r="BS32" s="4"/>
      <c r="BT32" s="4"/>
      <c r="BU32" s="4"/>
      <c r="BV32" s="4"/>
    </row>
    <row r="33" spans="1:74" ht="16.5" customHeight="1" x14ac:dyDescent="0.3">
      <c r="A33" s="4"/>
      <c r="G33" s="14"/>
      <c r="H33" s="14"/>
      <c r="I33" s="14"/>
      <c r="J33" s="14"/>
      <c r="K33" s="14"/>
      <c r="L33" s="14"/>
      <c r="M33" s="14"/>
      <c r="N33" s="14"/>
      <c r="O33" s="14"/>
      <c r="P33" s="14"/>
      <c r="Q33" s="14"/>
      <c r="R33" s="14"/>
      <c r="S33" s="14"/>
      <c r="T33" s="14"/>
      <c r="U33" s="14"/>
      <c r="V33" s="14"/>
      <c r="W33" s="14"/>
      <c r="X33" s="14"/>
      <c r="AO33" s="4"/>
      <c r="AP33" s="5"/>
      <c r="AQ33" s="4"/>
      <c r="AR33" s="4"/>
      <c r="AS33" s="4"/>
      <c r="AT33" s="5"/>
      <c r="AU33" s="4"/>
      <c r="AV33" s="4"/>
      <c r="AW33" s="31"/>
      <c r="AX33" s="3"/>
      <c r="AY33" s="4"/>
      <c r="AZ33" s="4"/>
      <c r="BA33" s="4"/>
      <c r="BB33" s="4"/>
      <c r="BC33" s="4"/>
      <c r="BD33" s="4"/>
      <c r="BE33" s="3"/>
      <c r="BF33" s="3"/>
      <c r="BG33" s="3"/>
      <c r="BH33" s="3"/>
      <c r="BI33" s="4"/>
      <c r="BJ33" s="4"/>
      <c r="BK33" s="4"/>
      <c r="BL33" s="4"/>
      <c r="BM33" s="4"/>
      <c r="BN33" s="4"/>
      <c r="BO33" s="4"/>
      <c r="BP33" s="4"/>
      <c r="BQ33" s="4"/>
      <c r="BR33" s="4"/>
      <c r="BS33" s="4"/>
      <c r="BT33" s="4"/>
      <c r="BU33" s="4"/>
      <c r="BV33" s="4"/>
    </row>
    <row r="34" spans="1:74" x14ac:dyDescent="0.3">
      <c r="A34" s="4"/>
      <c r="B34" s="14"/>
      <c r="C34" s="14"/>
      <c r="D34" s="14"/>
      <c r="E34" s="14"/>
      <c r="F34" s="14"/>
      <c r="G34" s="14"/>
      <c r="H34" s="14"/>
      <c r="I34" s="14"/>
      <c r="J34" s="14"/>
      <c r="K34" s="14"/>
      <c r="L34" s="14"/>
      <c r="M34" s="14"/>
      <c r="N34" s="14"/>
      <c r="O34" s="14"/>
      <c r="P34" s="14"/>
      <c r="Q34" s="14"/>
      <c r="R34" s="14"/>
      <c r="S34" s="14"/>
      <c r="T34" s="14"/>
      <c r="U34" s="14"/>
      <c r="V34" s="14"/>
      <c r="W34" s="14"/>
      <c r="X34" s="14"/>
      <c r="Y34" s="14"/>
      <c r="Z34" s="29"/>
      <c r="AO34" s="4"/>
      <c r="AP34" s="5"/>
      <c r="AQ34" s="4"/>
      <c r="AR34" s="4"/>
      <c r="AS34" s="4"/>
      <c r="AT34" s="5"/>
      <c r="AU34" s="4"/>
      <c r="AV34" s="4"/>
      <c r="AW34" s="31"/>
      <c r="AX34" s="3"/>
      <c r="AY34" s="4"/>
      <c r="AZ34" s="4"/>
      <c r="BA34" s="4"/>
      <c r="BB34" s="4"/>
      <c r="BC34" s="4"/>
      <c r="BD34" s="4"/>
      <c r="BE34" s="3"/>
      <c r="BF34" s="3"/>
      <c r="BG34" s="3"/>
      <c r="BH34" s="3"/>
      <c r="BI34" s="4"/>
      <c r="BJ34" s="4"/>
      <c r="BK34" s="4"/>
      <c r="BL34" s="4"/>
      <c r="BM34" s="4"/>
      <c r="BN34" s="4"/>
      <c r="BO34" s="4"/>
      <c r="BP34" s="4"/>
      <c r="BQ34" s="4"/>
      <c r="BR34" s="4"/>
      <c r="BS34" s="4"/>
      <c r="BT34" s="4"/>
      <c r="BU34" s="4"/>
      <c r="BV34" s="4"/>
    </row>
    <row r="35" spans="1:74" ht="15" thickBot="1" x14ac:dyDescent="0.35">
      <c r="H35"/>
      <c r="I35" s="10"/>
      <c r="J35"/>
      <c r="K35"/>
      <c r="L35"/>
    </row>
    <row r="36" spans="1:74" ht="15" thickBot="1" x14ac:dyDescent="0.35">
      <c r="A36" s="620" t="s">
        <v>139</v>
      </c>
      <c r="B36" s="622"/>
      <c r="C36" s="13"/>
      <c r="D36" s="13"/>
      <c r="E36" s="13"/>
      <c r="F36" s="13"/>
      <c r="G36" s="13"/>
      <c r="H36"/>
      <c r="I36" s="10"/>
      <c r="J36"/>
      <c r="K36"/>
      <c r="L36"/>
    </row>
    <row r="37" spans="1:74" x14ac:dyDescent="0.3">
      <c r="A37">
        <v>5</v>
      </c>
      <c r="B37" t="s">
        <v>498</v>
      </c>
      <c r="C37" s="81" t="str">
        <f>CONCATENATE($A$37,C43)</f>
        <v>51</v>
      </c>
      <c r="D37" s="82" t="str">
        <f>CONCATENATE($A$37,D43)</f>
        <v>52</v>
      </c>
      <c r="E37" s="82" t="str">
        <f>CONCATENATE($A$37,E43)</f>
        <v>53</v>
      </c>
      <c r="F37" s="82" t="str">
        <f>CONCATENATE($A$37,F43)</f>
        <v>54</v>
      </c>
      <c r="G37" s="83" t="str">
        <f>CONCATENATE($A$37,G43)</f>
        <v>55</v>
      </c>
      <c r="H37"/>
      <c r="I37" s="10">
        <v>11</v>
      </c>
      <c r="J37" t="s">
        <v>457</v>
      </c>
      <c r="K37"/>
      <c r="L37"/>
    </row>
    <row r="38" spans="1:74" x14ac:dyDescent="0.3">
      <c r="A38">
        <v>4</v>
      </c>
      <c r="B38" t="s">
        <v>496</v>
      </c>
      <c r="C38" s="84" t="str">
        <f>CONCATENATE($A$38,C43)</f>
        <v>41</v>
      </c>
      <c r="D38" s="80" t="str">
        <f>CONCATENATE($A$38,D43)</f>
        <v>42</v>
      </c>
      <c r="E38" s="79" t="str">
        <f>CONCATENATE($A$38,E43)</f>
        <v>43</v>
      </c>
      <c r="F38" s="79" t="str">
        <f>CONCATENATE($A$38,F43)</f>
        <v>44</v>
      </c>
      <c r="G38" s="85" t="str">
        <f>CONCATENATE($A$38,G43)</f>
        <v>45</v>
      </c>
      <c r="H38"/>
      <c r="I38" s="10">
        <v>12</v>
      </c>
      <c r="J38" t="s">
        <v>457</v>
      </c>
      <c r="K38"/>
      <c r="L38"/>
    </row>
    <row r="39" spans="1:74" x14ac:dyDescent="0.3">
      <c r="A39">
        <v>3</v>
      </c>
      <c r="B39" t="s">
        <v>494</v>
      </c>
      <c r="C39" s="84" t="str">
        <f>CONCATENATE($A$39,C43)</f>
        <v>31</v>
      </c>
      <c r="D39" s="80" t="str">
        <f>CONCATENATE($A$39,D43)</f>
        <v>32</v>
      </c>
      <c r="E39" s="80" t="str">
        <f>CONCATENATE($A$39,E43)</f>
        <v>33</v>
      </c>
      <c r="F39" s="79" t="str">
        <f>CONCATENATE($A$39,F43)</f>
        <v>34</v>
      </c>
      <c r="G39" s="85" t="str">
        <f>CONCATENATE($A$39,G43)</f>
        <v>35</v>
      </c>
      <c r="H39"/>
      <c r="I39" s="10">
        <v>21</v>
      </c>
      <c r="J39" t="s">
        <v>457</v>
      </c>
      <c r="K39"/>
      <c r="L39"/>
    </row>
    <row r="40" spans="1:74" x14ac:dyDescent="0.3">
      <c r="A40">
        <v>2</v>
      </c>
      <c r="B40" t="s">
        <v>492</v>
      </c>
      <c r="C40" s="86" t="str">
        <f>CONCATENATE($A$40,C43)</f>
        <v>21</v>
      </c>
      <c r="D40" s="80" t="str">
        <f>CONCATENATE($A$40,D43)</f>
        <v>22</v>
      </c>
      <c r="E40" s="80" t="str">
        <f>CONCATENATE($A$40,E43)</f>
        <v>23</v>
      </c>
      <c r="F40" s="79" t="str">
        <f>CONCATENATE($A$40,F43)</f>
        <v>24</v>
      </c>
      <c r="G40" s="85" t="str">
        <f>CONCATENATE($A$40,G43)</f>
        <v>25</v>
      </c>
      <c r="H40"/>
      <c r="I40" s="10">
        <v>41</v>
      </c>
      <c r="J40" t="s">
        <v>626</v>
      </c>
      <c r="K40"/>
      <c r="L40"/>
    </row>
    <row r="41" spans="1:74" ht="15" thickBot="1" x14ac:dyDescent="0.35">
      <c r="A41">
        <v>1</v>
      </c>
      <c r="B41" t="s">
        <v>455</v>
      </c>
      <c r="C41" s="87" t="str">
        <f>CONCATENATE($A$41,C43)</f>
        <v>11</v>
      </c>
      <c r="D41" s="88" t="str">
        <f>CONCATENATE($A$41,D43)</f>
        <v>12</v>
      </c>
      <c r="E41" s="89" t="str">
        <f>CONCATENATE($A$41,E43)</f>
        <v>13</v>
      </c>
      <c r="F41" s="90" t="str">
        <f>CONCATENATE($A$41,F43)</f>
        <v>14</v>
      </c>
      <c r="G41" s="91" t="str">
        <f>CONCATENATE($A$41,G43)</f>
        <v>15</v>
      </c>
      <c r="H41"/>
      <c r="I41" s="10">
        <v>31</v>
      </c>
      <c r="J41" t="s">
        <v>626</v>
      </c>
      <c r="K41"/>
      <c r="L41"/>
    </row>
    <row r="42" spans="1:74" x14ac:dyDescent="0.3">
      <c r="C42" s="13" t="s">
        <v>627</v>
      </c>
      <c r="D42" s="13" t="s">
        <v>456</v>
      </c>
      <c r="E42" s="13" t="s">
        <v>467</v>
      </c>
      <c r="F42" s="13" t="s">
        <v>472</v>
      </c>
      <c r="G42" s="13" t="s">
        <v>473</v>
      </c>
      <c r="H42"/>
      <c r="I42" s="10">
        <v>42</v>
      </c>
      <c r="J42" t="s">
        <v>626</v>
      </c>
      <c r="K42"/>
      <c r="L42"/>
    </row>
    <row r="43" spans="1:74" x14ac:dyDescent="0.3">
      <c r="C43" s="13">
        <v>1</v>
      </c>
      <c r="D43" s="13">
        <v>2</v>
      </c>
      <c r="E43" s="13">
        <v>3</v>
      </c>
      <c r="F43" s="13">
        <v>4</v>
      </c>
      <c r="G43" s="13">
        <v>5</v>
      </c>
      <c r="H43"/>
      <c r="I43" s="12">
        <v>32</v>
      </c>
      <c r="J43" t="s">
        <v>626</v>
      </c>
      <c r="K43"/>
      <c r="L43"/>
    </row>
    <row r="44" spans="1:74" x14ac:dyDescent="0.3">
      <c r="C44" s="624" t="s">
        <v>137</v>
      </c>
      <c r="D44" s="624"/>
      <c r="E44" s="624"/>
      <c r="F44" s="624"/>
      <c r="G44" s="624"/>
      <c r="H44"/>
      <c r="I44" s="10">
        <v>22</v>
      </c>
      <c r="J44" t="s">
        <v>626</v>
      </c>
      <c r="K44"/>
      <c r="L44"/>
    </row>
    <row r="45" spans="1:74" x14ac:dyDescent="0.3">
      <c r="H45"/>
      <c r="I45" s="10">
        <v>33</v>
      </c>
      <c r="J45" t="s">
        <v>626</v>
      </c>
      <c r="K45"/>
      <c r="L45"/>
    </row>
    <row r="46" spans="1:74" x14ac:dyDescent="0.3">
      <c r="C46" s="19" t="s">
        <v>457</v>
      </c>
      <c r="H46"/>
      <c r="I46" s="10">
        <v>23</v>
      </c>
      <c r="J46" t="s">
        <v>626</v>
      </c>
      <c r="K46"/>
      <c r="L46"/>
    </row>
    <row r="47" spans="1:74" x14ac:dyDescent="0.3">
      <c r="C47" s="20" t="s">
        <v>626</v>
      </c>
      <c r="H47"/>
      <c r="I47" s="10">
        <v>13</v>
      </c>
      <c r="J47" t="s">
        <v>626</v>
      </c>
      <c r="K47"/>
      <c r="L47"/>
    </row>
    <row r="48" spans="1:74" x14ac:dyDescent="0.3">
      <c r="C48" s="21" t="s">
        <v>474</v>
      </c>
      <c r="H48"/>
      <c r="I48" s="10">
        <v>51</v>
      </c>
      <c r="J48" t="s">
        <v>474</v>
      </c>
      <c r="K48"/>
      <c r="L48"/>
    </row>
    <row r="49" spans="2:12" x14ac:dyDescent="0.3">
      <c r="C49" s="22" t="s">
        <v>628</v>
      </c>
      <c r="H49"/>
      <c r="I49" s="10">
        <v>52</v>
      </c>
      <c r="J49" t="s">
        <v>474</v>
      </c>
      <c r="K49"/>
      <c r="L49"/>
    </row>
    <row r="50" spans="2:12" x14ac:dyDescent="0.3">
      <c r="H50"/>
      <c r="I50" s="10">
        <v>53</v>
      </c>
      <c r="J50" t="s">
        <v>474</v>
      </c>
      <c r="K50"/>
      <c r="L50"/>
    </row>
    <row r="51" spans="2:12" x14ac:dyDescent="0.3">
      <c r="H51"/>
      <c r="I51" s="10">
        <v>54</v>
      </c>
      <c r="J51" t="s">
        <v>474</v>
      </c>
      <c r="K51"/>
      <c r="L51"/>
    </row>
    <row r="52" spans="2:12" x14ac:dyDescent="0.3">
      <c r="H52"/>
      <c r="I52" s="10">
        <v>43</v>
      </c>
      <c r="J52" t="s">
        <v>474</v>
      </c>
      <c r="K52"/>
      <c r="L52"/>
    </row>
    <row r="53" spans="2:12" x14ac:dyDescent="0.3">
      <c r="H53"/>
      <c r="I53" s="10">
        <v>44</v>
      </c>
      <c r="J53" t="s">
        <v>474</v>
      </c>
      <c r="K53"/>
      <c r="L53"/>
    </row>
    <row r="54" spans="2:12" x14ac:dyDescent="0.3">
      <c r="H54"/>
      <c r="I54" s="10">
        <v>34</v>
      </c>
      <c r="J54" t="s">
        <v>474</v>
      </c>
      <c r="K54"/>
      <c r="L54"/>
    </row>
    <row r="55" spans="2:12" x14ac:dyDescent="0.3">
      <c r="H55"/>
      <c r="I55" s="10">
        <v>24</v>
      </c>
      <c r="J55" t="s">
        <v>474</v>
      </c>
      <c r="K55"/>
      <c r="L55"/>
    </row>
    <row r="56" spans="2:12" x14ac:dyDescent="0.3">
      <c r="H56"/>
      <c r="I56" s="10">
        <v>14</v>
      </c>
      <c r="J56" t="s">
        <v>474</v>
      </c>
      <c r="K56"/>
      <c r="L56"/>
    </row>
    <row r="57" spans="2:12" x14ac:dyDescent="0.3">
      <c r="H57"/>
      <c r="I57" s="10">
        <v>15</v>
      </c>
      <c r="J57" t="s">
        <v>628</v>
      </c>
      <c r="K57"/>
      <c r="L57"/>
    </row>
    <row r="58" spans="2:12" x14ac:dyDescent="0.3">
      <c r="H58"/>
      <c r="I58" s="10">
        <v>25</v>
      </c>
      <c r="J58" t="s">
        <v>628</v>
      </c>
      <c r="K58"/>
      <c r="L58"/>
    </row>
    <row r="59" spans="2:12" x14ac:dyDescent="0.3">
      <c r="H59"/>
      <c r="I59" s="10">
        <v>35</v>
      </c>
      <c r="J59" t="s">
        <v>628</v>
      </c>
      <c r="K59"/>
      <c r="L59"/>
    </row>
    <row r="60" spans="2:12" x14ac:dyDescent="0.3">
      <c r="H60"/>
      <c r="I60" s="10">
        <v>45</v>
      </c>
      <c r="J60" t="s">
        <v>628</v>
      </c>
      <c r="K60"/>
      <c r="L60"/>
    </row>
    <row r="61" spans="2:12" x14ac:dyDescent="0.3">
      <c r="C61" s="92" t="s">
        <v>629</v>
      </c>
      <c r="H61"/>
      <c r="I61" s="10">
        <v>55</v>
      </c>
      <c r="J61" t="s">
        <v>628</v>
      </c>
      <c r="K61"/>
      <c r="L61"/>
    </row>
    <row r="62" spans="2:12" ht="31.2" x14ac:dyDescent="0.3">
      <c r="B62" s="104" t="s">
        <v>630</v>
      </c>
      <c r="C62" s="34" t="s">
        <v>63</v>
      </c>
      <c r="D62" s="34" t="s">
        <v>145</v>
      </c>
      <c r="E62" s="34" t="s">
        <v>146</v>
      </c>
      <c r="F62" s="34" t="s">
        <v>147</v>
      </c>
      <c r="G62" s="34" t="s">
        <v>148</v>
      </c>
    </row>
    <row r="63" spans="2:12" x14ac:dyDescent="0.3">
      <c r="B63" s="105" t="s">
        <v>217</v>
      </c>
      <c r="C63" s="9" t="s">
        <v>226</v>
      </c>
      <c r="D63" s="9" t="s">
        <v>252</v>
      </c>
      <c r="E63" s="9" t="s">
        <v>217</v>
      </c>
      <c r="F63" s="9" t="s">
        <v>631</v>
      </c>
      <c r="G63" s="8" t="s">
        <v>219</v>
      </c>
    </row>
    <row r="64" spans="2:12" x14ac:dyDescent="0.3">
      <c r="B64" s="105" t="s">
        <v>632</v>
      </c>
      <c r="C64" s="9" t="s">
        <v>215</v>
      </c>
      <c r="D64" s="9" t="s">
        <v>216</v>
      </c>
      <c r="E64" s="9" t="s">
        <v>632</v>
      </c>
      <c r="F64" s="9" t="s">
        <v>633</v>
      </c>
      <c r="G64" s="8" t="s">
        <v>634</v>
      </c>
    </row>
    <row r="65" spans="3:8" x14ac:dyDescent="0.3">
      <c r="C65" s="9" t="s">
        <v>323</v>
      </c>
      <c r="D65" s="9"/>
      <c r="E65" s="9"/>
      <c r="F65" s="9" t="s">
        <v>635</v>
      </c>
      <c r="G65" s="8" t="s">
        <v>636</v>
      </c>
    </row>
    <row r="66" spans="3:8" x14ac:dyDescent="0.3">
      <c r="E66" s="9"/>
      <c r="F66" s="9" t="s">
        <v>235</v>
      </c>
      <c r="G66" s="8"/>
    </row>
    <row r="67" spans="3:8" x14ac:dyDescent="0.3">
      <c r="E67" s="9"/>
      <c r="F67" s="9" t="s">
        <v>232</v>
      </c>
      <c r="G67" s="8">
        <v>10</v>
      </c>
    </row>
    <row r="68" spans="3:8" x14ac:dyDescent="0.3">
      <c r="E68" s="9"/>
      <c r="F68" s="9" t="s">
        <v>447</v>
      </c>
      <c r="G68" s="8">
        <v>5</v>
      </c>
    </row>
    <row r="69" spans="3:8" x14ac:dyDescent="0.3">
      <c r="C69" s="9"/>
      <c r="D69" s="9"/>
      <c r="E69" s="9"/>
      <c r="F69" s="9" t="s">
        <v>292</v>
      </c>
      <c r="G69" s="8">
        <v>0</v>
      </c>
    </row>
    <row r="70" spans="3:8" x14ac:dyDescent="0.3">
      <c r="C70" s="9"/>
      <c r="D70" s="9"/>
      <c r="E70" s="9"/>
      <c r="F70" s="9" t="s">
        <v>218</v>
      </c>
      <c r="G70" s="8"/>
    </row>
    <row r="71" spans="3:8" x14ac:dyDescent="0.3">
      <c r="C71" s="9"/>
      <c r="D71" s="9"/>
      <c r="E71" s="9"/>
      <c r="F71" s="9" t="s">
        <v>227</v>
      </c>
      <c r="G71" s="8"/>
    </row>
    <row r="73" spans="3:8" x14ac:dyDescent="0.3">
      <c r="C73" s="219">
        <v>0.25</v>
      </c>
      <c r="D73" s="219">
        <v>0.25</v>
      </c>
      <c r="E73" s="219">
        <v>0.15</v>
      </c>
      <c r="F73" s="220"/>
      <c r="G73" s="219">
        <v>0.1</v>
      </c>
      <c r="H73" s="221"/>
    </row>
    <row r="74" spans="3:8" x14ac:dyDescent="0.3">
      <c r="C74" s="219">
        <v>0.15</v>
      </c>
      <c r="D74" s="219">
        <v>0.15</v>
      </c>
      <c r="E74" s="219">
        <v>0</v>
      </c>
      <c r="F74" s="220"/>
      <c r="G74" s="219">
        <v>0.05</v>
      </c>
      <c r="H74" s="221"/>
    </row>
    <row r="75" spans="3:8" x14ac:dyDescent="0.3">
      <c r="C75" s="219">
        <v>0.1</v>
      </c>
      <c r="D75" s="222"/>
      <c r="E75" s="220"/>
      <c r="F75" s="220"/>
      <c r="G75" s="219">
        <v>0</v>
      </c>
      <c r="H75" s="221"/>
    </row>
    <row r="76" spans="3:8" x14ac:dyDescent="0.3">
      <c r="C76" s="222"/>
      <c r="D76" s="222"/>
      <c r="E76" s="222"/>
      <c r="F76" s="222"/>
      <c r="G76" s="222"/>
      <c r="H76" s="221"/>
    </row>
    <row r="77" spans="3:8" x14ac:dyDescent="0.3">
      <c r="C77" s="222"/>
      <c r="D77" s="222"/>
      <c r="E77" s="222"/>
      <c r="F77" s="222"/>
      <c r="G77" s="222"/>
      <c r="H77" s="221"/>
    </row>
    <row r="81" spans="1:26"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3" spans="1:26" x14ac:dyDescent="0.3">
      <c r="B83" s="11" t="s">
        <v>541</v>
      </c>
    </row>
    <row r="84" spans="1:26" x14ac:dyDescent="0.3">
      <c r="B84" s="4" t="s">
        <v>637</v>
      </c>
      <c r="H84"/>
      <c r="I84"/>
      <c r="J84"/>
      <c r="K84"/>
      <c r="L84"/>
    </row>
    <row r="85" spans="1:26" x14ac:dyDescent="0.3">
      <c r="B85" s="4" t="s">
        <v>220</v>
      </c>
      <c r="D85" s="9"/>
      <c r="J85" s="8"/>
      <c r="K85" s="8"/>
      <c r="L85" s="8"/>
      <c r="M85" s="9"/>
      <c r="N85" s="9"/>
      <c r="O85" s="9"/>
      <c r="P85" s="9"/>
    </row>
    <row r="86" spans="1:26" x14ac:dyDescent="0.3">
      <c r="B86" s="4" t="s">
        <v>300</v>
      </c>
      <c r="D86" s="9"/>
      <c r="J86" s="8"/>
      <c r="K86" s="8"/>
      <c r="L86" s="8"/>
      <c r="M86" s="9"/>
      <c r="N86" s="9"/>
      <c r="O86" s="9"/>
      <c r="P86" s="9"/>
    </row>
    <row r="87" spans="1:26" x14ac:dyDescent="0.3">
      <c r="B87" s="4" t="s">
        <v>638</v>
      </c>
      <c r="C87" s="9"/>
      <c r="D87" s="9"/>
      <c r="J87" s="8"/>
      <c r="K87" s="8"/>
      <c r="L87" s="8"/>
      <c r="M87" s="9"/>
      <c r="N87" s="9"/>
      <c r="O87" s="9"/>
      <c r="P87" s="9"/>
    </row>
    <row r="88" spans="1:26" x14ac:dyDescent="0.3">
      <c r="B88" s="3"/>
      <c r="C88" s="9"/>
      <c r="D88" s="9"/>
      <c r="J88" s="8"/>
      <c r="K88" s="8"/>
      <c r="L88" s="8"/>
      <c r="M88" s="9"/>
      <c r="N88" s="9"/>
      <c r="O88" s="9"/>
      <c r="P88" s="9"/>
    </row>
    <row r="89" spans="1:26" x14ac:dyDescent="0.3">
      <c r="B89" s="3"/>
      <c r="C89" s="9"/>
      <c r="D89" s="9"/>
      <c r="J89" s="8"/>
      <c r="K89" s="8"/>
      <c r="L89" s="8"/>
      <c r="M89" s="9"/>
      <c r="N89" s="9"/>
      <c r="O89" s="9"/>
      <c r="P89" s="9"/>
    </row>
    <row r="90" spans="1:26" x14ac:dyDescent="0.3">
      <c r="B90" s="3"/>
      <c r="C90" s="9"/>
      <c r="D90" s="9"/>
      <c r="J90" s="8"/>
      <c r="K90" s="8"/>
      <c r="L90" s="8"/>
      <c r="M90" s="9"/>
      <c r="N90" s="9"/>
      <c r="O90" s="9"/>
      <c r="P90" s="9"/>
    </row>
    <row r="91" spans="1:26" x14ac:dyDescent="0.3">
      <c r="B91" s="3"/>
      <c r="C91" s="9"/>
      <c r="D91" s="9"/>
      <c r="J91" s="8"/>
      <c r="K91" s="8"/>
      <c r="L91" s="8"/>
      <c r="M91" s="9"/>
      <c r="N91" s="9"/>
      <c r="O91" s="9"/>
      <c r="P91" s="9"/>
    </row>
    <row r="92" spans="1:26" x14ac:dyDescent="0.3">
      <c r="B92" s="3"/>
      <c r="C92" s="9"/>
      <c r="D92" s="9"/>
      <c r="J92" s="8"/>
      <c r="K92" s="8"/>
      <c r="L92" s="8"/>
      <c r="M92" s="9"/>
      <c r="N92" s="9"/>
      <c r="O92" s="9"/>
      <c r="P92" s="9"/>
    </row>
    <row r="93" spans="1:26" x14ac:dyDescent="0.3">
      <c r="B93" s="3"/>
      <c r="C93" s="9"/>
      <c r="D93" s="9"/>
      <c r="J93" s="8"/>
      <c r="K93" s="8"/>
      <c r="L93" s="8"/>
      <c r="M93" s="9"/>
      <c r="N93" s="9"/>
      <c r="O93" s="9"/>
      <c r="P93" s="9"/>
    </row>
    <row r="94" spans="1:26" x14ac:dyDescent="0.3">
      <c r="B94" s="3"/>
      <c r="C94" s="9"/>
      <c r="D94" s="9"/>
      <c r="E94" s="9"/>
      <c r="F94" s="9"/>
      <c r="G94" s="9"/>
      <c r="H94" s="9"/>
      <c r="I94" s="8"/>
      <c r="J94" s="8"/>
      <c r="K94" s="8"/>
      <c r="L94" s="8"/>
      <c r="M94" s="9"/>
      <c r="N94" s="9"/>
      <c r="O94" s="9"/>
      <c r="P94" s="9"/>
    </row>
    <row r="95" spans="1:26" x14ac:dyDescent="0.3">
      <c r="B95" s="3"/>
      <c r="C95" s="9"/>
      <c r="D95" s="9"/>
      <c r="E95" s="9"/>
      <c r="F95" s="9"/>
      <c r="G95" s="9"/>
      <c r="H95" s="9"/>
      <c r="I95" s="8"/>
      <c r="J95" s="8"/>
      <c r="K95" s="8"/>
      <c r="L95" s="8"/>
      <c r="M95" s="9"/>
      <c r="N95" s="9"/>
      <c r="O95" s="9"/>
      <c r="P95" s="9"/>
    </row>
    <row r="96" spans="1:26" x14ac:dyDescent="0.3">
      <c r="B96" s="9"/>
      <c r="C96" s="9"/>
      <c r="D96" s="9"/>
      <c r="E96" s="9"/>
      <c r="F96" s="9"/>
      <c r="G96" s="9"/>
      <c r="H96" s="8"/>
      <c r="I96" s="8"/>
      <c r="J96" s="8"/>
      <c r="K96" s="8"/>
      <c r="L96" s="9"/>
      <c r="M96" s="9"/>
      <c r="N96" s="9"/>
      <c r="O96" s="9"/>
      <c r="P96" s="9"/>
    </row>
    <row r="97" spans="2:16" x14ac:dyDescent="0.3">
      <c r="B97" s="9"/>
      <c r="C97" s="9"/>
      <c r="D97" s="28">
        <v>0.25</v>
      </c>
      <c r="E97" s="28">
        <v>0.25</v>
      </c>
      <c r="F97" s="28">
        <v>0.15</v>
      </c>
      <c r="G97" s="28"/>
      <c r="H97" s="28">
        <v>0.1</v>
      </c>
      <c r="I97" s="28"/>
      <c r="J97" s="28"/>
      <c r="K97" s="28"/>
      <c r="L97" s="28"/>
      <c r="M97" s="9"/>
      <c r="N97" s="9"/>
      <c r="O97" s="9"/>
      <c r="P97" s="9"/>
    </row>
    <row r="98" spans="2:16" x14ac:dyDescent="0.3">
      <c r="H98"/>
      <c r="I98"/>
      <c r="J98"/>
      <c r="K98"/>
      <c r="L98"/>
    </row>
    <row r="99" spans="2:16" x14ac:dyDescent="0.3">
      <c r="H99"/>
      <c r="I99"/>
      <c r="J99"/>
      <c r="K99"/>
      <c r="L99"/>
    </row>
    <row r="100" spans="2:16" x14ac:dyDescent="0.3">
      <c r="H100"/>
      <c r="I100"/>
      <c r="J100"/>
      <c r="K100"/>
      <c r="L100"/>
    </row>
    <row r="101" spans="2:16" x14ac:dyDescent="0.3">
      <c r="B101" s="9"/>
      <c r="C101" s="9"/>
      <c r="D101" s="28">
        <v>0.1</v>
      </c>
      <c r="E101" s="28"/>
      <c r="F101" s="28"/>
      <c r="G101" s="28"/>
      <c r="H101" s="28">
        <v>0</v>
      </c>
      <c r="I101" s="28"/>
      <c r="J101" s="28"/>
      <c r="K101" s="28"/>
      <c r="L101" s="28"/>
      <c r="M101" s="9"/>
      <c r="N101" s="9"/>
      <c r="O101" s="9"/>
      <c r="P101" s="9"/>
    </row>
    <row r="102" spans="2:16" x14ac:dyDescent="0.3">
      <c r="B102" s="9"/>
      <c r="C102" s="9"/>
      <c r="D102" s="9"/>
      <c r="E102" s="4"/>
      <c r="F102" s="9"/>
      <c r="G102" s="9"/>
      <c r="H102" s="8"/>
      <c r="I102" s="8"/>
      <c r="J102" s="8"/>
      <c r="K102" s="8"/>
      <c r="L102" s="9"/>
      <c r="M102" s="9"/>
      <c r="N102" s="9"/>
      <c r="O102" s="9"/>
      <c r="P102" s="9"/>
    </row>
    <row r="103" spans="2:16" x14ac:dyDescent="0.3">
      <c r="B103" s="4"/>
      <c r="C103" s="4"/>
      <c r="D103" s="4"/>
      <c r="E103" s="4"/>
      <c r="F103" s="4"/>
      <c r="G103" s="4"/>
      <c r="H103" s="3"/>
      <c r="I103" s="3"/>
      <c r="J103" s="3"/>
      <c r="K103" s="3"/>
      <c r="L103" s="4"/>
      <c r="M103" s="4"/>
      <c r="N103" s="4"/>
      <c r="O103" s="4"/>
      <c r="P103" s="4"/>
    </row>
    <row r="110" spans="2:16" x14ac:dyDescent="0.3">
      <c r="H110"/>
      <c r="I110" s="10"/>
      <c r="J110"/>
      <c r="K110"/>
      <c r="L110"/>
    </row>
    <row r="111" spans="2:16" x14ac:dyDescent="0.3">
      <c r="H111"/>
      <c r="I111" s="10"/>
      <c r="J111"/>
      <c r="K111"/>
      <c r="L111"/>
    </row>
    <row r="112" spans="2:16" x14ac:dyDescent="0.3">
      <c r="H112"/>
      <c r="I112" s="10"/>
      <c r="J112"/>
      <c r="K112"/>
      <c r="L112"/>
    </row>
    <row r="113" spans="1:74" x14ac:dyDescent="0.3">
      <c r="H113"/>
      <c r="I113" s="10"/>
      <c r="J113"/>
      <c r="K113"/>
      <c r="L113"/>
    </row>
    <row r="114" spans="1:74" x14ac:dyDescent="0.3">
      <c r="H114"/>
      <c r="I114" s="10"/>
      <c r="J114"/>
      <c r="K114"/>
      <c r="L114"/>
    </row>
    <row r="115" spans="1:74" x14ac:dyDescent="0.3">
      <c r="A115" s="4"/>
      <c r="B115" s="4"/>
      <c r="C115" s="4"/>
      <c r="D115" s="4"/>
      <c r="F115" s="4"/>
      <c r="G115" s="4"/>
      <c r="H115" s="4"/>
      <c r="I115" s="4"/>
      <c r="J115" s="4"/>
      <c r="K115" s="4"/>
      <c r="L115" s="4"/>
      <c r="M115" s="4"/>
      <c r="N115" s="4"/>
      <c r="O115" s="4"/>
      <c r="P115" s="4"/>
      <c r="Q115" s="4"/>
      <c r="R115" s="4"/>
      <c r="S115" s="4"/>
      <c r="T115" s="4"/>
      <c r="U115" s="4"/>
      <c r="V115" s="4"/>
      <c r="AA115" s="4"/>
      <c r="AB115" s="4"/>
      <c r="AC115" s="4"/>
      <c r="AD115" s="4"/>
      <c r="AE115" s="4"/>
      <c r="AF115" s="4"/>
      <c r="AG115" s="4"/>
      <c r="AH115" s="4"/>
      <c r="AI115" s="4"/>
      <c r="AJ115" s="4"/>
      <c r="AK115" s="4"/>
      <c r="AL115" s="4"/>
      <c r="AM115" s="4"/>
      <c r="AN115" s="4"/>
      <c r="AO115" s="4"/>
      <c r="AP115" s="5"/>
      <c r="AQ115" s="4"/>
      <c r="AR115" s="4"/>
      <c r="AS115" s="4"/>
      <c r="AT115" s="5"/>
      <c r="AU115" s="4"/>
      <c r="AV115" s="4"/>
      <c r="AW115" s="31"/>
      <c r="AX115" s="3"/>
      <c r="AY115" s="4"/>
      <c r="AZ115" s="4"/>
      <c r="BA115" s="4"/>
      <c r="BB115" s="4"/>
      <c r="BC115" s="4"/>
      <c r="BD115" s="4"/>
      <c r="BE115" s="3"/>
      <c r="BF115" s="3"/>
      <c r="BG115" s="3"/>
      <c r="BH115" s="3"/>
      <c r="BI115" s="4"/>
      <c r="BJ115" s="4"/>
      <c r="BK115" s="4"/>
      <c r="BL115" s="4"/>
      <c r="BM115" s="4"/>
      <c r="BN115" s="4"/>
      <c r="BO115" s="4"/>
      <c r="BP115" s="4"/>
      <c r="BQ115" s="4"/>
      <c r="BR115" s="4"/>
      <c r="BS115" s="4"/>
      <c r="BT115" s="4"/>
      <c r="BU115" s="4"/>
      <c r="BV115" s="4"/>
    </row>
    <row r="116" spans="1:74" x14ac:dyDescent="0.3">
      <c r="A116" s="4"/>
      <c r="B116" s="30" t="s">
        <v>616</v>
      </c>
      <c r="C116" s="30" t="s">
        <v>619</v>
      </c>
      <c r="D116" s="30" t="s">
        <v>621</v>
      </c>
      <c r="E116" s="30" t="s">
        <v>623</v>
      </c>
      <c r="F116" s="30" t="s">
        <v>598</v>
      </c>
      <c r="G116" s="4"/>
      <c r="H116" s="4"/>
      <c r="I116" s="4"/>
      <c r="J116" s="4"/>
      <c r="K116" s="4"/>
      <c r="L116" s="4"/>
      <c r="M116" s="4"/>
      <c r="N116" s="4"/>
      <c r="O116" s="4"/>
      <c r="P116" s="4"/>
      <c r="Q116" s="4"/>
      <c r="R116" s="4"/>
      <c r="S116" s="4"/>
      <c r="T116" s="4"/>
      <c r="U116" s="4"/>
      <c r="V116" s="4"/>
      <c r="AA116" s="4"/>
      <c r="AB116" s="4"/>
      <c r="AC116" s="4"/>
      <c r="AD116" s="4"/>
      <c r="AE116" s="4"/>
      <c r="AF116" s="4"/>
      <c r="AG116" s="4"/>
      <c r="AH116" s="4"/>
      <c r="AI116" s="4"/>
      <c r="AJ116" s="4"/>
      <c r="AK116" s="4"/>
      <c r="AL116" s="4"/>
      <c r="AM116" s="4"/>
      <c r="AN116" s="4"/>
      <c r="AO116" s="4"/>
      <c r="AP116" s="5"/>
      <c r="AQ116" s="4"/>
      <c r="AR116" s="4"/>
      <c r="AS116" s="4"/>
      <c r="AT116" s="5"/>
      <c r="AU116" s="4"/>
      <c r="AV116" s="4"/>
      <c r="AW116" s="31"/>
      <c r="AX116" s="3"/>
      <c r="AY116" s="4"/>
      <c r="AZ116" s="4"/>
      <c r="BA116" s="4"/>
      <c r="BB116" s="4"/>
      <c r="BC116" s="4"/>
      <c r="BD116" s="4"/>
      <c r="BE116" s="3"/>
      <c r="BF116" s="3"/>
      <c r="BG116" s="3"/>
      <c r="BH116" s="3"/>
      <c r="BI116" s="4"/>
      <c r="BJ116" s="4"/>
      <c r="BK116" s="4"/>
      <c r="BL116" s="4"/>
      <c r="BM116" s="4"/>
      <c r="BN116" s="4"/>
      <c r="BO116" s="4"/>
      <c r="BP116" s="4"/>
      <c r="BQ116" s="4"/>
      <c r="BR116" s="4"/>
      <c r="BS116" s="4"/>
      <c r="BT116" s="4"/>
      <c r="BU116" s="4"/>
      <c r="BV116" s="4"/>
    </row>
    <row r="117" spans="1:74" x14ac:dyDescent="0.3">
      <c r="A117" s="4"/>
      <c r="B117" s="58">
        <v>0.2</v>
      </c>
      <c r="C117" s="58">
        <v>0.4</v>
      </c>
      <c r="D117" s="58">
        <v>0.6</v>
      </c>
      <c r="E117" s="58">
        <v>0.8</v>
      </c>
      <c r="F117" s="59">
        <v>1</v>
      </c>
      <c r="G117" s="4"/>
      <c r="H117" s="4"/>
      <c r="I117" s="4"/>
      <c r="J117" s="4"/>
      <c r="K117" s="4"/>
      <c r="L117" s="4"/>
      <c r="M117" s="4"/>
      <c r="N117" s="4"/>
      <c r="O117" s="4"/>
      <c r="P117" s="4"/>
      <c r="Q117" s="4"/>
      <c r="R117" s="4"/>
      <c r="S117" s="4"/>
      <c r="T117" s="4"/>
      <c r="U117" s="4"/>
      <c r="V117" s="4"/>
      <c r="AA117" s="4"/>
      <c r="AB117" s="4"/>
      <c r="AC117" s="4"/>
      <c r="AD117" s="4"/>
      <c r="AE117" s="4"/>
      <c r="AF117" s="4"/>
      <c r="AG117" s="4"/>
      <c r="AH117" s="4"/>
      <c r="AI117" s="4"/>
      <c r="AJ117" s="4"/>
      <c r="AK117" s="4"/>
      <c r="AL117" s="4"/>
      <c r="AM117" s="4"/>
      <c r="AN117" s="4"/>
      <c r="AO117" s="4"/>
      <c r="AP117" s="5"/>
      <c r="AQ117" s="4"/>
      <c r="AR117" s="4"/>
      <c r="AS117" s="4"/>
      <c r="AT117" s="5"/>
      <c r="AU117" s="4"/>
      <c r="AV117" s="4"/>
      <c r="AW117" s="31"/>
      <c r="AX117" s="3"/>
      <c r="AY117" s="4"/>
      <c r="AZ117" s="4"/>
      <c r="BA117" s="4"/>
      <c r="BB117" s="4"/>
      <c r="BC117" s="4"/>
      <c r="BD117" s="4"/>
      <c r="BE117" s="3"/>
      <c r="BF117" s="3"/>
      <c r="BG117" s="3"/>
      <c r="BH117" s="3"/>
      <c r="BI117" s="4"/>
      <c r="BJ117" s="4"/>
      <c r="BK117" s="4"/>
      <c r="BL117" s="4"/>
      <c r="BM117" s="4"/>
      <c r="BN117" s="4"/>
      <c r="BO117" s="4"/>
      <c r="BP117" s="4"/>
      <c r="BQ117" s="4"/>
      <c r="BR117" s="4"/>
      <c r="BS117" s="4"/>
      <c r="BT117" s="4"/>
      <c r="BU117" s="4"/>
      <c r="BV117" s="4"/>
    </row>
    <row r="118" spans="1:74" x14ac:dyDescent="0.3">
      <c r="A118" s="4"/>
      <c r="B118" s="4"/>
      <c r="C118" s="4"/>
      <c r="D118" s="4"/>
      <c r="F118" s="4"/>
      <c r="G118" s="4"/>
      <c r="H118" s="4"/>
      <c r="I118" s="4"/>
      <c r="J118" s="4"/>
      <c r="K118" s="4"/>
      <c r="L118" s="4"/>
      <c r="M118" s="4"/>
      <c r="N118" s="4"/>
      <c r="O118" s="4"/>
      <c r="P118" s="4"/>
      <c r="Q118" s="4"/>
      <c r="R118" s="4"/>
      <c r="S118" s="4"/>
      <c r="T118" s="4"/>
      <c r="U118" s="4"/>
      <c r="V118" s="4"/>
      <c r="AA118" s="4"/>
      <c r="AB118" s="4"/>
      <c r="AC118" s="4"/>
      <c r="AD118" s="4"/>
      <c r="AE118" s="4"/>
      <c r="AF118" s="4"/>
      <c r="AG118" s="4"/>
      <c r="AH118" s="4"/>
      <c r="AI118" s="4"/>
      <c r="AJ118" s="4"/>
      <c r="AK118" s="4"/>
      <c r="AL118" s="4"/>
      <c r="AM118" s="4"/>
      <c r="AN118" s="4"/>
      <c r="AO118" s="4"/>
      <c r="AP118" s="5"/>
      <c r="AQ118" s="4"/>
      <c r="AR118" s="4"/>
      <c r="AS118" s="4"/>
      <c r="AT118" s="5"/>
      <c r="AU118" s="4"/>
      <c r="AV118" s="4"/>
      <c r="AW118" s="31"/>
      <c r="AX118" s="3"/>
      <c r="AY118" s="4"/>
      <c r="AZ118" s="4"/>
      <c r="BA118" s="4"/>
      <c r="BB118" s="4"/>
      <c r="BC118" s="4"/>
      <c r="BD118" s="4"/>
      <c r="BE118" s="3"/>
      <c r="BF118" s="3"/>
      <c r="BG118" s="3"/>
      <c r="BH118" s="3"/>
      <c r="BI118" s="4"/>
      <c r="BJ118" s="4"/>
      <c r="BK118" s="4"/>
      <c r="BL118" s="4"/>
      <c r="BM118" s="4"/>
      <c r="BN118" s="4"/>
      <c r="BO118" s="4"/>
      <c r="BP118" s="4"/>
      <c r="BQ118" s="4"/>
      <c r="BR118" s="4"/>
      <c r="BS118" s="4"/>
      <c r="BT118" s="4"/>
      <c r="BU118" s="4"/>
      <c r="BV118" s="4"/>
    </row>
    <row r="119" spans="1:74" x14ac:dyDescent="0.3">
      <c r="A119" s="4"/>
      <c r="B119" s="4"/>
      <c r="C119" s="4"/>
      <c r="D119" s="4"/>
      <c r="F119" s="4"/>
      <c r="G119" s="4"/>
      <c r="H119" s="4"/>
      <c r="I119" s="4"/>
      <c r="J119" s="4"/>
      <c r="K119" s="4"/>
      <c r="L119" s="4"/>
      <c r="M119" s="4"/>
      <c r="N119" s="4"/>
      <c r="O119" s="4"/>
      <c r="P119" s="4"/>
      <c r="Q119" s="4"/>
      <c r="R119" s="4"/>
      <c r="S119" s="4"/>
      <c r="T119" s="4"/>
      <c r="U119" s="4"/>
      <c r="V119" s="4"/>
      <c r="AA119" s="4"/>
      <c r="AB119" s="4"/>
      <c r="AC119" s="4"/>
      <c r="AD119" s="4"/>
      <c r="AE119" s="4"/>
      <c r="AF119" s="4"/>
      <c r="AG119" s="4"/>
      <c r="AH119" s="4"/>
      <c r="AI119" s="4"/>
      <c r="AJ119" s="4"/>
      <c r="AK119" s="4"/>
      <c r="AL119" s="4"/>
      <c r="AM119" s="4"/>
      <c r="AN119" s="4"/>
      <c r="AO119" s="4"/>
      <c r="AP119" s="5"/>
      <c r="AQ119" s="4"/>
      <c r="AR119" s="4"/>
      <c r="AS119" s="4"/>
      <c r="AT119" s="5"/>
      <c r="AU119" s="4"/>
      <c r="AV119" s="4"/>
      <c r="AW119" s="31"/>
      <c r="AX119" s="3"/>
      <c r="AY119" s="4"/>
      <c r="AZ119" s="4"/>
      <c r="BA119" s="4"/>
      <c r="BB119" s="4"/>
      <c r="BC119" s="4"/>
      <c r="BD119" s="4"/>
      <c r="BE119" s="3"/>
      <c r="BF119" s="3"/>
      <c r="BG119" s="3"/>
      <c r="BH119" s="3"/>
      <c r="BI119" s="4"/>
      <c r="BJ119" s="4"/>
      <c r="BK119" s="4"/>
      <c r="BL119" s="4"/>
      <c r="BM119" s="4"/>
      <c r="BN119" s="4"/>
      <c r="BO119" s="4"/>
      <c r="BP119" s="4"/>
      <c r="BQ119" s="4"/>
      <c r="BR119" s="4"/>
      <c r="BS119" s="4"/>
      <c r="BT119" s="4"/>
      <c r="BU119" s="4"/>
      <c r="BV119" s="4"/>
    </row>
    <row r="120" spans="1:74" x14ac:dyDescent="0.3">
      <c r="A120" s="4" t="e">
        <f>(HLOOKUP(#REF!,$B$32:$X$33,2,FALSE))*A61</f>
        <v>#REF!</v>
      </c>
      <c r="B120" s="4" t="e">
        <f>(HLOOKUP(#REF!,$B$32:$X$33,2,FALSE))*B32</f>
        <v>#REF!</v>
      </c>
      <c r="C120" s="4" t="e">
        <f>(HLOOKUP(#REF!,$B$32:$X$33,2,FALSE))*C32</f>
        <v>#REF!</v>
      </c>
      <c r="D120" s="4" t="e">
        <f>(HLOOKUP(#REF!,$B$32:$X$33,2,FALSE))*D32</f>
        <v>#REF!</v>
      </c>
      <c r="H120" s="4"/>
      <c r="I120" s="4"/>
      <c r="J120" s="4"/>
      <c r="K120" s="4"/>
      <c r="L120" s="4"/>
      <c r="M120" s="4"/>
      <c r="N120" s="4"/>
      <c r="O120" s="4"/>
      <c r="P120" s="4"/>
      <c r="Q120" s="4"/>
      <c r="R120" s="4"/>
      <c r="S120" s="4"/>
      <c r="T120" s="4"/>
      <c r="U120" s="4"/>
      <c r="V120" s="4"/>
      <c r="AA120" s="4"/>
      <c r="AB120" s="4"/>
      <c r="AC120" s="4"/>
      <c r="AD120" s="4"/>
      <c r="AE120" s="4"/>
      <c r="AF120" s="4"/>
      <c r="AG120" s="4"/>
      <c r="AH120" s="4"/>
      <c r="AI120" s="4"/>
      <c r="AJ120" s="4"/>
      <c r="AK120" s="4"/>
      <c r="AL120" s="4"/>
      <c r="AM120" s="3"/>
      <c r="AN120" s="4"/>
      <c r="AO120" s="4"/>
      <c r="AP120" s="5"/>
      <c r="AQ120" s="4"/>
      <c r="AR120" s="4"/>
      <c r="AS120" s="4"/>
      <c r="AT120" s="5"/>
      <c r="AU120" s="4"/>
      <c r="AV120" s="4"/>
      <c r="AW120" s="31"/>
      <c r="AX120" s="3"/>
      <c r="AY120" s="4"/>
      <c r="AZ120" s="4"/>
      <c r="BA120" s="4"/>
      <c r="BB120" s="4"/>
      <c r="BC120" s="4"/>
      <c r="BD120" s="4"/>
      <c r="BE120" s="3"/>
      <c r="BF120" s="3"/>
      <c r="BG120" s="3"/>
      <c r="BH120" s="3"/>
      <c r="BI120" s="4"/>
      <c r="BJ120" s="4"/>
      <c r="BK120" s="4"/>
      <c r="BL120" s="4"/>
      <c r="BM120" s="4"/>
      <c r="BN120" s="4"/>
      <c r="BO120" s="4"/>
      <c r="BP120" s="4"/>
      <c r="BQ120" s="4"/>
      <c r="BR120" s="4"/>
      <c r="BS120" s="4"/>
      <c r="BT120" s="4"/>
      <c r="BU120" s="4"/>
      <c r="BV120" s="4"/>
    </row>
    <row r="121" spans="1:74" ht="15" thickBot="1" x14ac:dyDescent="0.35">
      <c r="A121" s="4" t="e">
        <f>A120*5</f>
        <v>#REF!</v>
      </c>
      <c r="B121" s="4" t="e">
        <f>B120*5</f>
        <v>#REF!</v>
      </c>
      <c r="C121" s="4" t="e">
        <f>C120*5</f>
        <v>#REF!</v>
      </c>
      <c r="D121" s="4" t="e">
        <f>D120*5</f>
        <v>#REF!</v>
      </c>
      <c r="F121" s="4"/>
      <c r="G121" s="4"/>
      <c r="H121" s="4"/>
      <c r="I121" s="4"/>
      <c r="J121" s="4"/>
      <c r="K121" s="4"/>
      <c r="L121" s="4"/>
      <c r="M121" s="4"/>
      <c r="N121" s="4"/>
      <c r="O121" s="4"/>
      <c r="P121" s="4"/>
      <c r="Q121" s="4"/>
      <c r="R121" s="4"/>
      <c r="S121" s="4"/>
      <c r="T121" s="4"/>
      <c r="U121" s="4"/>
      <c r="V121" s="4"/>
      <c r="AA121" s="4"/>
      <c r="AB121" s="4"/>
      <c r="AC121" s="4"/>
      <c r="AD121" s="4"/>
      <c r="AE121" s="4"/>
      <c r="AF121" s="4"/>
      <c r="AG121" s="4"/>
      <c r="AH121" s="4"/>
      <c r="AI121" s="4"/>
      <c r="AJ121" s="4"/>
      <c r="AK121" s="4"/>
      <c r="AL121" s="4"/>
      <c r="AM121" s="3"/>
      <c r="AN121" s="4"/>
      <c r="AO121" s="4"/>
      <c r="AP121" s="5"/>
      <c r="AQ121" s="4"/>
      <c r="AR121" s="4"/>
      <c r="AS121" s="4"/>
      <c r="AT121" s="5"/>
      <c r="AU121" s="4"/>
      <c r="AV121" s="4"/>
      <c r="AW121" s="31"/>
      <c r="AX121" s="3"/>
      <c r="AY121" s="4"/>
      <c r="AZ121" s="4"/>
      <c r="BA121" s="4"/>
      <c r="BB121" s="4"/>
      <c r="BC121" s="4"/>
      <c r="BD121" s="4"/>
      <c r="BE121" s="3"/>
      <c r="BF121" s="3"/>
      <c r="BG121" s="3"/>
      <c r="BH121" s="3"/>
      <c r="BI121" s="4"/>
      <c r="BJ121" s="4"/>
      <c r="BK121" s="4"/>
      <c r="BL121" s="4"/>
      <c r="BM121" s="4"/>
      <c r="BN121" s="4"/>
      <c r="BO121" s="4"/>
      <c r="BP121" s="4"/>
      <c r="BQ121" s="4"/>
      <c r="BR121" s="4"/>
      <c r="BS121" s="4"/>
      <c r="BT121" s="4"/>
      <c r="BU121" s="4"/>
      <c r="BV121" s="4"/>
    </row>
    <row r="122" spans="1:74" ht="18" thickBot="1" x14ac:dyDescent="0.35">
      <c r="A122" s="4"/>
      <c r="B122" s="4"/>
      <c r="C122" s="4"/>
      <c r="D122" s="18" t="e">
        <f>SUM(A121:X121)</f>
        <v>#REF!</v>
      </c>
      <c r="F122" s="4"/>
      <c r="G122" s="4"/>
      <c r="H122" s="4"/>
      <c r="I122" s="4"/>
      <c r="J122" s="4"/>
      <c r="K122" s="4"/>
      <c r="L122" s="4"/>
      <c r="M122" s="4"/>
      <c r="N122" s="4"/>
      <c r="O122" s="4"/>
      <c r="P122" s="4"/>
      <c r="Q122" s="4"/>
      <c r="R122" s="4"/>
      <c r="S122" s="4"/>
      <c r="T122" s="4"/>
      <c r="U122" s="4"/>
      <c r="V122" s="4"/>
      <c r="AA122" s="4"/>
      <c r="AB122" s="4"/>
      <c r="AC122" s="4"/>
      <c r="AD122" s="4"/>
      <c r="AE122" s="4"/>
      <c r="AF122" s="4"/>
      <c r="AG122" s="4"/>
      <c r="AH122" s="4"/>
      <c r="AI122" s="4"/>
      <c r="AJ122" s="4"/>
      <c r="AK122" s="4"/>
      <c r="AL122" s="4"/>
      <c r="AM122" s="3"/>
      <c r="AN122" s="4"/>
      <c r="AO122" s="4"/>
      <c r="AP122" s="5"/>
      <c r="AQ122" s="4"/>
      <c r="AR122" s="4"/>
      <c r="AS122" s="4"/>
      <c r="AT122" s="5"/>
      <c r="AU122" s="4"/>
      <c r="AV122" s="4"/>
      <c r="AW122" s="31"/>
      <c r="AX122" s="3"/>
      <c r="AY122" s="4"/>
      <c r="AZ122" s="4"/>
      <c r="BA122" s="4"/>
      <c r="BB122" s="4"/>
      <c r="BC122" s="4"/>
      <c r="BD122" s="4"/>
      <c r="BE122" s="3"/>
      <c r="BF122" s="3"/>
      <c r="BG122" s="3"/>
      <c r="BH122" s="3"/>
      <c r="BI122" s="4"/>
      <c r="BJ122" s="4"/>
      <c r="BK122" s="4"/>
      <c r="BL122" s="4"/>
      <c r="BM122" s="4"/>
      <c r="BN122" s="4"/>
      <c r="BO122" s="4"/>
      <c r="BP122" s="4"/>
      <c r="BQ122" s="4"/>
      <c r="BR122" s="4"/>
      <c r="BS122" s="4"/>
      <c r="BT122" s="4"/>
      <c r="BU122" s="4"/>
      <c r="BV122" s="4"/>
    </row>
    <row r="123" spans="1:74" x14ac:dyDescent="0.3">
      <c r="A123" s="4"/>
      <c r="B123" s="4"/>
      <c r="C123" s="4"/>
      <c r="D123" s="4"/>
      <c r="F123" s="4"/>
      <c r="G123" s="4"/>
      <c r="H123" s="4"/>
      <c r="I123" s="4"/>
      <c r="J123" s="4"/>
      <c r="K123" s="4"/>
      <c r="L123" s="4"/>
      <c r="M123" s="4"/>
      <c r="N123" s="4"/>
      <c r="O123" s="4"/>
      <c r="P123" s="4"/>
      <c r="Q123" s="4"/>
      <c r="R123" s="4"/>
      <c r="S123" s="4"/>
      <c r="T123" s="4"/>
      <c r="U123" s="4"/>
      <c r="V123" s="4"/>
      <c r="AA123" s="4"/>
      <c r="AB123" s="4"/>
      <c r="AC123" s="4"/>
      <c r="AD123" s="4"/>
      <c r="AE123" s="4"/>
      <c r="AF123" s="4"/>
      <c r="AG123" s="4"/>
      <c r="AH123" s="4"/>
      <c r="AI123" s="4"/>
      <c r="AJ123" s="4"/>
      <c r="AK123" s="4"/>
      <c r="AL123" s="4"/>
      <c r="AM123" s="3"/>
      <c r="AN123" s="4"/>
      <c r="AO123" s="4"/>
      <c r="AP123" s="5"/>
      <c r="AQ123" s="4"/>
      <c r="AR123" s="4"/>
      <c r="AS123" s="4"/>
      <c r="AT123" s="5"/>
      <c r="AU123" s="4"/>
      <c r="AV123" s="4"/>
      <c r="AW123" s="31"/>
      <c r="AX123" s="3"/>
      <c r="AY123" s="4"/>
      <c r="AZ123" s="4"/>
      <c r="BA123" s="4"/>
      <c r="BB123" s="4"/>
      <c r="BC123" s="4"/>
      <c r="BD123" s="4"/>
      <c r="BE123" s="3"/>
      <c r="BF123" s="3"/>
      <c r="BG123" s="3"/>
      <c r="BH123" s="3"/>
      <c r="BI123" s="4"/>
      <c r="BJ123" s="4"/>
      <c r="BK123" s="4"/>
      <c r="BL123" s="4"/>
      <c r="BM123" s="4"/>
      <c r="BN123" s="4"/>
      <c r="BO123" s="4"/>
      <c r="BP123" s="4"/>
      <c r="BQ123" s="4"/>
      <c r="BR123" s="4"/>
      <c r="BS123" s="4"/>
      <c r="BT123" s="4"/>
      <c r="BU123" s="4"/>
      <c r="BV123" s="4"/>
    </row>
    <row r="124" spans="1:74" x14ac:dyDescent="0.3">
      <c r="A124" s="4"/>
      <c r="B124" s="4"/>
      <c r="C124" s="4"/>
      <c r="D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3"/>
      <c r="AN124" s="4"/>
      <c r="AO124" s="4"/>
      <c r="AP124" s="5"/>
      <c r="AQ124" s="4"/>
      <c r="AR124" s="4"/>
      <c r="AS124" s="4"/>
      <c r="AT124" s="5"/>
      <c r="AU124" s="4"/>
      <c r="AV124" s="4"/>
      <c r="AW124" s="31"/>
      <c r="AX124" s="3"/>
      <c r="AY124" s="4"/>
      <c r="AZ124" s="4"/>
      <c r="BA124" s="4"/>
      <c r="BB124" s="4"/>
      <c r="BC124" s="4"/>
      <c r="BD124" s="4"/>
      <c r="BE124" s="3"/>
      <c r="BF124" s="3"/>
      <c r="BG124" s="3"/>
      <c r="BH124" s="3"/>
      <c r="BI124" s="4"/>
      <c r="BJ124" s="4"/>
      <c r="BK124" s="4"/>
      <c r="BL124" s="4"/>
      <c r="BM124" s="4"/>
      <c r="BN124" s="4"/>
      <c r="BO124" s="4"/>
      <c r="BP124" s="4"/>
      <c r="BQ124" s="4"/>
      <c r="BR124" s="4"/>
      <c r="BS124" s="4"/>
      <c r="BT124" s="4"/>
      <c r="BU124" s="4"/>
      <c r="BV124" s="4"/>
    </row>
    <row r="125" spans="1:74"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3"/>
      <c r="AN125" s="4"/>
      <c r="AO125" s="4"/>
      <c r="AP125" s="5"/>
      <c r="AQ125" s="4"/>
      <c r="AR125" s="4"/>
      <c r="AS125" s="4"/>
      <c r="AT125" s="5"/>
      <c r="AU125" s="4"/>
      <c r="AV125" s="4"/>
      <c r="AW125" s="31"/>
      <c r="AX125" s="3"/>
      <c r="AY125" s="4"/>
      <c r="AZ125" s="4"/>
      <c r="BA125" s="4"/>
      <c r="BB125" s="4"/>
      <c r="BC125" s="4"/>
      <c r="BD125" s="4"/>
      <c r="BE125" s="3"/>
      <c r="BF125" s="3"/>
      <c r="BG125" s="3"/>
      <c r="BH125" s="3"/>
      <c r="BI125" s="4"/>
      <c r="BJ125" s="4"/>
      <c r="BK125" s="4"/>
      <c r="BL125" s="4"/>
      <c r="BM125" s="4"/>
      <c r="BN125" s="4"/>
      <c r="BO125" s="4"/>
      <c r="BP125" s="4"/>
      <c r="BQ125" s="4"/>
      <c r="BR125" s="4"/>
      <c r="BS125" s="4"/>
      <c r="BT125" s="4"/>
      <c r="BU125" s="4"/>
      <c r="BV125" s="4"/>
    </row>
    <row r="126" spans="1:74" ht="28.2" thickBot="1" x14ac:dyDescent="0.35">
      <c r="A126" s="23" t="s">
        <v>639</v>
      </c>
      <c r="B126" s="40"/>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3"/>
      <c r="AN126" s="4"/>
      <c r="AO126" s="4"/>
      <c r="AP126" s="5"/>
      <c r="AQ126" s="4"/>
      <c r="AR126" s="4"/>
      <c r="AS126" s="4"/>
      <c r="AT126" s="5"/>
      <c r="AU126" s="4"/>
      <c r="AV126" s="4"/>
      <c r="AW126" s="31"/>
      <c r="AX126" s="3"/>
      <c r="AY126" s="4"/>
      <c r="AZ126" s="4"/>
      <c r="BA126" s="4"/>
      <c r="BB126" s="4"/>
      <c r="BC126" s="4"/>
      <c r="BD126" s="4"/>
      <c r="BE126" s="3"/>
      <c r="BF126" s="3"/>
      <c r="BG126" s="3"/>
      <c r="BH126" s="3"/>
      <c r="BI126" s="4"/>
      <c r="BJ126" s="4"/>
      <c r="BK126" s="4"/>
      <c r="BL126" s="4"/>
      <c r="BM126" s="4"/>
      <c r="BN126" s="4"/>
      <c r="BO126" s="4"/>
      <c r="BP126" s="4"/>
      <c r="BQ126" s="4"/>
      <c r="BR126" s="4"/>
      <c r="BS126" s="4"/>
      <c r="BT126" s="4"/>
      <c r="BU126" s="4"/>
      <c r="BV126" s="4"/>
    </row>
    <row r="127" spans="1:74" ht="28.2" thickBot="1" x14ac:dyDescent="0.35">
      <c r="A127" s="24" t="s">
        <v>619</v>
      </c>
      <c r="B127" s="39"/>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3"/>
      <c r="AN127" s="4"/>
      <c r="AO127" s="4"/>
      <c r="AP127" s="5"/>
      <c r="AQ127" s="4"/>
      <c r="AR127" s="4"/>
      <c r="AS127" s="4"/>
      <c r="AT127" s="5"/>
      <c r="AU127" s="4"/>
      <c r="AV127" s="4"/>
      <c r="AW127" s="31"/>
      <c r="AX127" s="3"/>
      <c r="AY127" s="4"/>
      <c r="AZ127" s="4"/>
      <c r="BA127" s="4"/>
      <c r="BB127" s="4"/>
      <c r="BC127" s="4"/>
      <c r="BD127" s="4"/>
      <c r="BE127" s="3"/>
      <c r="BF127" s="3"/>
      <c r="BG127" s="3"/>
      <c r="BH127" s="3"/>
      <c r="BI127" s="4"/>
      <c r="BJ127" s="4"/>
      <c r="BK127" s="4"/>
      <c r="BL127" s="4"/>
      <c r="BM127" s="4"/>
      <c r="BN127" s="4"/>
      <c r="BO127" s="4"/>
      <c r="BP127" s="4"/>
      <c r="BQ127" s="4"/>
      <c r="BR127" s="4"/>
      <c r="BS127" s="4"/>
      <c r="BT127" s="4"/>
      <c r="BU127" s="4"/>
      <c r="BV127" s="4"/>
    </row>
    <row r="128" spans="1:74" ht="28.2" thickBot="1" x14ac:dyDescent="0.35">
      <c r="A128" s="25" t="s">
        <v>621</v>
      </c>
      <c r="B128" s="38"/>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3"/>
      <c r="AN128" s="4"/>
      <c r="AO128" s="4"/>
      <c r="AP128" s="5"/>
      <c r="AQ128" s="4"/>
      <c r="AR128" s="4"/>
      <c r="AS128" s="4"/>
      <c r="AT128" s="5"/>
      <c r="AU128" s="4"/>
      <c r="AV128" s="4"/>
      <c r="AW128" s="31"/>
      <c r="AX128" s="3"/>
      <c r="AY128" s="4"/>
      <c r="AZ128" s="4"/>
      <c r="BA128" s="4"/>
      <c r="BB128" s="4"/>
      <c r="BC128" s="4"/>
      <c r="BD128" s="4"/>
      <c r="BE128" s="3"/>
      <c r="BF128" s="3"/>
      <c r="BG128" s="3"/>
      <c r="BH128" s="3"/>
      <c r="BI128" s="4"/>
      <c r="BJ128" s="4"/>
      <c r="BK128" s="4"/>
      <c r="BL128" s="4"/>
      <c r="BM128" s="4"/>
      <c r="BN128" s="4"/>
      <c r="BO128" s="4"/>
      <c r="BP128" s="4"/>
      <c r="BQ128" s="4"/>
      <c r="BR128" s="4"/>
      <c r="BS128" s="4"/>
      <c r="BT128" s="4"/>
      <c r="BU128" s="4"/>
      <c r="BV128" s="4"/>
    </row>
    <row r="129" spans="1:74" ht="28.2" thickBot="1" x14ac:dyDescent="0.35">
      <c r="A129" s="26" t="s">
        <v>623</v>
      </c>
      <c r="B129" s="37"/>
      <c r="C129" s="4"/>
      <c r="D129" s="4"/>
      <c r="E129" s="4"/>
      <c r="F129" s="4"/>
      <c r="G129" s="4"/>
      <c r="H129" s="4"/>
      <c r="I129" s="4"/>
      <c r="J129" s="4"/>
      <c r="K129" s="4"/>
      <c r="L129" s="4"/>
      <c r="M129" s="4"/>
      <c r="N129" s="4"/>
      <c r="O129" s="4"/>
      <c r="P129" s="4"/>
      <c r="Q129" s="4"/>
      <c r="R129" s="4"/>
      <c r="S129" s="4"/>
      <c r="T129" s="4"/>
      <c r="U129" s="4"/>
      <c r="V129" s="4"/>
      <c r="W129" s="4"/>
      <c r="X129" s="4"/>
      <c r="Y129" s="4"/>
      <c r="Z129" s="4"/>
      <c r="AA129" s="6"/>
      <c r="AB129" s="6"/>
      <c r="AC129" s="6"/>
      <c r="AD129" s="6"/>
      <c r="AE129" s="6"/>
      <c r="AF129" s="6"/>
      <c r="AG129" s="6"/>
      <c r="AH129" s="6"/>
      <c r="AI129" s="6"/>
      <c r="AJ129" s="6"/>
      <c r="AK129" s="6"/>
      <c r="AL129" s="6"/>
      <c r="AM129" s="6"/>
      <c r="AN129" s="6"/>
      <c r="AO129" s="6"/>
      <c r="AP129" s="6"/>
      <c r="AQ129" s="6"/>
      <c r="AR129" s="6"/>
      <c r="AS129" s="6"/>
      <c r="AT129" s="6"/>
      <c r="AU129" s="6"/>
      <c r="AV129" s="6"/>
      <c r="AW129" s="2"/>
      <c r="AX129" s="6"/>
      <c r="AY129" s="6"/>
      <c r="AZ129" s="6"/>
      <c r="BA129" s="6"/>
      <c r="BB129" s="6"/>
      <c r="BC129" s="6"/>
      <c r="BD129" s="6"/>
      <c r="BE129" s="6"/>
      <c r="BF129" s="6"/>
      <c r="BG129" s="6"/>
      <c r="BH129" s="6"/>
      <c r="BI129" s="6"/>
      <c r="BJ129" s="6"/>
      <c r="BK129" s="6"/>
      <c r="BL129" s="6"/>
      <c r="BM129" s="6"/>
      <c r="BN129" s="7"/>
      <c r="BO129" s="7"/>
      <c r="BP129" s="6"/>
      <c r="BQ129" s="6"/>
      <c r="BR129" s="6"/>
      <c r="BS129" s="6"/>
      <c r="BT129" s="6"/>
      <c r="BU129" s="6"/>
      <c r="BV129" s="6"/>
    </row>
    <row r="130" spans="1:74" ht="28.2" thickBot="1" x14ac:dyDescent="0.35">
      <c r="A130" s="27" t="s">
        <v>598</v>
      </c>
      <c r="B130" s="36"/>
      <c r="C130" s="4"/>
      <c r="D130" s="4"/>
      <c r="E130" s="4"/>
      <c r="F130" s="4"/>
      <c r="G130" s="4"/>
      <c r="H130" s="4"/>
      <c r="I130" s="4"/>
      <c r="J130" s="4"/>
      <c r="K130" s="4"/>
      <c r="L130" s="4"/>
      <c r="M130" s="4"/>
      <c r="N130" s="4"/>
      <c r="O130" s="4"/>
      <c r="P130" s="4"/>
      <c r="Q130" s="4"/>
      <c r="R130" s="4"/>
      <c r="S130" s="4"/>
      <c r="T130" s="4"/>
      <c r="U130" s="4"/>
      <c r="V130" s="4"/>
      <c r="W130" s="4"/>
      <c r="X130" s="4"/>
      <c r="Y130" s="4"/>
      <c r="Z130" s="4"/>
      <c r="AA130" s="6"/>
      <c r="AB130" s="6"/>
      <c r="AC130" s="6"/>
      <c r="AD130" s="6"/>
      <c r="AE130" s="6"/>
      <c r="AF130" s="6"/>
      <c r="AG130" s="6"/>
      <c r="AH130" s="6"/>
      <c r="AI130" s="6"/>
      <c r="AJ130" s="6"/>
      <c r="AK130" s="6"/>
      <c r="AL130" s="6"/>
      <c r="AM130" s="6"/>
      <c r="AN130" s="6"/>
      <c r="AO130" s="6"/>
      <c r="AP130" s="6"/>
      <c r="AQ130" s="6"/>
      <c r="AR130" s="6"/>
      <c r="AS130" s="6"/>
      <c r="AT130" s="6"/>
      <c r="AU130" s="6"/>
      <c r="AV130" s="6"/>
      <c r="AW130" s="2"/>
      <c r="AX130" s="6"/>
      <c r="AY130" s="6"/>
      <c r="AZ130" s="6"/>
      <c r="BA130" s="6"/>
      <c r="BB130" s="6"/>
      <c r="BC130" s="6"/>
      <c r="BD130" s="6"/>
      <c r="BE130" s="6"/>
      <c r="BF130" s="6"/>
      <c r="BG130" s="6"/>
      <c r="BH130" s="6"/>
      <c r="BI130" s="6"/>
      <c r="BJ130" s="6"/>
      <c r="BK130" s="6"/>
      <c r="BL130" s="6"/>
      <c r="BM130" s="6"/>
      <c r="BN130" s="7"/>
      <c r="BO130" s="7"/>
      <c r="BP130" s="6"/>
      <c r="BQ130" s="6"/>
      <c r="BR130" s="6"/>
      <c r="BS130" s="6"/>
      <c r="BT130" s="6"/>
      <c r="BU130" s="6"/>
      <c r="BV130" s="6"/>
    </row>
  </sheetData>
  <mergeCells count="8">
    <mergeCell ref="C44:G44"/>
    <mergeCell ref="H8:L8"/>
    <mergeCell ref="A5:L5"/>
    <mergeCell ref="A22:L22"/>
    <mergeCell ref="B24:C24"/>
    <mergeCell ref="A36:B36"/>
    <mergeCell ref="L23:O23"/>
    <mergeCell ref="F23:H23"/>
  </mergeCells>
  <conditionalFormatting sqref="AO9:AO13">
    <cfRule type="colorScale" priority="2">
      <colorScale>
        <cfvo type="min"/>
        <cfvo type="percentile" val="50"/>
        <cfvo type="max"/>
        <color rgb="FFF8696B"/>
        <color rgb="FFFFEB84"/>
        <color rgb="FF63BE7B"/>
      </colorScale>
    </cfRule>
  </conditionalFormatting>
  <conditionalFormatting sqref="AS9:AS1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Presentación</vt:lpstr>
      <vt:lpstr>Metodología</vt:lpstr>
      <vt:lpstr>Matriz explicativa</vt:lpstr>
      <vt:lpstr>Formato Matriz</vt:lpstr>
      <vt:lpstr>Probabilidad-Impacto</vt:lpstr>
      <vt:lpstr>Datos</vt:lpstr>
      <vt:lpstr>Evento_Externo</vt:lpstr>
      <vt:lpstr>Infraestructura</vt:lpstr>
      <vt:lpstr>Procesos</vt:lpstr>
      <vt:lpstr>Talento_Humano</vt:lpstr>
      <vt:lpstr>Tecnología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Leonardo Caro Pedreros</dc:creator>
  <cp:keywords/>
  <dc:description/>
  <cp:lastModifiedBy>Martha Patricia Zornosa Guerra -  GIT de Apoyo Informa</cp:lastModifiedBy>
  <cp:revision/>
  <dcterms:created xsi:type="dcterms:W3CDTF">2023-07-10T12:07:19Z</dcterms:created>
  <dcterms:modified xsi:type="dcterms:W3CDTF">2026-03-04T20:28:25Z</dcterms:modified>
  <cp:category/>
  <cp:contentStatus/>
</cp:coreProperties>
</file>