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uramanuelazuluagapareja/Desktop/"/>
    </mc:Choice>
  </mc:AlternateContent>
  <xr:revisionPtr revIDLastSave="0" documentId="8_{007848EB-5036-254B-9DE7-CB2B088BEEC1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PLAN DE ACCION 2021" sheetId="1" r:id="rId1"/>
    <sheet name="Resumen" sheetId="5" r:id="rId2"/>
  </sheets>
  <definedNames>
    <definedName name="_xlnm._FilterDatabase" localSheetId="0" hidden="1">'PLAN DE ACCION 2021'!$B$4:$N$11</definedName>
    <definedName name="_xlnm._FilterDatabase" localSheetId="1" hidden="1">Resumen!$C$2:$H$3</definedName>
    <definedName name="_xlnm.Print_Area" localSheetId="0">'PLAN DE ACCION 2021'!$B$2:$N$187</definedName>
    <definedName name="_xlnm.Print_Area" localSheetId="1">Resumen!$B$1:$H$37</definedName>
    <definedName name="_xlnm.Print_Titles" localSheetId="0">'PLAN DE ACCION 2021'!$2:$4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8" i="1" l="1"/>
  <c r="G18" i="5"/>
  <c r="G36" i="5"/>
  <c r="G37" i="5" l="1"/>
  <c r="L100" i="1"/>
  <c r="L108" i="1"/>
  <c r="L117" i="1"/>
  <c r="L126" i="1"/>
  <c r="L131" i="1"/>
  <c r="L135" i="1"/>
  <c r="L145" i="1"/>
  <c r="L163" i="1"/>
  <c r="L171" i="1"/>
  <c r="L184" i="1"/>
  <c r="L50" i="1"/>
  <c r="L47" i="1"/>
  <c r="L44" i="1"/>
  <c r="L41" i="1"/>
  <c r="L33" i="1"/>
  <c r="L30" i="1"/>
  <c r="L26" i="1"/>
  <c r="L17" i="1"/>
  <c r="L91" i="1"/>
  <c r="H18" i="5"/>
  <c r="N26" i="1"/>
  <c r="N63" i="1"/>
  <c r="N91" i="1"/>
  <c r="L63" i="1"/>
  <c r="N17" i="1"/>
  <c r="L55" i="1"/>
  <c r="L76" i="1"/>
  <c r="N69" i="1"/>
  <c r="L69" i="1"/>
  <c r="L78" i="1"/>
  <c r="L79" i="1" s="1"/>
  <c r="N79" i="1"/>
  <c r="N11" i="1"/>
  <c r="L11" i="1"/>
  <c r="L93" i="1" l="1"/>
  <c r="L187" i="1" s="1"/>
  <c r="L186" i="1"/>
  <c r="N93" i="1"/>
</calcChain>
</file>

<file path=xl/sharedStrings.xml><?xml version="1.0" encoding="utf-8"?>
<sst xmlns="http://schemas.openxmlformats.org/spreadsheetml/2006/main" count="560" uniqueCount="350">
  <si>
    <t>Valor Presupuesto General De Inversión</t>
  </si>
  <si>
    <t xml:space="preserve">Nombre del Indicador De La Actividad </t>
  </si>
  <si>
    <t>Vr.Ponderado Actividad</t>
  </si>
  <si>
    <t xml:space="preserve">Objetivo Institucional al que le Apunta </t>
  </si>
  <si>
    <t>Nombre Del Proceso</t>
  </si>
  <si>
    <t>Nombre De Tipo De Plan</t>
  </si>
  <si>
    <t>FUNCIONAMIENTO</t>
  </si>
  <si>
    <t>SUBTOTAL</t>
  </si>
  <si>
    <t xml:space="preserve"> </t>
  </si>
  <si>
    <t>Objetivo No.6</t>
  </si>
  <si>
    <t>GESTION TICs</t>
  </si>
  <si>
    <t xml:space="preserve">Efectividad Desarrollo y Soporte </t>
  </si>
  <si>
    <t>Pérdida de disponibilidad, integridad y confidencialidad de la información</t>
  </si>
  <si>
    <t>No. Proyecto</t>
  </si>
  <si>
    <t xml:space="preserve"> INFORMES POR DEPARTAMENTOS</t>
  </si>
  <si>
    <t xml:space="preserve"> BOLETÍN DEUDORES MOROSOS DEL ESTADO</t>
  </si>
  <si>
    <t>Cumplimiento de los recursos apropiados para proyectos de inversión</t>
  </si>
  <si>
    <t>Objetivo No. 6</t>
  </si>
  <si>
    <t xml:space="preserve">No. </t>
  </si>
  <si>
    <t>Despliegue del SIGI y sus componentes</t>
  </si>
  <si>
    <t>Efectividad en las transferencias primarias</t>
  </si>
  <si>
    <t>Percepción información y comunicación interna</t>
  </si>
  <si>
    <t>Causación de las obligaciones de la CGN</t>
  </si>
  <si>
    <t>Cumplimiento Ejecución Presupuestal</t>
  </si>
  <si>
    <t>Percepción- Satisfacción Capacitación Externa</t>
  </si>
  <si>
    <t>Seguimiento a la Gestión de Riesgos</t>
  </si>
  <si>
    <t xml:space="preserve"> INFORME CONSOLIDADO DE CONTROL INTERNO CONTABLE</t>
  </si>
  <si>
    <t>Información y Comunicación externa</t>
  </si>
  <si>
    <t>Información y Comunicación Interna</t>
  </si>
  <si>
    <t>Percepción información y comunicación Externa</t>
  </si>
  <si>
    <t>Cualificación servidores públicos responsables de la información financiera y ciudadanía (Externo)</t>
  </si>
  <si>
    <t>INFORMES POR DEPARTAMENTOS</t>
  </si>
  <si>
    <t>BOLETÍN DEUDORES MOROSOS DEL ESTADO</t>
  </si>
  <si>
    <t xml:space="preserve">SISTEMAL DE GESTIÓN AMBIENTAL </t>
  </si>
  <si>
    <t>Elaborar el Informe consolidado de control interno contable</t>
  </si>
  <si>
    <t>Elaborar los informes por Departamentos</t>
  </si>
  <si>
    <t>Informes de Boletín Deudores Morosos del  Estado (BDME)</t>
  </si>
  <si>
    <t xml:space="preserve"> COMUNICACIÓN PUBLICA</t>
  </si>
  <si>
    <t>Vr.Ponderado Proyecto o Plan de Acción</t>
  </si>
  <si>
    <t>NORMALIZACIÓN Y CULTURIZACIÓN CONTABLE</t>
  </si>
  <si>
    <t>CONSOLIDACIÓN DE LA INFORMACIÓN</t>
  </si>
  <si>
    <t>CENTRALIZACIÓN DE LA INFORMACIÓN</t>
  </si>
  <si>
    <t>PLANEACIÓN INTEGRAL</t>
  </si>
  <si>
    <t>GESTIÓN TICs</t>
  </si>
  <si>
    <t>MEJORAMIENTO DE LA CALIDAD DE LA INFORMACIÓN CONTABLE PÚBLICA</t>
  </si>
  <si>
    <t>GESTIÓN ADMINISTRATIVA</t>
  </si>
  <si>
    <t>GESTIÓN DE RECURSOS FINANCIEROS</t>
  </si>
  <si>
    <t>GESTIÓN JURÍDICA</t>
  </si>
  <si>
    <t>GESTIÓN HUMANA</t>
  </si>
  <si>
    <t>CONTROL Y EVALUACIÓN</t>
  </si>
  <si>
    <t xml:space="preserve">TOTAL PLANES DE ACCIÓN OPERATIVOS </t>
  </si>
  <si>
    <t xml:space="preserve">TOTAL PLANES DE ACCIÓN ESTRATÉGICOS </t>
  </si>
  <si>
    <t>Presupuesto asignado</t>
  </si>
  <si>
    <t>Presupuesto Asignado</t>
  </si>
  <si>
    <t>Responsable</t>
  </si>
  <si>
    <t>Fecha inicio actividad</t>
  </si>
  <si>
    <t>Fecha final actividad</t>
  </si>
  <si>
    <t>PLAN DE ACCIÓN OPERATIVO</t>
  </si>
  <si>
    <t>SISTEMA DE GESTIÓN AMBIENTAL</t>
  </si>
  <si>
    <t>Líder del proceso</t>
  </si>
  <si>
    <t>Nombre Del Proyecto Y/o Plan de Acción</t>
  </si>
  <si>
    <t>Líder del Proceso</t>
  </si>
  <si>
    <t>Implementación del sistema de gestión</t>
  </si>
  <si>
    <t>Eventos de Capacitación Realizados</t>
  </si>
  <si>
    <t>Índice de Ejecución del PAC</t>
  </si>
  <si>
    <t>MEJORAMIENTO DE LA CALIDAD DE LA INFORMACIÒN CONTABLE PÚBLICA</t>
  </si>
  <si>
    <t>PLAN DE ACCIÓN ESTRATÉGICO</t>
  </si>
  <si>
    <t>COMUNICACIÓN PÚBLICA</t>
  </si>
  <si>
    <t xml:space="preserve">TOTAL PLAN DE ACCIÓN OPERATIVO </t>
  </si>
  <si>
    <t xml:space="preserve">TOTAL PLAN DE ACCIÓN ESTRATÉGICO </t>
  </si>
  <si>
    <t xml:space="preserve">Actualización y Publicación del Régimen de Contabilidad Pública </t>
  </si>
  <si>
    <t>Objetivo No. 3</t>
  </si>
  <si>
    <t>Objetivo No. 2,3</t>
  </si>
  <si>
    <t>Objetivo No. 11,13</t>
  </si>
  <si>
    <t>Objetivo No.12,14</t>
  </si>
  <si>
    <t>Objetivo No. 1,4,5, 7,8,9,10</t>
  </si>
  <si>
    <t>Objetivo No. 1,3,4</t>
  </si>
  <si>
    <t>Producto esperado</t>
  </si>
  <si>
    <t>RCP Actualizado</t>
  </si>
  <si>
    <t>Plan de Capacitación, ficha técnica y programación</t>
  </si>
  <si>
    <t>Material de trabajo y apoyo disponible</t>
  </si>
  <si>
    <t>Informes</t>
  </si>
  <si>
    <t>Serie histórica actualizada en la página web CGN.</t>
  </si>
  <si>
    <t>FORTALECIMIENTO DE LOS CONTROLES DE LA INFORMACIÓN CONTABLE PÚBLICA REPORTADA POR LAS ENTIDADES REGULADAS POR LA CGN A NIVEL NACIONAL</t>
  </si>
  <si>
    <t>Servicios de información y gestión misionales fortalecidos</t>
  </si>
  <si>
    <t>Documentos de lineamientos técnicos</t>
  </si>
  <si>
    <t xml:space="preserve">Servicio de divulgación de en materia fiscal y financiera </t>
  </si>
  <si>
    <t xml:space="preserve">Control Operacional, información documentada, mejora continua. </t>
  </si>
  <si>
    <t>Efectividad en la ejecución de las tareas de soporte y Desarrollo de Software</t>
  </si>
  <si>
    <t xml:space="preserve">Documentos versionados </t>
  </si>
  <si>
    <t>Participación actividades SG-SST</t>
  </si>
  <si>
    <t>Publicaciones difundidas</t>
  </si>
  <si>
    <t>Documentos</t>
  </si>
  <si>
    <t>(Radicados de respuesta)
Base de datos actualizada</t>
  </si>
  <si>
    <t>Informes y SIGI actualizado</t>
  </si>
  <si>
    <t>Página web CGN actualizada</t>
  </si>
  <si>
    <t>Actas, memorias o informes de reunión</t>
  </si>
  <si>
    <t>Plan de compras ejecutado</t>
  </si>
  <si>
    <t>Informe PQRD</t>
  </si>
  <si>
    <t>Comunicaciones enviadas</t>
  </si>
  <si>
    <t>Transferencias realizadas</t>
  </si>
  <si>
    <t>Inventario anual</t>
  </si>
  <si>
    <t>Capacidad tecnológica del sistema de gestión documental</t>
  </si>
  <si>
    <t>Indicador PAC</t>
  </si>
  <si>
    <t>Ejecución Presupuestal</t>
  </si>
  <si>
    <t>Fenecimiento de estados financieros</t>
  </si>
  <si>
    <t>Cumplimiento de los requisitos legales, en los procesos de vinculación.</t>
  </si>
  <si>
    <t>Cumplimiento Plan de Previsión de Recursos Humanos</t>
  </si>
  <si>
    <t>Cumplimiento Plan Estratégico de Talento Humano</t>
  </si>
  <si>
    <t>1,3,4</t>
  </si>
  <si>
    <t>Cumplimiento del plan de capacitación en el 100%</t>
  </si>
  <si>
    <t>Procesos de contratación finalizados</t>
  </si>
  <si>
    <t>Proveer servicios con alta disponibilidad  de la infraestructura tecnológica de la CGN</t>
  </si>
  <si>
    <t xml:space="preserve">Preservación y administración de la confidencialidad, integridad de la información </t>
  </si>
  <si>
    <t>Prevención de  riesgos de seguridad sobre la plataforma de la entidad</t>
  </si>
  <si>
    <t>Informe de Avance del PETI</t>
  </si>
  <si>
    <t xml:space="preserve">Preservar la confidencialidad, integridad y disponibilidad de la información de la CGN </t>
  </si>
  <si>
    <t xml:space="preserve"> Objetivo No. 3</t>
  </si>
  <si>
    <t xml:space="preserve">  Objetivo No. 3</t>
  </si>
  <si>
    <t>Objetivo No.9</t>
  </si>
  <si>
    <t>Objetivo No.5,9</t>
  </si>
  <si>
    <t>ACTUALIZACIÓN DE LA REGULACIÓN CONTABLE PÚBLICA EN CONVERGENCIA CON ESTÁNDARES
INTERNACIONALES DE INFORMACIÓN FINANCIERA NACIONAL</t>
  </si>
  <si>
    <t>Asesoría y asistencia técnica por demanda</t>
  </si>
  <si>
    <t xml:space="preserve">Entidades refrendadas </t>
  </si>
  <si>
    <t xml:space="preserve">
Tablas de eventos contables, parametrización y mantenimiento de los sistemas SIIF-NACION y SPGR, atención de incidentes.
</t>
  </si>
  <si>
    <t xml:space="preserve">Categorías de la CGN actualizadas de acuerdo con la normatividad vigente,  Desempeño de la Secretaría Técnica de la Comisión Intersectorial del FUT </t>
  </si>
  <si>
    <t xml:space="preserve">Información gestionada con Calidad, Consistencia, Oportunidad, para que el Balance General de la Nación, cumpla con los niveles de confiabilidad y razonabilidad,
</t>
  </si>
  <si>
    <t>Informe de ejecución del Plan de acción, informes de gestión y planes de mejoramiento.</t>
  </si>
  <si>
    <t xml:space="preserve"> FORTALECIMIENTO E INTEGRACIÓN DE LOS SISTEMAS DE GESTIÓN Y CONTROL DE LA CGN A TRAVÉS DEL SISTEMA INTEGRADO DE GESTIÓN INSTITUCIONAL - SIGI NACIONAL</t>
  </si>
  <si>
    <t>Actividades concertadas realizadas</t>
  </si>
  <si>
    <t xml:space="preserve"> PLAN NACIONAL DE CAPACITACIÓN INSTITUCIONAL/CAPACITACIÓN, DIVULGACIÓN Y ASITENCIA TÉCNICA EN  EL MODELO COLOMBIANO DE REGULACIÓN CONTABLE PÚBLICA.</t>
  </si>
  <si>
    <t>FORTALECIMIENTO DE LA PLATAFORMA TECNOLÓGICA PARA LA PRESTACIÓN DE LOS SERVICIOS DE LA CGN NACIONAL</t>
  </si>
  <si>
    <t>FORTALECIMIENTO DE LA GENERACIÓN DE INFORMACIÓN DESDE EL SISTEMA DE INFORMACIÓN MISIONAL DE LA CGN BOGOTÁ</t>
  </si>
  <si>
    <t>Respuesta a cada uno de los conceptos y estudios jurídicos que ingresan al GIT de Jurídica.</t>
  </si>
  <si>
    <t>Objetivo No.1,2,3,4,5,6,7,8,9,10,11,12,13,14,15</t>
  </si>
  <si>
    <t>Encuesta de evaluación de auditorias de gestión</t>
  </si>
  <si>
    <t>ADECUACIÓN FINANCIERA Y ESTADÍSTICA A LOS NUEVOS MARCOS NORMATIVOS NACIONA</t>
  </si>
  <si>
    <t>Objetivo No.  3</t>
  </si>
  <si>
    <t>PLAN NACIONAL DE CAPACITACIÓN INSTITUCIONAL/CAPACITACIÓN, DIVULGACIÓN Y ASITENCIA TÉCNICA EN  EL MODELO COLOMBIANO DE REGULACIÓN CONTABLE PÚBLICA.</t>
  </si>
  <si>
    <t>Objetivo No. 1, 2,3,4,5,6,7,8,9,10,11,12,13,14,15</t>
  </si>
  <si>
    <t>Optimo cumplimiento, así como el  mejoramiento en todas las actividades Litigiosas de la Entidad, procurando su disminución.</t>
  </si>
  <si>
    <t>Derechos de Petición</t>
  </si>
  <si>
    <t>Conceptos Jurídicos</t>
  </si>
  <si>
    <t>FORTALECIMIENTO DE LA PLATAFORMA TECNOLÓGICA PARA LA PRESTACIÓN DE LOS SERVICIOS DE LA CGN NACIONAL.</t>
  </si>
  <si>
    <t>Adoptar el marco de referencia de buenas prácticas  de  gestión de servicios de TI  ITIL  Y COBIT</t>
  </si>
  <si>
    <t>Mejorar los servicios de contingencia  y  continuidad de negocio</t>
  </si>
  <si>
    <t>Actualizar los componentes de la plataforma tecnológica</t>
  </si>
  <si>
    <t>Implementar y gestionar servicios TIC, siguiendo los lineamientos vigentes</t>
  </si>
  <si>
    <t>Actualizar  la estrategia de seguridad de la información de la CGN</t>
  </si>
  <si>
    <t>Seguimiento a la política de Gestión del Conocimiento y la Innovación.</t>
  </si>
  <si>
    <t>Cumplimiento del Plan Institucional de Gestión del Conocimiento y la Innovación.</t>
  </si>
  <si>
    <t>Seguimiento a la política de Gobierno Digital</t>
  </si>
  <si>
    <t xml:space="preserve">Cumplimiento de los requisitos del SGSI para mantenimiento de la certificación.  </t>
  </si>
  <si>
    <t>Actividades con Secretaría Distrital de Ambiente en cuanto al Programa de Gestión Ambiental Empresarial</t>
  </si>
  <si>
    <t>Cumplimiento de los requisitos establecidos en la Matriz de Requisitos Legales Ambientales
Matriz de aspectos e impactos ambientales</t>
  </si>
  <si>
    <t xml:space="preserve">Mesas de trabajo realizadas. </t>
  </si>
  <si>
    <t>Entidades  categorizadas por medio de resolución</t>
  </si>
  <si>
    <t>Mantener y soportar  la plataforma tecnológica de la Entidad</t>
  </si>
  <si>
    <t>Realizar eventos sobre las funcionalidades del sistema  CHIP tanto a los usuarios internos como ECP que lo soliciten por demanda.</t>
  </si>
  <si>
    <t>Analizar y diseñar los requerimientos de actualización del sistema de información frente a la Normatividad Nacional e Internacional</t>
  </si>
  <si>
    <t>Gestionar y apoyar la operación del sistema de Información frente a cambios normativos y funcionalidades</t>
  </si>
  <si>
    <t>Gestionar los reportes de información, ajustado a la normatividad vigente</t>
  </si>
  <si>
    <t>RESÚMEN PEI 2019-2022 PLAN DE ACCIÓN  VIGENCIA 2021</t>
  </si>
  <si>
    <t>ADECUACIÓN FINANCIERA Y ESTADÍSTICA A LOS NUEVOS MARCOS NORMATIVOS NACIONAL</t>
  </si>
  <si>
    <t>20 Documentos normativos</t>
  </si>
  <si>
    <t>Implementar y producir la metodología ajustada a normas internacionales</t>
  </si>
  <si>
    <t>Implementar nuevos productos basados en metodologías y normas internacionales</t>
  </si>
  <si>
    <t>Ajustar o desarrollar normas contables conforme a los criterios de los estándares internacionales</t>
  </si>
  <si>
    <t>Expedir los conceptos con base en las necesidades de los usuarios de la información financiera</t>
  </si>
  <si>
    <t>Actualizar el Régimen de Contabilidad Pública</t>
  </si>
  <si>
    <t>Producción de normas</t>
  </si>
  <si>
    <t>Artículos contables y económicos</t>
  </si>
  <si>
    <t>Inscripción o mantenimiento de Entidades</t>
  </si>
  <si>
    <t>Mantenimiento, actualización y control del sistema integrado de gestión institucional</t>
  </si>
  <si>
    <t>Implementar el estándar SDMX-DANE</t>
  </si>
  <si>
    <t>Participar en las actividades del SEN-DANE</t>
  </si>
  <si>
    <t xml:space="preserve"> SERIES HISTÓRICAS 2007-2020</t>
  </si>
  <si>
    <t>SISTEMA UNIFICADO DE GESTIÓN FINANCIERA PÚBLICA - SUIGFP</t>
  </si>
  <si>
    <t>Participar en la elaboración del plan operativo del Sistema Integrado de Gestión Financiera Pública -SUIGFP -CONPES 4008</t>
  </si>
  <si>
    <t>Interoperabilidad de los sistemas</t>
  </si>
  <si>
    <t>Anuario</t>
  </si>
  <si>
    <t xml:space="preserve">
31/12/2021
</t>
  </si>
  <si>
    <t>Cumplimiento del cronograma de actividades</t>
  </si>
  <si>
    <t>Asesoría y asistencia técnica</t>
  </si>
  <si>
    <t>Mesas de trabajo</t>
  </si>
  <si>
    <t>Gestión a la información Contable pública de las entidades de Gobierno y Empresas</t>
  </si>
  <si>
    <t xml:space="preserve">Porcentaje de Entidades de Gobierno que reportaron la ICP Convergencia 
Porcentaje de Empresas que reportaron la ICP Convergencia </t>
  </si>
  <si>
    <t>Diseño e implementación de sistemas de gestión y de desempeño institucional</t>
  </si>
  <si>
    <t>Medición y evaluación de los Sistemas del SIGI</t>
  </si>
  <si>
    <t>Sensibilizar y capacitar en los sistemas del SIGI</t>
  </si>
  <si>
    <t>Seguimiento al PIGA-CGN y a los programas del SGA año 2021</t>
  </si>
  <si>
    <t>Objetivo No.10</t>
  </si>
  <si>
    <t>Objetivo No. 1,2,5,7</t>
  </si>
  <si>
    <t>Diseño y elaboración de los  programas del SGA vigencia 2022</t>
  </si>
  <si>
    <t>Cumplimiento del PIGA y programas ambientales del SGA 2021.</t>
  </si>
  <si>
    <t>PIGA y programas ambientales del SGA de la CGN vigencia 2022.</t>
  </si>
  <si>
    <t>Focalizar esfuerzos en el cumplimiento de la Estrategia Institucional</t>
  </si>
  <si>
    <t>Eficiencia Administrativa</t>
  </si>
  <si>
    <t>Gestión presupuestal CGN  2021-2022</t>
  </si>
  <si>
    <t>Formulación y acompañamiento a Proyectos de Inversión</t>
  </si>
  <si>
    <t>Sistema de Gestión de Seguridad de la Información</t>
  </si>
  <si>
    <t>Plan de Anticorrupción y de Atención al Ciudadano</t>
  </si>
  <si>
    <t>Plan Institucional de Gestión del Conocimiento y la Innovación</t>
  </si>
  <si>
    <t>Gestión presupuestal 2021 y seguimiento Proyecto de Inversión</t>
  </si>
  <si>
    <t xml:space="preserve">13 Eventos </t>
  </si>
  <si>
    <t>NA</t>
  </si>
  <si>
    <t>Cumplimiento en términos de las PQRD</t>
  </si>
  <si>
    <t>Exactitud en inventarios</t>
  </si>
  <si>
    <t>Tiempo en inicio de procesos de contratación</t>
  </si>
  <si>
    <t xml:space="preserve">Pagaduría </t>
  </si>
  <si>
    <t>Presupuesto</t>
  </si>
  <si>
    <t>Contabilidad</t>
  </si>
  <si>
    <t>Atención a peticiones, quejas, reclamos y denuncias</t>
  </si>
  <si>
    <t>Correspondencia</t>
  </si>
  <si>
    <t>Archivo</t>
  </si>
  <si>
    <t>Almacén</t>
  </si>
  <si>
    <t>Contratación</t>
  </si>
  <si>
    <t xml:space="preserve">Elaboración de Informes Internos y Externos </t>
  </si>
  <si>
    <t xml:space="preserve">Publicación actos administrativos </t>
  </si>
  <si>
    <t>Identificación y Valoración de Requisitos Legales.</t>
  </si>
  <si>
    <t>Participación en Comité de Conciliación y Comité Técnico y de Doctrina Contable</t>
  </si>
  <si>
    <t>Acciones constitucionales</t>
  </si>
  <si>
    <t xml:space="preserve">Representar judicial y extrajudicialmente a la CGN </t>
  </si>
  <si>
    <t>Atención a derechos de petición y consultas</t>
  </si>
  <si>
    <t>Elaboración y/o Revisión jurídica</t>
  </si>
  <si>
    <t>Tramite de Atención y Respuesta a cada uno de los Derechos de Petición que ingresen al GIT de Jurídica.</t>
  </si>
  <si>
    <t>Fallo o sentencia a favor o en contra de la entidad de las acciones constitucionales.</t>
  </si>
  <si>
    <t xml:space="preserve">Actas-convocatoria a los comités  </t>
  </si>
  <si>
    <t>Respuesta con la valoración de las solicitudes de requisitos legales allegadas al GIT.</t>
  </si>
  <si>
    <t xml:space="preserve">Mantener actualizados en el sistema Ekogui, los informes requeridos por Agencia Nacional de Defensa Jurídica del Estado (ANDJE).                         Informes, seguimientos y reportes de la gestión del GIT de Jurídica. </t>
  </si>
  <si>
    <t>Constancia de publicación en la web</t>
  </si>
  <si>
    <t>Fortalecer la Gestión del Código de Integridad como medida de anticorrupción</t>
  </si>
  <si>
    <t>Implementación y seguimiento al Plan Estratégico de Seguridad Vial</t>
  </si>
  <si>
    <t>Implementación del Teletrabajo</t>
  </si>
  <si>
    <t>Implementación del PIC en la CGN
Evaluación de la eficacia de las capacitaciones del PIC</t>
  </si>
  <si>
    <t>Cubrimiento del Plan de Bienestar Social y e Incentivos</t>
  </si>
  <si>
    <t>Reporte de Informes y Trámite de Operaciones</t>
  </si>
  <si>
    <t>Ejecución y seguimiento a las   actividades  programadas del PIC 2021.</t>
  </si>
  <si>
    <t>Ejecución de las actividades del Plan Anual de Seguridad y Salud en el Trabajo del año 2021</t>
  </si>
  <si>
    <t>Trámites realizados, según solicitudes.</t>
  </si>
  <si>
    <t>Plan anual de vacantes 2021</t>
  </si>
  <si>
    <t>Seguimiento  a la gestión de Código de Integridad y Conflicto de Intereses</t>
  </si>
  <si>
    <t>Plan Estratégico de Seguridad Vial 2021</t>
  </si>
  <si>
    <t xml:space="preserve"> Informes  sobre la gestión por Teletrabajo en la Entidad.</t>
  </si>
  <si>
    <t>Plan de Bienestar social e Incentivos</t>
  </si>
  <si>
    <t>Plan anual de Seguridad y Salud en el trabajo</t>
  </si>
  <si>
    <t>Liquidación y trámites de personal</t>
  </si>
  <si>
    <t>Selección, vinculación e inducción de personal</t>
  </si>
  <si>
    <t>Plan Estratégico de Talento Humano</t>
  </si>
  <si>
    <t>Plan Anual de vacantes</t>
  </si>
  <si>
    <t>Documentos metodológicos elaborados</t>
  </si>
  <si>
    <t>Documentos de estudios técnicos elaborados</t>
  </si>
  <si>
    <t>Crear tutorial virtual para uso del  aplicativo SEI en medios TIC</t>
  </si>
  <si>
    <t>Certificación de la categorización de los departamentos, distritos y municipios</t>
  </si>
  <si>
    <t>(Radicados de respuesta)
ORFEO</t>
  </si>
  <si>
    <t>Objetivo No. 2</t>
  </si>
  <si>
    <t>600 documentos metodológicos</t>
  </si>
  <si>
    <t>participar en las actividades para el desarrollo del proyecto sistema de información para la administración de las finanzas publicas (CIEFP) (Información de reunión de todas las mesas)</t>
  </si>
  <si>
    <t>Suministrar la información contable para la elaboración del Cuestionario Anual de Estadísticas de las Finanzas Públicas (CAEFP)</t>
  </si>
  <si>
    <t>Implementar y/o adecuar reglas y comparativos para validar los reportes de información de acuerdo al ámbito de aplicación y marco normativo</t>
  </si>
  <si>
    <t>Parametrizar las reglas y comparativos de validación en el Sistema de evaluación SEI</t>
  </si>
  <si>
    <t>Operatividad  e implementar la normas contables en el Sistema SIIF Nación y  Sistema General de Regalías</t>
  </si>
  <si>
    <t>Ejecución de las  actividades y seguimiento  según Plan de Bienestar 2021</t>
  </si>
  <si>
    <t>TOTAL PLAN AÑO 2021</t>
  </si>
  <si>
    <t>CONTADURÍA GENERAL DE LA NACIÓN (CGN)
PLAN ESTRATÉGICO INSTITUCIONAL (PEI) 2019 - 2022
PLAN DE ACCIÓN VIGENCIA 2021</t>
  </si>
  <si>
    <t xml:space="preserve">
450 Servicios de Asistencia Técnica</t>
  </si>
  <si>
    <t>Elaborar los requerimientos de funcionalidades para el manejo de grandes volúmenes de información.</t>
  </si>
  <si>
    <t>Sensibilización Ambiental
 Consumo de Agua
 Consumo de Energía
 Consumo de Papel
 Material Reciclado en Kg.</t>
  </si>
  <si>
    <t>Elaborar y ajustar  las  Series Históricas 2007-2020</t>
  </si>
  <si>
    <t>Actividad</t>
  </si>
  <si>
    <t>Realizar Auditorías Internas de Gestión inmersas en el Cronograma de Gestión del GIT de Control Interno</t>
  </si>
  <si>
    <t>Elaborar y enviar informes de Ley</t>
  </si>
  <si>
    <t>Otras actividades</t>
  </si>
  <si>
    <t xml:space="preserve">Soportar, administrar y mantener la plataforma tecnológica de la Contaduría general de Nación 
 </t>
  </si>
  <si>
    <t xml:space="preserve">Fortalecer, Desarrollar e integrar los productos y servicios en la Contaduría General de la Nación 
</t>
  </si>
  <si>
    <t xml:space="preserve">Disponibilidad de plataforma LAN
Disponibilidad de Plataforma de Gestión
Disponibilidad de Plataforma de Misional 
Disponibilidad de Internet
Satisfacción a Usuarios </t>
  </si>
  <si>
    <t xml:space="preserve">Elaborar, divulgar e implementar políticas de seguridad.  </t>
  </si>
  <si>
    <t>Plan Estratégico de Tecnologías de la Información y las Comunicaciones  - PETI</t>
  </si>
  <si>
    <t>Plan de tratamiento de riesgos de seguridad y privacidad de la información. </t>
  </si>
  <si>
    <t>Numero de riesgos de seguridad y privacidad de la información materializados</t>
  </si>
  <si>
    <t>Participación en actividades de sensibilización y formación
Gestión de Incidentes de Seguridad de la Información
Cumplimiento de controles establecidos en el SGSI</t>
  </si>
  <si>
    <t>Informe consolidado de control interno contable</t>
  </si>
  <si>
    <t>33 Informes por departamentos</t>
  </si>
  <si>
    <t xml:space="preserve">2 Informes del de Boletín Deudores Morosos del  Estado </t>
  </si>
  <si>
    <t>3 Documentos metodológicos</t>
  </si>
  <si>
    <t>8 Documento de estudios Técnicos</t>
  </si>
  <si>
    <t>INFORME DE SITUACIÓN FINANCIERA Y RESULTADOS DEL NIVEL NACIONAL, NIVEL TERRITORIAL Y DEL SECTOR PÚBLICO- BALANCE GENERAL DE LA NACIÓN</t>
  </si>
  <si>
    <t xml:space="preserve">INFORME DE SITUACIÓN FINANCIERA Y RESULTADOS DEL NIVEL NACIONAL, NIVEL TERRITORIAL Y DEL SECTOR PÚBLICO- BALANCE GENERAL DE LA NACIÓN </t>
  </si>
  <si>
    <t>Actas, memorias o informes de reuniones</t>
  </si>
  <si>
    <t>Plan Institucional de Archivos de la Entidad</t>
  </si>
  <si>
    <t>Plan Anual de Adquisiciones de Gastos Generales</t>
  </si>
  <si>
    <t>Plan Institucional de Capacitación</t>
  </si>
  <si>
    <t>Plan de Previsión de Recursos Humanos</t>
  </si>
  <si>
    <t>Plan de seguridad y privacidad de la información</t>
  </si>
  <si>
    <t xml:space="preserve"> Índice de transparencia
Espacios de Participación Ciudadana y Rendición de cuentas
Satisfacción del Ciudadano-Partes Interesadas</t>
  </si>
  <si>
    <t xml:space="preserve">Transparencia, participación y servicio al ciudadano
</t>
  </si>
  <si>
    <t>Política de Gobierno Digital</t>
  </si>
  <si>
    <t>Participar en las actividades definidas en el SG-SST</t>
  </si>
  <si>
    <t>Ejemplificar, por medio de casos, la aplicación de los criterios establecidos en los nuevos Marcos Normativos</t>
  </si>
  <si>
    <t>Ajustar y/o desarrollar procedimientos contables conforme a los criterios de los nuevos Marcos Normativos</t>
  </si>
  <si>
    <t>Generar los requerimientos necesarios para que la información reportada por los entes públicos, se encuentre ajustada a la normatividad expedida por la CGN</t>
  </si>
  <si>
    <t>Prestar asistencia técnica a las entidades públicas para la aplicación de los marcos normativos contables en convergencia con estándares internacionales de información financiera</t>
  </si>
  <si>
    <t>Levantar e interpretar información metodológica para la estructuración de productos</t>
  </si>
  <si>
    <t>Desarrollar e implementar los requerimientos técnico-funcionales en el sistema de información</t>
  </si>
  <si>
    <t xml:space="preserve"> Elaborar pruebas de QA (escenario de pruebas y análisis) de las alternativas técnicas y funcionales</t>
  </si>
  <si>
    <t xml:space="preserve"> Soportar y mantener el sistema de información</t>
  </si>
  <si>
    <t>Talleres y presentación funcionalidades del sistema CHIP</t>
  </si>
  <si>
    <t>Diseñar, analizar y estructurar los nuevos modelos de verificación y control, para la gestión de información contable pública bajo los nuevos catálogos</t>
  </si>
  <si>
    <t>Especificar e implementar los requerimientos y ajustes a los sistemas existentes (CHIP) e integración de cruce de datos con el SIIF-Nación, Sistema de presupuesto y giro de regalías- SPGR y otras categorías de información financieras como FUT y CGR Presupuestal, que permitan aplicar los nuevos modelos de verificación y control</t>
  </si>
  <si>
    <t>Dar asesoría a los usuarios de la herramienta de control de calidad de la información</t>
  </si>
  <si>
    <t>Seguimiento a la matriz de Requisitos Legales Ambientales de la CGN y seguimiento a los aspectos e impactos ambientales propios de la Entidad</t>
  </si>
  <si>
    <t>Sostenimiento del SGA</t>
  </si>
  <si>
    <t>Elaboración del plan de capacitación clientes externos</t>
  </si>
  <si>
    <t>Preparación del material para capacitación a clientes externos</t>
  </si>
  <si>
    <t>Ejecución del plan de capacitación clientes externos</t>
  </si>
  <si>
    <t>Refrendación de la Eficiencia Administrativa y Refrendación de la Eficiencia Fiscal</t>
  </si>
  <si>
    <t>Actividades de Planeación y mejora continua</t>
  </si>
  <si>
    <t>Informes diferentes al Informe de Situación Financiera y Resultados de los niveles nacional, territorial y sector público - Balance General de la Nación</t>
  </si>
  <si>
    <t>Atención a los requerimiento de información</t>
  </si>
  <si>
    <t>Publicar en la página Web de la CGN los productos y otros reportes</t>
  </si>
  <si>
    <t>Gestión con Gremios, Entidades Sectoriales, Organismos internacionales y convenios</t>
  </si>
  <si>
    <t>1 Servicio de información actualizado</t>
  </si>
  <si>
    <t xml:space="preserve">
1 Servicio de información y gestión misionales fortalecidos</t>
  </si>
  <si>
    <t>Mantener el Ranking a nivel sectorial y mejorarlo a nivel nacional
Portal de datos abiertos actualizado</t>
  </si>
  <si>
    <t>Obtener una calificación adecuada en el sector</t>
  </si>
  <si>
    <t>Política y Matriz de Riesgos publicada
Seguimiento a la gestión de riesgos
Plan anticorrupción elaborado y publicado</t>
  </si>
  <si>
    <t>Seguimiento PEI e indicadores inscritos
Plan de mejoramiento auditorias internas y combinadas</t>
  </si>
  <si>
    <t>Seguimiento Matriz transparencia ITA
Elaboración de acciones de mejora según encuesta de percepción de productos y servicios
Seguimiento a las acciones de mejora
Informe de participación ciudadana e informe de Rendición de cuentas</t>
  </si>
  <si>
    <t>Actualización proyectos en BPIN a través de SUIFP
Seguimiento Proyectos de Inversión registrados en DNP en la plataforma SPI</t>
  </si>
  <si>
    <t xml:space="preserve">ACTIVIDADES DE GESTIÓN </t>
  </si>
  <si>
    <t>“Cuentas Claras, Estado Transparente”</t>
  </si>
  <si>
    <t>TOTAL PLAN DE ACCIÓN 2021</t>
  </si>
  <si>
    <t>Fecha de aprobación: 30 de junio de 2021</t>
  </si>
  <si>
    <r>
      <t>Producir informes de base contable diferentes al Balance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General de la Nación y atender requerimientos de información</t>
    </r>
  </si>
  <si>
    <r>
      <t xml:space="preserve">Administrar  las diferentes categorías en el </t>
    </r>
    <r>
      <rPr>
        <b/>
        <sz val="12"/>
        <color indexed="8"/>
        <rFont val="Calibri"/>
        <family val="2"/>
        <scheme val="minor"/>
      </rPr>
      <t>CHIP</t>
    </r>
  </si>
  <si>
    <r>
      <t xml:space="preserve">Informes y </t>
    </r>
    <r>
      <rPr>
        <sz val="12"/>
        <rFont val="Calibri"/>
        <family val="2"/>
        <scheme val="minor"/>
      </rPr>
      <t xml:space="preserve">plan de mejoramiento de la </t>
    </r>
    <r>
      <rPr>
        <sz val="12"/>
        <color indexed="8"/>
        <rFont val="Calibri"/>
        <family val="2"/>
        <scheme val="minor"/>
      </rPr>
      <t>Auditoria (físicos - electrónicos)</t>
    </r>
  </si>
  <si>
    <r>
      <t>Documentos de Informes</t>
    </r>
    <r>
      <rPr>
        <sz val="12"/>
        <rFont val="Calibri"/>
        <family val="2"/>
        <scheme val="minor"/>
      </rPr>
      <t xml:space="preserve"> (físicos - electró</t>
    </r>
    <r>
      <rPr>
        <sz val="12"/>
        <color indexed="8"/>
        <rFont val="Calibri"/>
        <family val="2"/>
        <scheme val="minor"/>
      </rPr>
      <t>nicos)</t>
    </r>
  </si>
  <si>
    <r>
      <t>Documentos de Informe</t>
    </r>
    <r>
      <rPr>
        <sz val="12"/>
        <rFont val="Calibri"/>
        <family val="2"/>
        <scheme val="minor"/>
      </rPr>
      <t xml:space="preserve">s (físicos </t>
    </r>
    <r>
      <rPr>
        <sz val="12"/>
        <color indexed="10"/>
        <rFont val="Calibri"/>
        <family val="2"/>
        <scheme val="minor"/>
      </rPr>
      <t xml:space="preserve">- </t>
    </r>
    <r>
      <rPr>
        <sz val="12"/>
        <color indexed="8"/>
        <rFont val="Calibri"/>
        <family val="2"/>
        <scheme val="minor"/>
      </rPr>
      <t>electrónicos)</t>
    </r>
  </si>
  <si>
    <t>N/A</t>
  </si>
  <si>
    <t xml:space="preserve">Elaborar el Informes de la Situación Financiera y  Resultados del Nivel Nacional, Nivel Territorial y del Sector Público-  Balance General Consolidado de la Nacióna dic. 31 de 2020, de acuerdo con el procedimiento CON-PRC13. </t>
  </si>
  <si>
    <t>Informe de Situación Financiera y Resultados del Nivel Nacional, Nivel Territorial y del Sector Público - Balance General de la Nación</t>
  </si>
  <si>
    <t>Adoptar el modelo metodológico de  arquitectura empresarial de MINTIC</t>
  </si>
  <si>
    <t>Índice de capacidad en la prestación de servicios de tecnologia</t>
  </si>
  <si>
    <t>Documento para la planeación estratégica en TI</t>
  </si>
  <si>
    <t xml:space="preserve">Documentos para la planeación estratégica en TI
</t>
  </si>
  <si>
    <t>Servicios Tecnológicos</t>
  </si>
  <si>
    <t>Administrar la plataforma tecnológica (hardware, software, comunicaciones y seguridad)</t>
  </si>
  <si>
    <t xml:space="preserve">Implementar el Modelo Metodológico de arquitectura empresarial de MINTIC </t>
  </si>
  <si>
    <t>Implementar el Marco de referencia de buenas prácticas de gestión de servicios de TI, ITIL y COBIT</t>
  </si>
  <si>
    <t xml:space="preserve">Implementar y realizar seguimiento al MIPG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</si>
</sst>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164" formatCode="_-&quot;$&quot;\ * #,##0.00_-;\-&quot;$&quot;\ * #,##0.00_-;_-&quot;$&quot;\ * &quot;-&quot;??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0.000%"/>
    <numFmt numFmtId="168" formatCode="_-&quot;$&quot;\ * #,##0_-;\-&quot;$&quot;\ * #,##0_-;_-&quot;$&quot;\ * &quot;-&quot;??_-;_-@_-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10.5"/>
      <color theme="1"/>
      <name val="Calibri"/>
      <family val="2"/>
    </font>
    <font>
      <b/>
      <sz val="10.5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7" fillId="0" borderId="0"/>
    <xf numFmtId="0" fontId="17" fillId="0" borderId="0"/>
  </cellStyleXfs>
  <cellXfs count="2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0" fontId="0" fillId="3" borderId="0" xfId="0" applyNumberFormat="1" applyFill="1" applyAlignment="1">
      <alignment horizontal="center" vertical="center" wrapText="1"/>
    </xf>
    <xf numFmtId="166" fontId="0" fillId="3" borderId="0" xfId="0" applyNumberForma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9" fontId="6" fillId="3" borderId="0" xfId="0" applyNumberFormat="1" applyFont="1" applyFill="1" applyAlignment="1">
      <alignment horizontal="center" vertical="center" wrapText="1"/>
    </xf>
    <xf numFmtId="168" fontId="0" fillId="0" borderId="0" xfId="6" applyNumberFormat="1" applyFont="1" applyAlignment="1">
      <alignment horizontal="center" vertical="center" wrapText="1"/>
    </xf>
    <xf numFmtId="168" fontId="6" fillId="3" borderId="0" xfId="6" applyNumberFormat="1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6" fillId="3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8" fontId="11" fillId="0" borderId="0" xfId="6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0" fontId="18" fillId="6" borderId="15" xfId="0" applyNumberFormat="1" applyFont="1" applyFill="1" applyBorder="1" applyAlignment="1">
      <alignment horizontal="center" vertical="center"/>
    </xf>
    <xf numFmtId="168" fontId="22" fillId="2" borderId="1" xfId="6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4" fontId="23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168" fontId="4" fillId="3" borderId="1" xfId="6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42" fontId="4" fillId="3" borderId="1" xfId="7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168" fontId="12" fillId="2" borderId="1" xfId="6" applyNumberFormat="1" applyFont="1" applyFill="1" applyBorder="1" applyAlignment="1">
      <alignment horizontal="center" vertical="center" wrapText="1"/>
    </xf>
    <xf numFmtId="168" fontId="25" fillId="3" borderId="1" xfId="6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vertical="center" wrapText="1"/>
    </xf>
    <xf numFmtId="10" fontId="26" fillId="3" borderId="0" xfId="0" applyNumberFormat="1" applyFont="1" applyFill="1" applyAlignment="1">
      <alignment horizontal="center" vertical="center" wrapText="1"/>
    </xf>
    <xf numFmtId="168" fontId="26" fillId="3" borderId="0" xfId="6" applyNumberFormat="1" applyFont="1" applyFill="1" applyAlignment="1">
      <alignment horizontal="center" vertical="center" wrapText="1"/>
    </xf>
    <xf numFmtId="14" fontId="27" fillId="5" borderId="9" xfId="8" applyNumberFormat="1" applyFont="1" applyFill="1" applyBorder="1" applyAlignment="1">
      <alignment horizontal="center" vertical="center"/>
    </xf>
    <xf numFmtId="14" fontId="27" fillId="5" borderId="10" xfId="8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 wrapText="1"/>
    </xf>
    <xf numFmtId="14" fontId="27" fillId="5" borderId="11" xfId="8" applyNumberFormat="1" applyFont="1" applyFill="1" applyBorder="1" applyAlignment="1">
      <alignment horizontal="center" vertical="center"/>
    </xf>
    <xf numFmtId="14" fontId="27" fillId="5" borderId="12" xfId="8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9" fontId="12" fillId="3" borderId="0" xfId="0" applyNumberFormat="1" applyFont="1" applyFill="1" applyAlignment="1">
      <alignment horizontal="center" vertical="center" wrapText="1"/>
    </xf>
    <xf numFmtId="168" fontId="12" fillId="3" borderId="0" xfId="6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8" fontId="4" fillId="0" borderId="0" xfId="6" applyNumberFormat="1" applyFont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10" fontId="12" fillId="2" borderId="0" xfId="0" applyNumberFormat="1" applyFont="1" applyFill="1" applyAlignment="1">
      <alignment horizontal="center" vertical="center" wrapText="1"/>
    </xf>
    <xf numFmtId="0" fontId="28" fillId="4" borderId="9" xfId="0" applyFont="1" applyFill="1" applyBorder="1" applyAlignment="1">
      <alignment vertical="center" wrapText="1"/>
    </xf>
    <xf numFmtId="14" fontId="27" fillId="3" borderId="9" xfId="0" applyNumberFormat="1" applyFont="1" applyFill="1" applyBorder="1" applyAlignment="1">
      <alignment horizontal="center" vertical="center" wrapText="1"/>
    </xf>
    <xf numFmtId="14" fontId="27" fillId="3" borderId="10" xfId="0" applyNumberFormat="1" applyFont="1" applyFill="1" applyBorder="1" applyAlignment="1">
      <alignment horizontal="center" vertical="center" wrapText="1"/>
    </xf>
    <xf numFmtId="0" fontId="28" fillId="4" borderId="11" xfId="9" applyFont="1" applyFill="1" applyBorder="1" applyAlignment="1">
      <alignment vertical="center" wrapText="1"/>
    </xf>
    <xf numFmtId="14" fontId="29" fillId="3" borderId="11" xfId="9" applyNumberFormat="1" applyFont="1" applyFill="1" applyBorder="1" applyAlignment="1">
      <alignment horizontal="center" vertical="center" wrapText="1"/>
    </xf>
    <xf numFmtId="14" fontId="29" fillId="3" borderId="12" xfId="9" applyNumberFormat="1" applyFont="1" applyFill="1" applyBorder="1" applyAlignment="1">
      <alignment horizontal="center" vertical="center" wrapText="1"/>
    </xf>
    <xf numFmtId="0" fontId="28" fillId="4" borderId="1" xfId="9" applyFont="1" applyFill="1" applyBorder="1" applyAlignment="1">
      <alignment vertical="center" wrapText="1"/>
    </xf>
    <xf numFmtId="14" fontId="29" fillId="5" borderId="9" xfId="0" applyNumberFormat="1" applyFont="1" applyFill="1" applyBorder="1" applyAlignment="1">
      <alignment horizontal="center" vertical="center"/>
    </xf>
    <xf numFmtId="14" fontId="29" fillId="5" borderId="10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0" fontId="12" fillId="3" borderId="0" xfId="0" applyNumberFormat="1" applyFont="1" applyFill="1" applyAlignment="1">
      <alignment horizontal="center" vertical="center" wrapText="1"/>
    </xf>
    <xf numFmtId="168" fontId="4" fillId="3" borderId="0" xfId="6" applyNumberFormat="1" applyFont="1" applyFill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0" fontId="12" fillId="0" borderId="0" xfId="0" applyNumberFormat="1" applyFont="1" applyAlignment="1">
      <alignment horizontal="center" vertical="center" wrapText="1"/>
    </xf>
    <xf numFmtId="14" fontId="22" fillId="3" borderId="1" xfId="0" applyNumberFormat="1" applyFont="1" applyFill="1" applyBorder="1" applyAlignment="1">
      <alignment horizontal="center" vertical="center" wrapText="1"/>
    </xf>
    <xf numFmtId="168" fontId="4" fillId="3" borderId="4" xfId="6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4" fontId="31" fillId="3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42" fontId="24" fillId="3" borderId="14" xfId="7" applyFont="1" applyFill="1" applyBorder="1" applyAlignment="1">
      <alignment horizontal="center" vertical="center" wrapText="1"/>
    </xf>
    <xf numFmtId="42" fontId="24" fillId="3" borderId="8" xfId="7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0" fontId="25" fillId="3" borderId="1" xfId="2" applyNumberFormat="1" applyFont="1" applyFill="1" applyBorder="1" applyAlignment="1">
      <alignment horizontal="center" vertical="center" wrapText="1"/>
    </xf>
    <xf numFmtId="10" fontId="12" fillId="6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8" fontId="4" fillId="0" borderId="0" xfId="6" applyNumberFormat="1" applyFont="1" applyAlignment="1">
      <alignment horizontal="center" vertical="center"/>
    </xf>
    <xf numFmtId="10" fontId="25" fillId="3" borderId="1" xfId="0" applyNumberFormat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10" fontId="12" fillId="6" borderId="1" xfId="2" applyNumberFormat="1" applyFont="1" applyFill="1" applyBorder="1" applyAlignment="1">
      <alignment horizontal="center" vertical="center" wrapText="1"/>
    </xf>
    <xf numFmtId="10" fontId="12" fillId="0" borderId="0" xfId="2" applyNumberFormat="1" applyFont="1" applyAlignment="1">
      <alignment horizontal="center" vertical="center" wrapText="1"/>
    </xf>
    <xf numFmtId="14" fontId="23" fillId="3" borderId="4" xfId="0" applyNumberFormat="1" applyFont="1" applyFill="1" applyBorder="1" applyAlignment="1">
      <alignment horizontal="center" vertical="center" wrapText="1"/>
    </xf>
    <xf numFmtId="10" fontId="12" fillId="6" borderId="4" xfId="0" applyNumberFormat="1" applyFont="1" applyFill="1" applyBorder="1" applyAlignment="1">
      <alignment horizontal="center" vertical="center" wrapText="1"/>
    </xf>
    <xf numFmtId="167" fontId="4" fillId="3" borderId="1" xfId="2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0" fontId="25" fillId="3" borderId="1" xfId="4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0" fontId="33" fillId="3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vertical="center"/>
    </xf>
    <xf numFmtId="10" fontId="33" fillId="3" borderId="1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vertical="center" wrapText="1"/>
    </xf>
    <xf numFmtId="0" fontId="34" fillId="3" borderId="1" xfId="0" applyFont="1" applyFill="1" applyBorder="1" applyAlignment="1">
      <alignment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10" fontId="4" fillId="3" borderId="1" xfId="4" applyNumberFormat="1" applyFont="1" applyFill="1" applyBorder="1" applyAlignment="1">
      <alignment horizontal="center" vertical="center"/>
    </xf>
    <xf numFmtId="9" fontId="12" fillId="0" borderId="0" xfId="0" applyNumberFormat="1" applyFont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2" fontId="4" fillId="3" borderId="2" xfId="7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166" fontId="12" fillId="3" borderId="2" xfId="1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12" fillId="6" borderId="2" xfId="0" applyNumberFormat="1" applyFont="1" applyFill="1" applyBorder="1" applyAlignment="1">
      <alignment horizontal="center" vertical="center" wrapText="1"/>
    </xf>
    <xf numFmtId="166" fontId="12" fillId="6" borderId="1" xfId="0" applyNumberFormat="1" applyFont="1" applyFill="1" applyBorder="1" applyAlignment="1">
      <alignment horizontal="center" vertical="center" wrapText="1"/>
    </xf>
    <xf numFmtId="9" fontId="10" fillId="6" borderId="1" xfId="0" applyNumberFormat="1" applyFont="1" applyFill="1" applyBorder="1" applyAlignment="1">
      <alignment horizontal="center" vertical="center" wrapText="1"/>
    </xf>
    <xf numFmtId="10" fontId="9" fillId="6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168" fontId="9" fillId="2" borderId="1" xfId="6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0" fontId="3" fillId="3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2" fontId="24" fillId="3" borderId="1" xfId="7" applyFont="1" applyFill="1" applyBorder="1" applyAlignment="1">
      <alignment horizontal="center" vertical="center" wrapText="1"/>
    </xf>
    <xf numFmtId="168" fontId="4" fillId="3" borderId="2" xfId="6" applyNumberFormat="1" applyFont="1" applyFill="1" applyBorder="1" applyAlignment="1">
      <alignment horizontal="center" vertical="center" wrapText="1"/>
    </xf>
    <xf numFmtId="168" fontId="4" fillId="3" borderId="3" xfId="6" applyNumberFormat="1" applyFont="1" applyFill="1" applyBorder="1" applyAlignment="1">
      <alignment horizontal="center" vertical="center" wrapText="1"/>
    </xf>
    <xf numFmtId="168" fontId="4" fillId="3" borderId="4" xfId="6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8" fontId="4" fillId="3" borderId="1" xfId="6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wrapText="1"/>
    </xf>
    <xf numFmtId="0" fontId="10" fillId="6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255" wrapText="1"/>
    </xf>
    <xf numFmtId="0" fontId="6" fillId="6" borderId="1" xfId="0" applyFont="1" applyFill="1" applyBorder="1" applyAlignment="1">
      <alignment horizontal="center" vertical="center" textRotation="255" wrapText="1"/>
    </xf>
  </cellXfs>
  <cellStyles count="10">
    <cellStyle name="Millares" xfId="1" builtinId="3"/>
    <cellStyle name="Millares 2" xfId="3" xr:uid="{00000000-0005-0000-0000-000001000000}"/>
    <cellStyle name="Moneda" xfId="6" builtinId="4"/>
    <cellStyle name="Moneda [0]" xfId="7" builtinId="7"/>
    <cellStyle name="Normal" xfId="0" builtinId="0"/>
    <cellStyle name="Normal 2" xfId="8" xr:uid="{00000000-0005-0000-0000-000005000000}"/>
    <cellStyle name="Normal 3" xfId="9" xr:uid="{00000000-0005-0000-0000-000006000000}"/>
    <cellStyle name="Porcentaje" xfId="2" builtinId="5"/>
    <cellStyle name="Porcentaje 2" xfId="4" xr:uid="{00000000-0005-0000-0000-000008000000}"/>
    <cellStyle name="Porcentual 2" xfId="5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96631</xdr:colOff>
      <xdr:row>0</xdr:row>
      <xdr:rowOff>58316</xdr:rowOff>
    </xdr:from>
    <xdr:to>
      <xdr:col>12</xdr:col>
      <xdr:colOff>1053315</xdr:colOff>
      <xdr:row>1</xdr:row>
      <xdr:rowOff>68035</xdr:rowOff>
    </xdr:to>
    <xdr:pic>
      <xdr:nvPicPr>
        <xdr:cNvPr id="3" name="Imagen 2" descr="logos para wordMesa de trabajo 1@4x-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815" y="58316"/>
          <a:ext cx="12882372" cy="806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330200</xdr:colOff>
      <xdr:row>191</xdr:row>
      <xdr:rowOff>215900</xdr:rowOff>
    </xdr:from>
    <xdr:to>
      <xdr:col>11</xdr:col>
      <xdr:colOff>460376</xdr:colOff>
      <xdr:row>197</xdr:row>
      <xdr:rowOff>50806</xdr:rowOff>
    </xdr:to>
    <xdr:pic>
      <xdr:nvPicPr>
        <xdr:cNvPr id="10" name="Imagen 9" descr="Pie de página para plantillasRecurso 3@4x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02819200"/>
          <a:ext cx="8715376" cy="128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558800</xdr:colOff>
      <xdr:row>188</xdr:row>
      <xdr:rowOff>177800</xdr:rowOff>
    </xdr:from>
    <xdr:to>
      <xdr:col>11</xdr:col>
      <xdr:colOff>101600</xdr:colOff>
      <xdr:row>188</xdr:row>
      <xdr:rowOff>177800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191000" y="102057200"/>
          <a:ext cx="812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155289</xdr:colOff>
      <xdr:row>0</xdr:row>
      <xdr:rowOff>47625</xdr:rowOff>
    </xdr:from>
    <xdr:to>
      <xdr:col>7</xdr:col>
      <xdr:colOff>1228725</xdr:colOff>
      <xdr:row>0</xdr:row>
      <xdr:rowOff>756540</xdr:rowOff>
    </xdr:to>
    <xdr:pic>
      <xdr:nvPicPr>
        <xdr:cNvPr id="4" name="Imagen 3" descr="logos para wordMesa de trabajo 1@4x-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89" y="47625"/>
          <a:ext cx="9274461" cy="7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41</xdr:row>
      <xdr:rowOff>165304</xdr:rowOff>
    </xdr:from>
    <xdr:to>
      <xdr:col>7</xdr:col>
      <xdr:colOff>1200151</xdr:colOff>
      <xdr:row>48</xdr:row>
      <xdr:rowOff>114510</xdr:rowOff>
    </xdr:to>
    <xdr:pic>
      <xdr:nvPicPr>
        <xdr:cNvPr id="3" name="Imagen 2" descr="Pie de página para plantillasRecurso 3@4x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0986954"/>
          <a:ext cx="8715376" cy="128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257175</xdr:colOff>
      <xdr:row>39</xdr:row>
      <xdr:rowOff>114300</xdr:rowOff>
    </xdr:from>
    <xdr:to>
      <xdr:col>7</xdr:col>
      <xdr:colOff>942975</xdr:colOff>
      <xdr:row>39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028700" y="20554950"/>
          <a:ext cx="81153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B1:N191"/>
  <sheetViews>
    <sheetView showGridLines="0" tabSelected="1" topLeftCell="A128" zoomScaleNormal="100" workbookViewId="0">
      <selection activeCell="H177" sqref="H177"/>
    </sheetView>
  </sheetViews>
  <sheetFormatPr baseColWidth="10" defaultColWidth="11.5" defaultRowHeight="19" x14ac:dyDescent="0.2"/>
  <cols>
    <col min="1" max="1" width="4.1640625" style="13" customWidth="1"/>
    <col min="2" max="2" width="9.33203125" style="5" customWidth="1"/>
    <col min="3" max="3" width="12.83203125" style="9" customWidth="1"/>
    <col min="4" max="4" width="16.1640625" style="14" customWidth="1"/>
    <col min="5" max="5" width="11.83203125" style="14" customWidth="1"/>
    <col min="6" max="6" width="24.5" style="14" customWidth="1"/>
    <col min="7" max="7" width="12.33203125" style="14" customWidth="1"/>
    <col min="8" max="8" width="47.5" style="13" customWidth="1"/>
    <col min="9" max="9" width="12.5" style="9" customWidth="1"/>
    <col min="10" max="10" width="13.33203125" style="9" customWidth="1"/>
    <col min="11" max="11" width="18.5" style="14" customWidth="1"/>
    <col min="12" max="12" width="9.5" style="14" customWidth="1"/>
    <col min="13" max="13" width="38.1640625" style="14" customWidth="1"/>
    <col min="14" max="14" width="19.6640625" style="19" customWidth="1"/>
    <col min="15" max="16384" width="11.5" style="13"/>
  </cols>
  <sheetData>
    <row r="1" spans="2:14" ht="63" customHeight="1" x14ac:dyDescent="0.2"/>
    <row r="2" spans="2:14" ht="78.75" customHeight="1" x14ac:dyDescent="0.2">
      <c r="B2" s="185" t="s">
        <v>264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2:14" ht="27" customHeight="1" x14ac:dyDescent="0.2">
      <c r="B3" s="193" t="s">
        <v>332</v>
      </c>
      <c r="C3" s="193"/>
      <c r="D3" s="193"/>
      <c r="E3" s="193"/>
      <c r="F3" s="193"/>
      <c r="G3" s="24"/>
      <c r="H3" s="28"/>
      <c r="I3" s="25"/>
      <c r="J3" s="24"/>
      <c r="K3" s="26"/>
      <c r="L3" s="26"/>
      <c r="M3" s="26"/>
      <c r="N3" s="27"/>
    </row>
    <row r="4" spans="2:14" ht="68" x14ac:dyDescent="0.2">
      <c r="B4" s="30" t="s">
        <v>13</v>
      </c>
      <c r="C4" s="30" t="s">
        <v>5</v>
      </c>
      <c r="D4" s="30" t="s">
        <v>4</v>
      </c>
      <c r="E4" s="30" t="s">
        <v>54</v>
      </c>
      <c r="F4" s="30" t="s">
        <v>60</v>
      </c>
      <c r="G4" s="30" t="s">
        <v>3</v>
      </c>
      <c r="H4" s="30" t="s">
        <v>269</v>
      </c>
      <c r="I4" s="30" t="s">
        <v>55</v>
      </c>
      <c r="J4" s="30" t="s">
        <v>56</v>
      </c>
      <c r="K4" s="30" t="s">
        <v>1</v>
      </c>
      <c r="L4" s="30" t="s">
        <v>2</v>
      </c>
      <c r="M4" s="30" t="s">
        <v>77</v>
      </c>
      <c r="N4" s="32" t="s">
        <v>0</v>
      </c>
    </row>
    <row r="5" spans="2:14" ht="51" customHeight="1" x14ac:dyDescent="0.2">
      <c r="B5" s="188">
        <v>1</v>
      </c>
      <c r="C5" s="170" t="s">
        <v>66</v>
      </c>
      <c r="D5" s="167" t="s">
        <v>39</v>
      </c>
      <c r="E5" s="154" t="s">
        <v>59</v>
      </c>
      <c r="F5" s="154" t="s">
        <v>121</v>
      </c>
      <c r="G5" s="154" t="s">
        <v>76</v>
      </c>
      <c r="H5" s="33" t="s">
        <v>167</v>
      </c>
      <c r="I5" s="34">
        <v>44198</v>
      </c>
      <c r="J5" s="34">
        <v>44561</v>
      </c>
      <c r="K5" s="35"/>
      <c r="L5" s="150">
        <v>7.0000000000000007E-2</v>
      </c>
      <c r="M5" s="150" t="s">
        <v>164</v>
      </c>
      <c r="N5" s="146">
        <v>311300000</v>
      </c>
    </row>
    <row r="6" spans="2:14" ht="53.25" customHeight="1" x14ac:dyDescent="0.2">
      <c r="B6" s="188"/>
      <c r="C6" s="170"/>
      <c r="D6" s="167"/>
      <c r="E6" s="154"/>
      <c r="F6" s="154"/>
      <c r="G6" s="154"/>
      <c r="H6" s="33" t="s">
        <v>298</v>
      </c>
      <c r="I6" s="34">
        <v>44198</v>
      </c>
      <c r="J6" s="34">
        <v>44561</v>
      </c>
      <c r="K6" s="35"/>
      <c r="L6" s="152"/>
      <c r="M6" s="152"/>
      <c r="N6" s="147"/>
    </row>
    <row r="7" spans="2:14" ht="52.5" customHeight="1" x14ac:dyDescent="0.2">
      <c r="B7" s="188"/>
      <c r="C7" s="170"/>
      <c r="D7" s="167"/>
      <c r="E7" s="154"/>
      <c r="F7" s="154"/>
      <c r="G7" s="154"/>
      <c r="H7" s="33" t="s">
        <v>299</v>
      </c>
      <c r="I7" s="34">
        <v>44198</v>
      </c>
      <c r="J7" s="34">
        <v>44561</v>
      </c>
      <c r="K7" s="35"/>
      <c r="L7" s="151"/>
      <c r="M7" s="151"/>
      <c r="N7" s="148"/>
    </row>
    <row r="8" spans="2:14" ht="36" customHeight="1" x14ac:dyDescent="0.2">
      <c r="B8" s="188"/>
      <c r="C8" s="170"/>
      <c r="D8" s="167"/>
      <c r="E8" s="154"/>
      <c r="F8" s="154"/>
      <c r="G8" s="154"/>
      <c r="H8" s="33" t="s">
        <v>168</v>
      </c>
      <c r="I8" s="34">
        <v>44198</v>
      </c>
      <c r="J8" s="34">
        <v>44561</v>
      </c>
      <c r="K8" s="35"/>
      <c r="L8" s="150">
        <v>7.0000000000000007E-2</v>
      </c>
      <c r="M8" s="37" t="s">
        <v>256</v>
      </c>
      <c r="N8" s="36">
        <v>730552959</v>
      </c>
    </row>
    <row r="9" spans="2:14" ht="62.25" customHeight="1" x14ac:dyDescent="0.2">
      <c r="B9" s="188"/>
      <c r="C9" s="170"/>
      <c r="D9" s="167"/>
      <c r="E9" s="154"/>
      <c r="F9" s="154"/>
      <c r="G9" s="154"/>
      <c r="H9" s="33" t="s">
        <v>300</v>
      </c>
      <c r="I9" s="34">
        <v>44198</v>
      </c>
      <c r="J9" s="34">
        <v>44561</v>
      </c>
      <c r="K9" s="35"/>
      <c r="L9" s="152"/>
      <c r="M9" s="150" t="s">
        <v>265</v>
      </c>
      <c r="N9" s="36">
        <v>131875000</v>
      </c>
    </row>
    <row r="10" spans="2:14" ht="63" customHeight="1" x14ac:dyDescent="0.2">
      <c r="B10" s="189"/>
      <c r="C10" s="171"/>
      <c r="D10" s="168"/>
      <c r="E10" s="155"/>
      <c r="F10" s="155"/>
      <c r="G10" s="155"/>
      <c r="H10" s="33" t="s">
        <v>301</v>
      </c>
      <c r="I10" s="34">
        <v>44198</v>
      </c>
      <c r="J10" s="34">
        <v>44561</v>
      </c>
      <c r="K10" s="35"/>
      <c r="L10" s="151"/>
      <c r="M10" s="151"/>
      <c r="N10" s="38">
        <v>131875000</v>
      </c>
    </row>
    <row r="11" spans="2:14" x14ac:dyDescent="0.2">
      <c r="H11" s="149" t="s">
        <v>7</v>
      </c>
      <c r="I11" s="149"/>
      <c r="J11" s="149"/>
      <c r="K11" s="149"/>
      <c r="L11" s="39">
        <f>SUM(L5:L9)</f>
        <v>0.14000000000000001</v>
      </c>
      <c r="M11" s="39"/>
      <c r="N11" s="40">
        <f>SUM(N5:N10)</f>
        <v>1305602959</v>
      </c>
    </row>
    <row r="12" spans="2:14" ht="18.75" customHeight="1" x14ac:dyDescent="0.2">
      <c r="H12" s="29"/>
      <c r="I12" s="3"/>
      <c r="J12" s="3"/>
      <c r="K12" s="3"/>
      <c r="L12" s="18"/>
      <c r="M12" s="18"/>
      <c r="N12" s="20"/>
    </row>
    <row r="13" spans="2:14" ht="41.25" customHeight="1" x14ac:dyDescent="0.2">
      <c r="B13" s="178">
        <v>2</v>
      </c>
      <c r="C13" s="164" t="s">
        <v>66</v>
      </c>
      <c r="D13" s="165" t="s">
        <v>40</v>
      </c>
      <c r="E13" s="153" t="s">
        <v>61</v>
      </c>
      <c r="F13" s="165" t="s">
        <v>163</v>
      </c>
      <c r="G13" s="172" t="s">
        <v>71</v>
      </c>
      <c r="H13" s="33" t="s">
        <v>302</v>
      </c>
      <c r="I13" s="34">
        <v>44200</v>
      </c>
      <c r="J13" s="34">
        <v>44561</v>
      </c>
      <c r="K13" s="161" t="s">
        <v>250</v>
      </c>
      <c r="L13" s="150">
        <v>2.1000000000000001E-2</v>
      </c>
      <c r="M13" s="150" t="s">
        <v>284</v>
      </c>
      <c r="N13" s="36">
        <v>44800000</v>
      </c>
    </row>
    <row r="14" spans="2:14" ht="42" customHeight="1" x14ac:dyDescent="0.2">
      <c r="B14" s="178"/>
      <c r="C14" s="164"/>
      <c r="D14" s="165"/>
      <c r="E14" s="154"/>
      <c r="F14" s="165"/>
      <c r="G14" s="172"/>
      <c r="H14" s="33" t="s">
        <v>165</v>
      </c>
      <c r="I14" s="34">
        <v>44200</v>
      </c>
      <c r="J14" s="34">
        <v>44561</v>
      </c>
      <c r="K14" s="163"/>
      <c r="L14" s="151"/>
      <c r="M14" s="151"/>
      <c r="N14" s="36">
        <v>154603715</v>
      </c>
    </row>
    <row r="15" spans="2:14" ht="48" customHeight="1" x14ac:dyDescent="0.2">
      <c r="B15" s="178"/>
      <c r="C15" s="164"/>
      <c r="D15" s="165"/>
      <c r="E15" s="154"/>
      <c r="F15" s="165"/>
      <c r="G15" s="172"/>
      <c r="H15" s="33" t="s">
        <v>333</v>
      </c>
      <c r="I15" s="34">
        <v>44200</v>
      </c>
      <c r="J15" s="34">
        <v>44561</v>
      </c>
      <c r="K15" s="161" t="s">
        <v>251</v>
      </c>
      <c r="L15" s="150">
        <v>9.2999999999999992E-3</v>
      </c>
      <c r="M15" s="150" t="s">
        <v>285</v>
      </c>
      <c r="N15" s="36">
        <v>48453333</v>
      </c>
    </row>
    <row r="16" spans="2:14" ht="33.75" customHeight="1" x14ac:dyDescent="0.2">
      <c r="B16" s="178"/>
      <c r="C16" s="164"/>
      <c r="D16" s="165"/>
      <c r="E16" s="155"/>
      <c r="F16" s="165"/>
      <c r="G16" s="172"/>
      <c r="H16" s="33" t="s">
        <v>166</v>
      </c>
      <c r="I16" s="34">
        <v>44200</v>
      </c>
      <c r="J16" s="34">
        <v>44561</v>
      </c>
      <c r="K16" s="163"/>
      <c r="L16" s="151"/>
      <c r="M16" s="151"/>
      <c r="N16" s="41">
        <v>102142952</v>
      </c>
    </row>
    <row r="17" spans="2:14" x14ac:dyDescent="0.2">
      <c r="C17" s="42"/>
      <c r="D17" s="43"/>
      <c r="E17" s="43"/>
      <c r="F17" s="43"/>
      <c r="G17" s="43"/>
      <c r="H17" s="149" t="s">
        <v>7</v>
      </c>
      <c r="I17" s="149"/>
      <c r="J17" s="149"/>
      <c r="K17" s="149"/>
      <c r="L17" s="44">
        <f>SUM(L13:L15)</f>
        <v>3.0300000000000001E-2</v>
      </c>
      <c r="M17" s="44"/>
      <c r="N17" s="40">
        <f>SUM(N13:N16)</f>
        <v>350000000</v>
      </c>
    </row>
    <row r="18" spans="2:14" s="10" customFormat="1" x14ac:dyDescent="0.2">
      <c r="B18" s="22"/>
      <c r="C18" s="45"/>
      <c r="D18" s="46"/>
      <c r="E18" s="46"/>
      <c r="F18" s="46"/>
      <c r="G18" s="46"/>
      <c r="H18" s="47"/>
      <c r="I18" s="45"/>
      <c r="J18" s="45"/>
      <c r="K18" s="45"/>
      <c r="L18" s="48"/>
      <c r="M18" s="48"/>
      <c r="N18" s="49"/>
    </row>
    <row r="19" spans="2:14" ht="51.75" customHeight="1" x14ac:dyDescent="0.2">
      <c r="B19" s="178">
        <v>3</v>
      </c>
      <c r="C19" s="164" t="s">
        <v>66</v>
      </c>
      <c r="D19" s="190" t="s">
        <v>40</v>
      </c>
      <c r="E19" s="153" t="s">
        <v>61</v>
      </c>
      <c r="F19" s="190" t="s">
        <v>132</v>
      </c>
      <c r="G19" s="172" t="s">
        <v>71</v>
      </c>
      <c r="H19" s="33" t="s">
        <v>159</v>
      </c>
      <c r="I19" s="50">
        <v>44200</v>
      </c>
      <c r="J19" s="51">
        <v>44561</v>
      </c>
      <c r="K19" s="52"/>
      <c r="L19" s="150">
        <v>2.1000000000000001E-2</v>
      </c>
      <c r="M19" s="150" t="s">
        <v>322</v>
      </c>
      <c r="N19" s="36">
        <v>745362101</v>
      </c>
    </row>
    <row r="20" spans="2:14" ht="34" x14ac:dyDescent="0.2">
      <c r="B20" s="178"/>
      <c r="C20" s="164"/>
      <c r="D20" s="190"/>
      <c r="E20" s="154"/>
      <c r="F20" s="190"/>
      <c r="G20" s="172"/>
      <c r="H20" s="33" t="s">
        <v>303</v>
      </c>
      <c r="I20" s="53">
        <v>44200</v>
      </c>
      <c r="J20" s="54">
        <v>44561</v>
      </c>
      <c r="K20" s="52"/>
      <c r="L20" s="152"/>
      <c r="M20" s="152"/>
      <c r="N20" s="36">
        <v>262363798</v>
      </c>
    </row>
    <row r="21" spans="2:14" ht="36" customHeight="1" x14ac:dyDescent="0.2">
      <c r="B21" s="178"/>
      <c r="C21" s="164"/>
      <c r="D21" s="190"/>
      <c r="E21" s="154"/>
      <c r="F21" s="190"/>
      <c r="G21" s="172"/>
      <c r="H21" s="33" t="s">
        <v>304</v>
      </c>
      <c r="I21" s="50">
        <v>44200</v>
      </c>
      <c r="J21" s="51">
        <v>44561</v>
      </c>
      <c r="K21" s="52"/>
      <c r="L21" s="152"/>
      <c r="M21" s="152"/>
      <c r="N21" s="36">
        <v>72160000</v>
      </c>
    </row>
    <row r="22" spans="2:14" ht="23.25" customHeight="1" x14ac:dyDescent="0.2">
      <c r="B22" s="178"/>
      <c r="C22" s="164"/>
      <c r="D22" s="190"/>
      <c r="E22" s="154"/>
      <c r="F22" s="190"/>
      <c r="G22" s="172"/>
      <c r="H22" s="33" t="s">
        <v>305</v>
      </c>
      <c r="I22" s="50">
        <v>44200</v>
      </c>
      <c r="J22" s="51">
        <v>44561</v>
      </c>
      <c r="K22" s="52"/>
      <c r="L22" s="151"/>
      <c r="M22" s="151"/>
      <c r="N22" s="36">
        <v>253123333</v>
      </c>
    </row>
    <row r="23" spans="2:14" ht="51" x14ac:dyDescent="0.2">
      <c r="B23" s="178"/>
      <c r="C23" s="164"/>
      <c r="D23" s="190"/>
      <c r="E23" s="154"/>
      <c r="F23" s="190"/>
      <c r="G23" s="172"/>
      <c r="H23" s="33" t="s">
        <v>160</v>
      </c>
      <c r="I23" s="50">
        <v>44200</v>
      </c>
      <c r="J23" s="51">
        <v>44561</v>
      </c>
      <c r="K23" s="52"/>
      <c r="L23" s="150">
        <v>9.2999999999999992E-3</v>
      </c>
      <c r="M23" s="150" t="s">
        <v>321</v>
      </c>
      <c r="N23" s="36">
        <v>14450000</v>
      </c>
    </row>
    <row r="24" spans="2:14" ht="34" x14ac:dyDescent="0.2">
      <c r="B24" s="178"/>
      <c r="C24" s="164"/>
      <c r="D24" s="190"/>
      <c r="E24" s="154"/>
      <c r="F24" s="190"/>
      <c r="G24" s="172"/>
      <c r="H24" s="33" t="s">
        <v>266</v>
      </c>
      <c r="I24" s="50">
        <v>44200</v>
      </c>
      <c r="J24" s="51">
        <v>44561</v>
      </c>
      <c r="K24" s="52"/>
      <c r="L24" s="152"/>
      <c r="M24" s="152"/>
      <c r="N24" s="36">
        <v>0</v>
      </c>
    </row>
    <row r="25" spans="2:14" ht="33.75" customHeight="1" x14ac:dyDescent="0.2">
      <c r="B25" s="178"/>
      <c r="C25" s="164"/>
      <c r="D25" s="190"/>
      <c r="E25" s="155"/>
      <c r="F25" s="190"/>
      <c r="G25" s="172"/>
      <c r="H25" s="33" t="s">
        <v>161</v>
      </c>
      <c r="I25" s="50">
        <v>44200</v>
      </c>
      <c r="J25" s="51">
        <v>44561</v>
      </c>
      <c r="K25" s="52"/>
      <c r="L25" s="151"/>
      <c r="M25" s="151"/>
      <c r="N25" s="41">
        <v>452540768</v>
      </c>
    </row>
    <row r="26" spans="2:14" x14ac:dyDescent="0.2">
      <c r="C26" s="42"/>
      <c r="D26" s="43"/>
      <c r="E26" s="43"/>
      <c r="F26" s="43"/>
      <c r="G26" s="43"/>
      <c r="H26" s="149" t="s">
        <v>7</v>
      </c>
      <c r="I26" s="149"/>
      <c r="J26" s="149"/>
      <c r="K26" s="149"/>
      <c r="L26" s="44">
        <f>SUM(L19:L24)</f>
        <v>3.0300000000000001E-2</v>
      </c>
      <c r="M26" s="44"/>
      <c r="N26" s="40">
        <f>SUM(N19:N25)</f>
        <v>1800000000</v>
      </c>
    </row>
    <row r="27" spans="2:14" x14ac:dyDescent="0.2">
      <c r="C27" s="42"/>
      <c r="D27" s="43"/>
      <c r="E27" s="43"/>
      <c r="F27" s="43"/>
      <c r="G27" s="43"/>
      <c r="H27" s="55"/>
      <c r="I27" s="56"/>
      <c r="J27" s="56"/>
      <c r="K27" s="56"/>
      <c r="L27" s="57"/>
      <c r="M27" s="57"/>
      <c r="N27" s="58"/>
    </row>
    <row r="28" spans="2:14" x14ac:dyDescent="0.2">
      <c r="C28" s="42"/>
      <c r="D28" s="43"/>
      <c r="E28" s="43"/>
      <c r="F28" s="43"/>
      <c r="G28" s="43"/>
      <c r="H28" s="59"/>
      <c r="I28" s="42"/>
      <c r="J28" s="42"/>
      <c r="K28" s="43"/>
      <c r="L28" s="43"/>
      <c r="M28" s="43"/>
      <c r="N28" s="60"/>
    </row>
    <row r="29" spans="2:14" ht="102" customHeight="1" x14ac:dyDescent="0.2">
      <c r="B29" s="12">
        <v>4</v>
      </c>
      <c r="C29" s="61" t="s">
        <v>66</v>
      </c>
      <c r="D29" s="142" t="s">
        <v>40</v>
      </c>
      <c r="E29" s="63" t="s">
        <v>59</v>
      </c>
      <c r="F29" s="64" t="s">
        <v>286</v>
      </c>
      <c r="G29" s="62" t="s">
        <v>117</v>
      </c>
      <c r="H29" s="140" t="s">
        <v>339</v>
      </c>
      <c r="I29" s="34">
        <v>44257</v>
      </c>
      <c r="J29" s="34">
        <v>44331</v>
      </c>
      <c r="K29" s="64"/>
      <c r="L29" s="37">
        <v>4.6699999999999998E-2</v>
      </c>
      <c r="M29" s="141" t="s">
        <v>340</v>
      </c>
      <c r="N29" s="36" t="s">
        <v>6</v>
      </c>
    </row>
    <row r="30" spans="2:14" x14ac:dyDescent="0.2">
      <c r="C30" s="42"/>
      <c r="D30" s="43"/>
      <c r="E30" s="43"/>
      <c r="F30" s="43"/>
      <c r="G30" s="43"/>
      <c r="H30" s="149" t="s">
        <v>7</v>
      </c>
      <c r="I30" s="149"/>
      <c r="J30" s="149"/>
      <c r="K30" s="149"/>
      <c r="L30" s="44">
        <f>SUM(L29)</f>
        <v>4.6699999999999998E-2</v>
      </c>
      <c r="M30" s="65"/>
      <c r="N30" s="60" t="s">
        <v>8</v>
      </c>
    </row>
    <row r="31" spans="2:14" x14ac:dyDescent="0.2">
      <c r="C31" s="42"/>
      <c r="D31" s="43"/>
      <c r="E31" s="43"/>
      <c r="F31" s="43"/>
      <c r="G31" s="43"/>
      <c r="H31" s="59"/>
      <c r="I31" s="42"/>
      <c r="J31" s="42"/>
      <c r="K31" s="43"/>
      <c r="L31" s="43"/>
      <c r="M31" s="43"/>
      <c r="N31" s="60"/>
    </row>
    <row r="32" spans="2:14" ht="90" customHeight="1" x14ac:dyDescent="0.2">
      <c r="B32" s="11">
        <v>5</v>
      </c>
      <c r="C32" s="61" t="s">
        <v>66</v>
      </c>
      <c r="D32" s="142" t="s">
        <v>40</v>
      </c>
      <c r="E32" s="63" t="s">
        <v>59</v>
      </c>
      <c r="F32" s="62" t="s">
        <v>26</v>
      </c>
      <c r="G32" s="62" t="s">
        <v>117</v>
      </c>
      <c r="H32" s="33" t="s">
        <v>34</v>
      </c>
      <c r="I32" s="34">
        <v>44255</v>
      </c>
      <c r="J32" s="34">
        <v>44314</v>
      </c>
      <c r="K32" s="64"/>
      <c r="L32" s="37">
        <v>1.6E-2</v>
      </c>
      <c r="M32" s="37" t="s">
        <v>281</v>
      </c>
      <c r="N32" s="36" t="s">
        <v>6</v>
      </c>
    </row>
    <row r="33" spans="2:14" x14ac:dyDescent="0.2">
      <c r="C33" s="42"/>
      <c r="D33" s="43"/>
      <c r="E33" s="43"/>
      <c r="F33" s="43"/>
      <c r="G33" s="43"/>
      <c r="H33" s="149" t="s">
        <v>7</v>
      </c>
      <c r="I33" s="149"/>
      <c r="J33" s="149"/>
      <c r="K33" s="149"/>
      <c r="L33" s="44">
        <f>SUM(L32)</f>
        <v>1.6E-2</v>
      </c>
      <c r="M33" s="65"/>
      <c r="N33" s="60" t="s">
        <v>8</v>
      </c>
    </row>
    <row r="34" spans="2:14" x14ac:dyDescent="0.2">
      <c r="C34" s="42"/>
      <c r="D34" s="43"/>
      <c r="E34" s="43"/>
      <c r="F34" s="43"/>
      <c r="G34" s="43"/>
      <c r="H34" s="59"/>
      <c r="I34" s="42"/>
      <c r="J34" s="42"/>
      <c r="K34" s="43"/>
      <c r="L34" s="43"/>
      <c r="M34" s="43"/>
      <c r="N34" s="60"/>
    </row>
    <row r="35" spans="2:14" ht="48.75" customHeight="1" x14ac:dyDescent="0.2">
      <c r="B35" s="178">
        <v>6</v>
      </c>
      <c r="C35" s="164" t="s">
        <v>66</v>
      </c>
      <c r="D35" s="165" t="s">
        <v>40</v>
      </c>
      <c r="E35" s="172" t="s">
        <v>59</v>
      </c>
      <c r="F35" s="172" t="s">
        <v>177</v>
      </c>
      <c r="G35" s="172" t="s">
        <v>117</v>
      </c>
      <c r="H35" s="66" t="s">
        <v>178</v>
      </c>
      <c r="I35" s="67">
        <v>44378</v>
      </c>
      <c r="J35" s="68">
        <v>44561</v>
      </c>
      <c r="K35" s="33"/>
      <c r="L35" s="150">
        <v>2.3E-2</v>
      </c>
      <c r="M35" s="153" t="s">
        <v>288</v>
      </c>
      <c r="N35" s="146" t="s">
        <v>6</v>
      </c>
    </row>
    <row r="36" spans="2:14" ht="39" customHeight="1" x14ac:dyDescent="0.2">
      <c r="B36" s="178"/>
      <c r="C36" s="164"/>
      <c r="D36" s="165"/>
      <c r="E36" s="172"/>
      <c r="F36" s="172"/>
      <c r="G36" s="172"/>
      <c r="H36" s="69" t="s">
        <v>179</v>
      </c>
      <c r="I36" s="70">
        <v>44200</v>
      </c>
      <c r="J36" s="71">
        <v>44561</v>
      </c>
      <c r="K36" s="33"/>
      <c r="L36" s="152"/>
      <c r="M36" s="154"/>
      <c r="N36" s="147"/>
    </row>
    <row r="37" spans="2:14" ht="36" customHeight="1" x14ac:dyDescent="0.2">
      <c r="B37" s="178"/>
      <c r="C37" s="164"/>
      <c r="D37" s="165"/>
      <c r="E37" s="172"/>
      <c r="F37" s="172"/>
      <c r="G37" s="172"/>
      <c r="H37" s="72" t="s">
        <v>174</v>
      </c>
      <c r="I37" s="73">
        <v>44228</v>
      </c>
      <c r="J37" s="74">
        <v>44561</v>
      </c>
      <c r="K37" s="33"/>
      <c r="L37" s="152"/>
      <c r="M37" s="154"/>
      <c r="N37" s="147"/>
    </row>
    <row r="38" spans="2:14" ht="25.5" customHeight="1" x14ac:dyDescent="0.2">
      <c r="B38" s="178"/>
      <c r="C38" s="164"/>
      <c r="D38" s="165"/>
      <c r="E38" s="172"/>
      <c r="F38" s="172"/>
      <c r="G38" s="172"/>
      <c r="H38" s="72" t="s">
        <v>175</v>
      </c>
      <c r="I38" s="73">
        <v>44200</v>
      </c>
      <c r="J38" s="74">
        <v>44561</v>
      </c>
      <c r="K38" s="33"/>
      <c r="L38" s="152"/>
      <c r="M38" s="154"/>
      <c r="N38" s="147"/>
    </row>
    <row r="39" spans="2:14" ht="66" customHeight="1" x14ac:dyDescent="0.2">
      <c r="B39" s="178"/>
      <c r="C39" s="164"/>
      <c r="D39" s="165"/>
      <c r="E39" s="172"/>
      <c r="F39" s="172"/>
      <c r="G39" s="172"/>
      <c r="H39" s="72" t="s">
        <v>257</v>
      </c>
      <c r="I39" s="73">
        <v>44228</v>
      </c>
      <c r="J39" s="74">
        <v>44561</v>
      </c>
      <c r="K39" s="33"/>
      <c r="L39" s="152"/>
      <c r="M39" s="155"/>
      <c r="N39" s="147"/>
    </row>
    <row r="40" spans="2:14" ht="48" customHeight="1" x14ac:dyDescent="0.2">
      <c r="B40" s="178"/>
      <c r="C40" s="164"/>
      <c r="D40" s="165"/>
      <c r="E40" s="172"/>
      <c r="F40" s="172"/>
      <c r="G40" s="172"/>
      <c r="H40" s="72" t="s">
        <v>258</v>
      </c>
      <c r="I40" s="67">
        <v>44200</v>
      </c>
      <c r="J40" s="68" t="s">
        <v>181</v>
      </c>
      <c r="K40" s="33"/>
      <c r="L40" s="151"/>
      <c r="M40" s="37" t="s">
        <v>180</v>
      </c>
      <c r="N40" s="148"/>
    </row>
    <row r="41" spans="2:14" x14ac:dyDescent="0.2">
      <c r="C41" s="42"/>
      <c r="D41" s="43"/>
      <c r="E41" s="43"/>
      <c r="F41" s="43"/>
      <c r="G41" s="43"/>
      <c r="H41" s="149" t="s">
        <v>7</v>
      </c>
      <c r="I41" s="149"/>
      <c r="J41" s="149"/>
      <c r="K41" s="149"/>
      <c r="L41" s="44">
        <f>SUM(L35)</f>
        <v>2.3E-2</v>
      </c>
      <c r="M41" s="65"/>
      <c r="N41" s="60" t="s">
        <v>8</v>
      </c>
    </row>
    <row r="42" spans="2:14" x14ac:dyDescent="0.2">
      <c r="C42" s="42"/>
      <c r="D42" s="43"/>
      <c r="E42" s="43"/>
      <c r="F42" s="43"/>
      <c r="G42" s="43"/>
      <c r="H42" s="59"/>
      <c r="I42" s="42"/>
      <c r="J42" s="42"/>
      <c r="K42" s="43"/>
      <c r="L42" s="43"/>
      <c r="M42" s="43"/>
      <c r="N42" s="60"/>
    </row>
    <row r="43" spans="2:14" ht="51" x14ac:dyDescent="0.2">
      <c r="B43" s="11">
        <v>7</v>
      </c>
      <c r="C43" s="75" t="s">
        <v>66</v>
      </c>
      <c r="D43" s="142" t="s">
        <v>40</v>
      </c>
      <c r="E43" s="62" t="s">
        <v>59</v>
      </c>
      <c r="F43" s="62" t="s">
        <v>14</v>
      </c>
      <c r="G43" s="62" t="s">
        <v>118</v>
      </c>
      <c r="H43" s="33" t="s">
        <v>35</v>
      </c>
      <c r="I43" s="34">
        <v>44341</v>
      </c>
      <c r="J43" s="34">
        <v>44469</v>
      </c>
      <c r="K43" s="64"/>
      <c r="L43" s="37">
        <v>2.3300000000000001E-2</v>
      </c>
      <c r="M43" s="37" t="s">
        <v>282</v>
      </c>
      <c r="N43" s="36" t="s">
        <v>6</v>
      </c>
    </row>
    <row r="44" spans="2:14" x14ac:dyDescent="0.2">
      <c r="C44" s="42"/>
      <c r="D44" s="143"/>
      <c r="E44" s="43"/>
      <c r="F44" s="43"/>
      <c r="G44" s="43"/>
      <c r="H44" s="149" t="s">
        <v>7</v>
      </c>
      <c r="I44" s="149"/>
      <c r="J44" s="149"/>
      <c r="K44" s="149"/>
      <c r="L44" s="44">
        <f>SUM(L43)</f>
        <v>2.3300000000000001E-2</v>
      </c>
      <c r="M44" s="65"/>
      <c r="N44" s="60" t="s">
        <v>8</v>
      </c>
    </row>
    <row r="45" spans="2:14" x14ac:dyDescent="0.2">
      <c r="C45" s="42"/>
      <c r="D45" s="143"/>
      <c r="E45" s="43"/>
      <c r="F45" s="43"/>
      <c r="G45" s="43"/>
      <c r="H45" s="59"/>
      <c r="I45" s="42"/>
      <c r="J45" s="42"/>
      <c r="K45" s="43"/>
      <c r="L45" s="43"/>
      <c r="M45" s="43"/>
      <c r="N45" s="60"/>
    </row>
    <row r="46" spans="2:14" ht="58.5" customHeight="1" x14ac:dyDescent="0.2">
      <c r="B46" s="11">
        <v>8</v>
      </c>
      <c r="C46" s="61" t="s">
        <v>66</v>
      </c>
      <c r="D46" s="142" t="s">
        <v>40</v>
      </c>
      <c r="E46" s="63" t="s">
        <v>59</v>
      </c>
      <c r="F46" s="62" t="s">
        <v>176</v>
      </c>
      <c r="G46" s="62" t="s">
        <v>117</v>
      </c>
      <c r="H46" s="33" t="s">
        <v>268</v>
      </c>
      <c r="I46" s="34">
        <v>44243</v>
      </c>
      <c r="J46" s="34">
        <v>44439</v>
      </c>
      <c r="K46" s="64"/>
      <c r="L46" s="37">
        <v>0.01</v>
      </c>
      <c r="M46" s="37" t="s">
        <v>82</v>
      </c>
      <c r="N46" s="36" t="s">
        <v>6</v>
      </c>
    </row>
    <row r="47" spans="2:14" x14ac:dyDescent="0.2">
      <c r="C47" s="42"/>
      <c r="D47" s="143"/>
      <c r="E47" s="43"/>
      <c r="F47" s="43"/>
      <c r="G47" s="43"/>
      <c r="H47" s="149" t="s">
        <v>7</v>
      </c>
      <c r="I47" s="149"/>
      <c r="J47" s="149"/>
      <c r="K47" s="149"/>
      <c r="L47" s="44">
        <f>SUM(L46)</f>
        <v>0.01</v>
      </c>
      <c r="M47" s="65"/>
      <c r="N47" s="60" t="s">
        <v>8</v>
      </c>
    </row>
    <row r="48" spans="2:14" x14ac:dyDescent="0.2">
      <c r="C48" s="42"/>
      <c r="D48" s="143"/>
      <c r="E48" s="43"/>
      <c r="F48" s="43"/>
      <c r="G48" s="43"/>
      <c r="H48" s="59"/>
      <c r="I48" s="42"/>
      <c r="J48" s="42"/>
      <c r="K48" s="43"/>
      <c r="L48" s="43"/>
      <c r="M48" s="43"/>
      <c r="N48" s="60"/>
    </row>
    <row r="49" spans="2:14" ht="51" x14ac:dyDescent="0.2">
      <c r="B49" s="11">
        <v>9</v>
      </c>
      <c r="C49" s="61" t="s">
        <v>66</v>
      </c>
      <c r="D49" s="142" t="s">
        <v>40</v>
      </c>
      <c r="E49" s="63" t="s">
        <v>59</v>
      </c>
      <c r="F49" s="62" t="s">
        <v>15</v>
      </c>
      <c r="G49" s="62" t="s">
        <v>117</v>
      </c>
      <c r="H49" s="33" t="s">
        <v>36</v>
      </c>
      <c r="I49" s="34">
        <v>44211</v>
      </c>
      <c r="J49" s="34">
        <v>44439</v>
      </c>
      <c r="K49" s="64"/>
      <c r="L49" s="37">
        <v>1.4E-2</v>
      </c>
      <c r="M49" s="37" t="s">
        <v>283</v>
      </c>
      <c r="N49" s="36" t="s">
        <v>6</v>
      </c>
    </row>
    <row r="50" spans="2:14" x14ac:dyDescent="0.2">
      <c r="C50" s="42"/>
      <c r="D50" s="143"/>
      <c r="E50" s="43"/>
      <c r="F50" s="43"/>
      <c r="G50" s="43"/>
      <c r="H50" s="149" t="s">
        <v>7</v>
      </c>
      <c r="I50" s="149"/>
      <c r="J50" s="149"/>
      <c r="K50" s="149"/>
      <c r="L50" s="44">
        <f>SUM(L49)</f>
        <v>1.4E-2</v>
      </c>
      <c r="M50" s="65"/>
      <c r="N50" s="60" t="s">
        <v>8</v>
      </c>
    </row>
    <row r="51" spans="2:14" s="15" customFormat="1" x14ac:dyDescent="0.2">
      <c r="B51" s="5"/>
      <c r="C51" s="56"/>
      <c r="D51" s="143"/>
      <c r="E51" s="76"/>
      <c r="F51" s="43"/>
      <c r="G51" s="76"/>
      <c r="H51" s="55"/>
      <c r="I51" s="56"/>
      <c r="J51" s="56"/>
      <c r="K51" s="56"/>
      <c r="L51" s="77"/>
      <c r="M51" s="77"/>
      <c r="N51" s="78"/>
    </row>
    <row r="52" spans="2:14" s="15" customFormat="1" ht="17" x14ac:dyDescent="0.2">
      <c r="B52" s="187">
        <v>10</v>
      </c>
      <c r="C52" s="169" t="s">
        <v>66</v>
      </c>
      <c r="D52" s="183" t="s">
        <v>41</v>
      </c>
      <c r="E52" s="153" t="s">
        <v>59</v>
      </c>
      <c r="F52" s="153" t="s">
        <v>65</v>
      </c>
      <c r="G52" s="153" t="s">
        <v>17</v>
      </c>
      <c r="H52" s="35" t="s">
        <v>183</v>
      </c>
      <c r="I52" s="34">
        <v>44198</v>
      </c>
      <c r="J52" s="34">
        <v>44561</v>
      </c>
      <c r="K52" s="153"/>
      <c r="L52" s="37">
        <v>0.04</v>
      </c>
      <c r="M52" s="79" t="s">
        <v>122</v>
      </c>
      <c r="N52" s="146" t="s">
        <v>6</v>
      </c>
    </row>
    <row r="53" spans="2:14" s="15" customFormat="1" ht="24.75" customHeight="1" x14ac:dyDescent="0.2">
      <c r="B53" s="188"/>
      <c r="C53" s="170"/>
      <c r="D53" s="167"/>
      <c r="E53" s="154"/>
      <c r="F53" s="154"/>
      <c r="G53" s="154"/>
      <c r="H53" s="33" t="s">
        <v>184</v>
      </c>
      <c r="I53" s="34">
        <v>44216</v>
      </c>
      <c r="J53" s="34">
        <v>44561</v>
      </c>
      <c r="K53" s="154"/>
      <c r="L53" s="37">
        <v>0.04</v>
      </c>
      <c r="M53" s="79" t="s">
        <v>155</v>
      </c>
      <c r="N53" s="147"/>
    </row>
    <row r="54" spans="2:14" s="15" customFormat="1" ht="47.25" customHeight="1" x14ac:dyDescent="0.2">
      <c r="B54" s="189"/>
      <c r="C54" s="171"/>
      <c r="D54" s="168"/>
      <c r="E54" s="155"/>
      <c r="F54" s="155"/>
      <c r="G54" s="155"/>
      <c r="H54" s="33" t="s">
        <v>306</v>
      </c>
      <c r="I54" s="34">
        <v>44216</v>
      </c>
      <c r="J54" s="34">
        <v>44561</v>
      </c>
      <c r="K54" s="154"/>
      <c r="L54" s="37">
        <v>0.02</v>
      </c>
      <c r="M54" s="79" t="s">
        <v>158</v>
      </c>
      <c r="N54" s="148"/>
    </row>
    <row r="55" spans="2:14" s="15" customFormat="1" x14ac:dyDescent="0.2">
      <c r="B55" s="5"/>
      <c r="C55" s="42"/>
      <c r="D55" s="143"/>
      <c r="E55" s="43"/>
      <c r="F55" s="43"/>
      <c r="G55" s="43"/>
      <c r="H55" s="149" t="s">
        <v>7</v>
      </c>
      <c r="I55" s="149"/>
      <c r="J55" s="149"/>
      <c r="K55" s="149"/>
      <c r="L55" s="44">
        <f>SUM(L52:L54)</f>
        <v>0.1</v>
      </c>
      <c r="M55" s="65"/>
      <c r="N55" s="60"/>
    </row>
    <row r="56" spans="2:14" s="15" customFormat="1" x14ac:dyDescent="0.2">
      <c r="B56" s="5"/>
      <c r="C56" s="42"/>
      <c r="D56" s="143"/>
      <c r="E56" s="43"/>
      <c r="F56" s="43"/>
      <c r="G56" s="43"/>
      <c r="H56" s="80"/>
      <c r="I56" s="42"/>
      <c r="J56" s="42"/>
      <c r="K56" s="42"/>
      <c r="L56" s="81"/>
      <c r="M56" s="81"/>
      <c r="N56" s="60"/>
    </row>
    <row r="57" spans="2:14" ht="46.5" customHeight="1" x14ac:dyDescent="0.2">
      <c r="B57" s="178">
        <v>11</v>
      </c>
      <c r="C57" s="164" t="s">
        <v>66</v>
      </c>
      <c r="D57" s="184" t="s">
        <v>41</v>
      </c>
      <c r="E57" s="153" t="s">
        <v>59</v>
      </c>
      <c r="F57" s="172" t="s">
        <v>83</v>
      </c>
      <c r="G57" s="172" t="s">
        <v>9</v>
      </c>
      <c r="H57" s="52" t="s">
        <v>259</v>
      </c>
      <c r="I57" s="82">
        <v>44216</v>
      </c>
      <c r="J57" s="82">
        <v>44561</v>
      </c>
      <c r="K57" s="161"/>
      <c r="L57" s="150">
        <v>4.0000000000000001E-3</v>
      </c>
      <c r="M57" s="150" t="s">
        <v>84</v>
      </c>
      <c r="N57" s="36">
        <v>27416666</v>
      </c>
    </row>
    <row r="58" spans="2:14" ht="35.25" customHeight="1" x14ac:dyDescent="0.2">
      <c r="B58" s="178"/>
      <c r="C58" s="164"/>
      <c r="D58" s="165"/>
      <c r="E58" s="154"/>
      <c r="F58" s="172"/>
      <c r="G58" s="172"/>
      <c r="H58" s="52" t="s">
        <v>260</v>
      </c>
      <c r="I58" s="82">
        <v>44216</v>
      </c>
      <c r="J58" s="82">
        <v>44561</v>
      </c>
      <c r="K58" s="163"/>
      <c r="L58" s="151"/>
      <c r="M58" s="151"/>
      <c r="N58" s="36">
        <v>27416667</v>
      </c>
    </row>
    <row r="59" spans="2:14" ht="51" x14ac:dyDescent="0.2">
      <c r="B59" s="178"/>
      <c r="C59" s="164"/>
      <c r="D59" s="165"/>
      <c r="E59" s="154"/>
      <c r="F59" s="172"/>
      <c r="G59" s="172"/>
      <c r="H59" s="52" t="s">
        <v>307</v>
      </c>
      <c r="I59" s="82">
        <v>44216</v>
      </c>
      <c r="J59" s="82">
        <v>44561</v>
      </c>
      <c r="K59" s="52"/>
      <c r="L59" s="150">
        <v>1.6E-2</v>
      </c>
      <c r="M59" s="150" t="s">
        <v>85</v>
      </c>
      <c r="N59" s="83">
        <v>162205000</v>
      </c>
    </row>
    <row r="60" spans="2:14" ht="114.75" customHeight="1" x14ac:dyDescent="0.2">
      <c r="B60" s="178"/>
      <c r="C60" s="164"/>
      <c r="D60" s="165"/>
      <c r="E60" s="154"/>
      <c r="F60" s="172"/>
      <c r="G60" s="172"/>
      <c r="H60" s="52" t="s">
        <v>308</v>
      </c>
      <c r="I60" s="82">
        <v>44216</v>
      </c>
      <c r="J60" s="82">
        <v>44561</v>
      </c>
      <c r="K60" s="52"/>
      <c r="L60" s="151"/>
      <c r="M60" s="151"/>
      <c r="N60" s="83">
        <v>162205000</v>
      </c>
    </row>
    <row r="61" spans="2:14" ht="32.25" customHeight="1" x14ac:dyDescent="0.2">
      <c r="B61" s="178"/>
      <c r="C61" s="164"/>
      <c r="D61" s="165"/>
      <c r="E61" s="154"/>
      <c r="F61" s="172"/>
      <c r="G61" s="172"/>
      <c r="H61" s="84" t="s">
        <v>252</v>
      </c>
      <c r="I61" s="82">
        <v>44256</v>
      </c>
      <c r="J61" s="82">
        <v>44561</v>
      </c>
      <c r="K61" s="52"/>
      <c r="L61" s="150">
        <v>0.02</v>
      </c>
      <c r="M61" s="150" t="s">
        <v>86</v>
      </c>
      <c r="N61" s="83">
        <v>30000000</v>
      </c>
    </row>
    <row r="62" spans="2:14" ht="38.25" customHeight="1" x14ac:dyDescent="0.2">
      <c r="B62" s="178"/>
      <c r="C62" s="164"/>
      <c r="D62" s="165"/>
      <c r="E62" s="155"/>
      <c r="F62" s="172"/>
      <c r="G62" s="172"/>
      <c r="H62" s="85" t="s">
        <v>309</v>
      </c>
      <c r="I62" s="82">
        <v>44216</v>
      </c>
      <c r="J62" s="82">
        <v>44561</v>
      </c>
      <c r="K62" s="52"/>
      <c r="L62" s="151"/>
      <c r="M62" s="151"/>
      <c r="N62" s="83">
        <v>690756667</v>
      </c>
    </row>
    <row r="63" spans="2:14" x14ac:dyDescent="0.2">
      <c r="C63" s="42"/>
      <c r="D63" s="43"/>
      <c r="E63" s="43"/>
      <c r="F63" s="43"/>
      <c r="G63" s="43"/>
      <c r="H63" s="149" t="s">
        <v>7</v>
      </c>
      <c r="I63" s="149"/>
      <c r="J63" s="149"/>
      <c r="K63" s="149"/>
      <c r="L63" s="44">
        <f>SUM(L57:L61)</f>
        <v>0.04</v>
      </c>
      <c r="M63" s="44"/>
      <c r="N63" s="40">
        <f>SUM(N57:N62)</f>
        <v>1100000000</v>
      </c>
    </row>
    <row r="64" spans="2:14" s="15" customFormat="1" x14ac:dyDescent="0.2">
      <c r="B64" s="5"/>
      <c r="C64" s="42"/>
      <c r="D64" s="43"/>
      <c r="E64" s="43"/>
      <c r="F64" s="43"/>
      <c r="G64" s="43"/>
      <c r="H64" s="80"/>
      <c r="I64" s="42"/>
      <c r="J64" s="42"/>
      <c r="K64" s="42"/>
      <c r="L64" s="81"/>
      <c r="M64" s="81"/>
      <c r="N64" s="60"/>
    </row>
    <row r="65" spans="2:14" x14ac:dyDescent="0.2">
      <c r="C65" s="42"/>
      <c r="D65" s="43"/>
      <c r="E65" s="43"/>
      <c r="F65" s="43"/>
      <c r="G65" s="43"/>
      <c r="H65" s="59"/>
      <c r="I65" s="42"/>
      <c r="J65" s="42"/>
      <c r="K65" s="43"/>
      <c r="L65" s="43"/>
      <c r="M65" s="43"/>
      <c r="N65" s="60"/>
    </row>
    <row r="66" spans="2:14" ht="57.75" customHeight="1" x14ac:dyDescent="0.2">
      <c r="B66" s="178">
        <v>12</v>
      </c>
      <c r="C66" s="164" t="s">
        <v>66</v>
      </c>
      <c r="D66" s="165" t="s">
        <v>42</v>
      </c>
      <c r="E66" s="173" t="s">
        <v>59</v>
      </c>
      <c r="F66" s="165" t="s">
        <v>128</v>
      </c>
      <c r="G66" s="172" t="s">
        <v>192</v>
      </c>
      <c r="H66" s="52" t="s">
        <v>187</v>
      </c>
      <c r="I66" s="34">
        <v>44200</v>
      </c>
      <c r="J66" s="34">
        <v>44561</v>
      </c>
      <c r="K66" s="161" t="s">
        <v>62</v>
      </c>
      <c r="L66" s="37">
        <v>2.3400000000000001E-2</v>
      </c>
      <c r="M66" s="150"/>
      <c r="N66" s="41">
        <v>531000000</v>
      </c>
    </row>
    <row r="67" spans="2:14" ht="30" customHeight="1" x14ac:dyDescent="0.2">
      <c r="B67" s="178"/>
      <c r="C67" s="164"/>
      <c r="D67" s="165"/>
      <c r="E67" s="167"/>
      <c r="F67" s="165"/>
      <c r="G67" s="172"/>
      <c r="H67" s="52" t="s">
        <v>188</v>
      </c>
      <c r="I67" s="34">
        <v>44200</v>
      </c>
      <c r="J67" s="34">
        <v>44545</v>
      </c>
      <c r="K67" s="163"/>
      <c r="L67" s="37">
        <v>1.5E-3</v>
      </c>
      <c r="M67" s="151"/>
      <c r="N67" s="41">
        <v>19000000</v>
      </c>
    </row>
    <row r="68" spans="2:14" ht="54.75" customHeight="1" x14ac:dyDescent="0.2">
      <c r="B68" s="178"/>
      <c r="C68" s="164"/>
      <c r="D68" s="165"/>
      <c r="E68" s="168"/>
      <c r="F68" s="165"/>
      <c r="G68" s="172"/>
      <c r="H68" s="52" t="s">
        <v>189</v>
      </c>
      <c r="I68" s="34">
        <v>44242</v>
      </c>
      <c r="J68" s="34">
        <v>44545</v>
      </c>
      <c r="K68" s="86" t="s">
        <v>19</v>
      </c>
      <c r="L68" s="37">
        <v>5.1000000000000004E-3</v>
      </c>
      <c r="M68" s="87"/>
      <c r="N68" s="41">
        <v>50000000</v>
      </c>
    </row>
    <row r="69" spans="2:14" x14ac:dyDescent="0.2">
      <c r="C69" s="42"/>
      <c r="D69" s="143"/>
      <c r="E69" s="143"/>
      <c r="F69" s="143"/>
      <c r="G69" s="43"/>
      <c r="H69" s="149" t="s">
        <v>7</v>
      </c>
      <c r="I69" s="149"/>
      <c r="J69" s="149"/>
      <c r="K69" s="149"/>
      <c r="L69" s="44">
        <f>SUM(L66:L68)</f>
        <v>3.0000000000000002E-2</v>
      </c>
      <c r="M69" s="44"/>
      <c r="N69" s="40">
        <f>SUM(N66:N68)</f>
        <v>600000000</v>
      </c>
    </row>
    <row r="70" spans="2:14" x14ac:dyDescent="0.2">
      <c r="C70" s="42"/>
      <c r="D70" s="143"/>
      <c r="E70" s="143"/>
      <c r="F70" s="143"/>
      <c r="G70" s="43"/>
      <c r="H70" s="59"/>
      <c r="I70" s="42"/>
      <c r="J70" s="42"/>
      <c r="K70" s="43"/>
      <c r="L70" s="43"/>
      <c r="M70" s="43"/>
      <c r="N70" s="60"/>
    </row>
    <row r="71" spans="2:14" ht="105" customHeight="1" x14ac:dyDescent="0.2">
      <c r="B71" s="178">
        <v>13</v>
      </c>
      <c r="C71" s="164" t="s">
        <v>66</v>
      </c>
      <c r="D71" s="165" t="s">
        <v>42</v>
      </c>
      <c r="E71" s="173" t="s">
        <v>59</v>
      </c>
      <c r="F71" s="165" t="s">
        <v>58</v>
      </c>
      <c r="G71" s="172" t="s">
        <v>191</v>
      </c>
      <c r="H71" s="52" t="s">
        <v>190</v>
      </c>
      <c r="I71" s="88">
        <v>44200</v>
      </c>
      <c r="J71" s="88">
        <v>44545</v>
      </c>
      <c r="K71" s="161" t="s">
        <v>267</v>
      </c>
      <c r="L71" s="37">
        <v>1.1999999999999999E-3</v>
      </c>
      <c r="M71" s="79" t="s">
        <v>194</v>
      </c>
      <c r="N71" s="146" t="s">
        <v>6</v>
      </c>
    </row>
    <row r="72" spans="2:14" ht="68" x14ac:dyDescent="0.2">
      <c r="B72" s="178"/>
      <c r="C72" s="164"/>
      <c r="D72" s="165"/>
      <c r="E72" s="167"/>
      <c r="F72" s="165"/>
      <c r="G72" s="172"/>
      <c r="H72" s="52" t="s">
        <v>310</v>
      </c>
      <c r="I72" s="88">
        <v>44200</v>
      </c>
      <c r="J72" s="88">
        <v>44545</v>
      </c>
      <c r="K72" s="162"/>
      <c r="L72" s="37">
        <v>1.1999999999999999E-3</v>
      </c>
      <c r="M72" s="79" t="s">
        <v>154</v>
      </c>
      <c r="N72" s="147"/>
    </row>
    <row r="73" spans="2:14" ht="34" x14ac:dyDescent="0.2">
      <c r="B73" s="178"/>
      <c r="C73" s="164"/>
      <c r="D73" s="165"/>
      <c r="E73" s="167"/>
      <c r="F73" s="165"/>
      <c r="G73" s="172"/>
      <c r="H73" s="52" t="s">
        <v>311</v>
      </c>
      <c r="I73" s="88">
        <v>44200</v>
      </c>
      <c r="J73" s="88">
        <v>44545</v>
      </c>
      <c r="K73" s="162"/>
      <c r="L73" s="37">
        <v>8.9999999999999998E-4</v>
      </c>
      <c r="M73" s="79" t="s">
        <v>87</v>
      </c>
      <c r="N73" s="147"/>
    </row>
    <row r="74" spans="2:14" ht="36" customHeight="1" x14ac:dyDescent="0.2">
      <c r="B74" s="178"/>
      <c r="C74" s="164"/>
      <c r="D74" s="165"/>
      <c r="E74" s="167"/>
      <c r="F74" s="165"/>
      <c r="G74" s="172"/>
      <c r="H74" s="52" t="s">
        <v>193</v>
      </c>
      <c r="I74" s="88">
        <v>44200</v>
      </c>
      <c r="J74" s="88">
        <v>44545</v>
      </c>
      <c r="K74" s="162"/>
      <c r="L74" s="37">
        <v>2.5000000000000001E-4</v>
      </c>
      <c r="M74" s="79" t="s">
        <v>195</v>
      </c>
      <c r="N74" s="147"/>
    </row>
    <row r="75" spans="2:14" ht="34" x14ac:dyDescent="0.2">
      <c r="B75" s="178"/>
      <c r="C75" s="164"/>
      <c r="D75" s="165"/>
      <c r="E75" s="168"/>
      <c r="F75" s="165"/>
      <c r="G75" s="172"/>
      <c r="H75" s="52" t="s">
        <v>153</v>
      </c>
      <c r="I75" s="88">
        <v>44200</v>
      </c>
      <c r="J75" s="88">
        <v>44545</v>
      </c>
      <c r="K75" s="163"/>
      <c r="L75" s="37">
        <v>2.5000000000000001E-4</v>
      </c>
      <c r="M75" s="79" t="s">
        <v>129</v>
      </c>
      <c r="N75" s="148"/>
    </row>
    <row r="76" spans="2:14" x14ac:dyDescent="0.2">
      <c r="C76" s="42"/>
      <c r="D76" s="43"/>
      <c r="E76" s="43"/>
      <c r="F76" s="43"/>
      <c r="G76" s="43"/>
      <c r="H76" s="149" t="s">
        <v>7</v>
      </c>
      <c r="I76" s="149"/>
      <c r="J76" s="149"/>
      <c r="K76" s="149"/>
      <c r="L76" s="44">
        <f>SUM(L71:L75)</f>
        <v>3.8000000000000004E-3</v>
      </c>
      <c r="M76" s="65"/>
      <c r="N76" s="60" t="s">
        <v>8</v>
      </c>
    </row>
    <row r="77" spans="2:14" x14ac:dyDescent="0.2">
      <c r="C77" s="42"/>
      <c r="D77" s="43"/>
      <c r="E77" s="43"/>
      <c r="F77" s="43"/>
      <c r="G77" s="43"/>
      <c r="H77" s="59"/>
      <c r="I77" s="42"/>
      <c r="J77" s="42"/>
      <c r="K77" s="43"/>
      <c r="L77" s="43"/>
      <c r="M77" s="43"/>
      <c r="N77" s="60"/>
    </row>
    <row r="78" spans="2:14" ht="126.75" customHeight="1" x14ac:dyDescent="0.2">
      <c r="B78" s="11">
        <v>14</v>
      </c>
      <c r="C78" s="75" t="s">
        <v>66</v>
      </c>
      <c r="D78" s="142" t="s">
        <v>67</v>
      </c>
      <c r="E78" s="142" t="s">
        <v>59</v>
      </c>
      <c r="F78" s="142" t="s">
        <v>130</v>
      </c>
      <c r="G78" s="62" t="s">
        <v>72</v>
      </c>
      <c r="H78" s="33" t="s">
        <v>30</v>
      </c>
      <c r="I78" s="82">
        <v>44200</v>
      </c>
      <c r="J78" s="82">
        <v>44561</v>
      </c>
      <c r="K78" s="62" t="s">
        <v>24</v>
      </c>
      <c r="L78" s="37">
        <f>(30%/8)*80%</f>
        <v>0.03</v>
      </c>
      <c r="M78" s="37" t="s">
        <v>204</v>
      </c>
      <c r="N78" s="36">
        <v>850000000</v>
      </c>
    </row>
    <row r="79" spans="2:14" x14ac:dyDescent="0.2">
      <c r="C79" s="42"/>
      <c r="D79" s="143"/>
      <c r="E79" s="143"/>
      <c r="F79" s="143"/>
      <c r="G79" s="43"/>
      <c r="H79" s="149" t="s">
        <v>7</v>
      </c>
      <c r="I79" s="149"/>
      <c r="J79" s="149"/>
      <c r="K79" s="149"/>
      <c r="L79" s="44">
        <f>SUM(L77:L78)</f>
        <v>0.03</v>
      </c>
      <c r="M79" s="44"/>
      <c r="N79" s="40">
        <f>SUM(N78)</f>
        <v>850000000</v>
      </c>
    </row>
    <row r="80" spans="2:14" x14ac:dyDescent="0.2">
      <c r="C80" s="42"/>
      <c r="D80" s="143"/>
      <c r="E80" s="143"/>
      <c r="F80" s="143"/>
      <c r="G80" s="43"/>
      <c r="H80" s="59"/>
      <c r="I80" s="42"/>
      <c r="J80" s="42"/>
      <c r="K80" s="43"/>
      <c r="L80" s="43"/>
      <c r="M80" s="43"/>
      <c r="N80" s="60"/>
    </row>
    <row r="81" spans="2:14" ht="39.75" customHeight="1" x14ac:dyDescent="0.2">
      <c r="B81" s="178">
        <v>15</v>
      </c>
      <c r="C81" s="164" t="s">
        <v>66</v>
      </c>
      <c r="D81" s="165" t="s">
        <v>43</v>
      </c>
      <c r="E81" s="173" t="s">
        <v>59</v>
      </c>
      <c r="F81" s="165" t="s">
        <v>143</v>
      </c>
      <c r="G81" s="172" t="s">
        <v>74</v>
      </c>
      <c r="H81" s="35" t="s">
        <v>341</v>
      </c>
      <c r="I81" s="89">
        <v>44197</v>
      </c>
      <c r="J81" s="82">
        <v>44561</v>
      </c>
      <c r="K81" s="161" t="s">
        <v>344</v>
      </c>
      <c r="L81" s="37">
        <v>0</v>
      </c>
      <c r="M81" s="161" t="s">
        <v>343</v>
      </c>
      <c r="N81" s="145">
        <v>0</v>
      </c>
    </row>
    <row r="82" spans="2:14" ht="34" x14ac:dyDescent="0.2">
      <c r="B82" s="178"/>
      <c r="C82" s="164"/>
      <c r="D82" s="165"/>
      <c r="E82" s="167"/>
      <c r="F82" s="165"/>
      <c r="G82" s="172"/>
      <c r="H82" s="35" t="s">
        <v>347</v>
      </c>
      <c r="I82" s="89">
        <v>44197</v>
      </c>
      <c r="J82" s="82">
        <v>44561</v>
      </c>
      <c r="K82" s="162"/>
      <c r="L82" s="37">
        <v>3.5999999999999999E-3</v>
      </c>
      <c r="M82" s="162"/>
      <c r="N82" s="90">
        <v>54500000</v>
      </c>
    </row>
    <row r="83" spans="2:14" ht="39" customHeight="1" x14ac:dyDescent="0.2">
      <c r="B83" s="178"/>
      <c r="C83" s="164"/>
      <c r="D83" s="165"/>
      <c r="E83" s="167"/>
      <c r="F83" s="165"/>
      <c r="G83" s="172"/>
      <c r="H83" s="35" t="s">
        <v>144</v>
      </c>
      <c r="I83" s="89">
        <v>44197</v>
      </c>
      <c r="J83" s="82">
        <v>44561</v>
      </c>
      <c r="K83" s="162"/>
      <c r="L83" s="37">
        <v>5.9999999999999995E-4</v>
      </c>
      <c r="M83" s="162"/>
      <c r="N83" s="91">
        <v>52500000</v>
      </c>
    </row>
    <row r="84" spans="2:14" ht="45" customHeight="1" x14ac:dyDescent="0.2">
      <c r="B84" s="178"/>
      <c r="C84" s="164"/>
      <c r="D84" s="165"/>
      <c r="E84" s="167"/>
      <c r="F84" s="165"/>
      <c r="G84" s="172"/>
      <c r="H84" s="35" t="s">
        <v>348</v>
      </c>
      <c r="I84" s="89">
        <v>44197</v>
      </c>
      <c r="J84" s="82">
        <v>44561</v>
      </c>
      <c r="K84" s="162"/>
      <c r="L84" s="37">
        <v>0</v>
      </c>
      <c r="M84" s="162"/>
      <c r="N84" s="91">
        <v>0</v>
      </c>
    </row>
    <row r="85" spans="2:14" ht="38.25" customHeight="1" x14ac:dyDescent="0.2">
      <c r="B85" s="178"/>
      <c r="C85" s="164"/>
      <c r="D85" s="165"/>
      <c r="E85" s="167"/>
      <c r="F85" s="165"/>
      <c r="G85" s="172"/>
      <c r="H85" s="35" t="s">
        <v>145</v>
      </c>
      <c r="I85" s="89">
        <v>44197</v>
      </c>
      <c r="J85" s="82">
        <v>44561</v>
      </c>
      <c r="K85" s="163"/>
      <c r="L85" s="37">
        <v>1E-4</v>
      </c>
      <c r="M85" s="163"/>
      <c r="N85" s="91">
        <v>58284100</v>
      </c>
    </row>
    <row r="86" spans="2:14" ht="42" customHeight="1" x14ac:dyDescent="0.2">
      <c r="B86" s="178"/>
      <c r="C86" s="164"/>
      <c r="D86" s="165"/>
      <c r="E86" s="167"/>
      <c r="F86" s="165"/>
      <c r="G86" s="172"/>
      <c r="H86" s="35" t="s">
        <v>146</v>
      </c>
      <c r="I86" s="89">
        <v>44197</v>
      </c>
      <c r="J86" s="82">
        <v>44561</v>
      </c>
      <c r="K86" s="161" t="s">
        <v>342</v>
      </c>
      <c r="L86" s="37">
        <v>6.7000000000000002E-3</v>
      </c>
      <c r="M86" s="160" t="s">
        <v>345</v>
      </c>
      <c r="N86" s="91">
        <v>648984975</v>
      </c>
    </row>
    <row r="87" spans="2:14" ht="39" customHeight="1" x14ac:dyDescent="0.2">
      <c r="B87" s="178"/>
      <c r="C87" s="164"/>
      <c r="D87" s="165"/>
      <c r="E87" s="167"/>
      <c r="F87" s="165"/>
      <c r="G87" s="172"/>
      <c r="H87" s="35" t="s">
        <v>346</v>
      </c>
      <c r="I87" s="89">
        <v>44197</v>
      </c>
      <c r="J87" s="82">
        <v>44561</v>
      </c>
      <c r="K87" s="162"/>
      <c r="L87" s="37">
        <v>6.8999999999999999E-3</v>
      </c>
      <c r="M87" s="160"/>
      <c r="N87" s="91">
        <v>904434849</v>
      </c>
    </row>
    <row r="88" spans="2:14" ht="31.5" customHeight="1" x14ac:dyDescent="0.2">
      <c r="B88" s="178"/>
      <c r="C88" s="164"/>
      <c r="D88" s="165"/>
      <c r="E88" s="167"/>
      <c r="F88" s="165"/>
      <c r="G88" s="172"/>
      <c r="H88" s="35" t="s">
        <v>157</v>
      </c>
      <c r="I88" s="89">
        <v>44197</v>
      </c>
      <c r="J88" s="82">
        <v>44561</v>
      </c>
      <c r="K88" s="162"/>
      <c r="L88" s="37">
        <v>0.01</v>
      </c>
      <c r="M88" s="160"/>
      <c r="N88" s="91">
        <v>1230031000</v>
      </c>
    </row>
    <row r="89" spans="2:14" ht="32.25" customHeight="1" x14ac:dyDescent="0.2">
      <c r="B89" s="178"/>
      <c r="C89" s="164"/>
      <c r="D89" s="165"/>
      <c r="E89" s="167"/>
      <c r="F89" s="165"/>
      <c r="G89" s="172"/>
      <c r="H89" s="35" t="s">
        <v>147</v>
      </c>
      <c r="I89" s="89">
        <v>44197</v>
      </c>
      <c r="J89" s="82">
        <v>44561</v>
      </c>
      <c r="K89" s="162"/>
      <c r="L89" s="37">
        <v>2.7000000000000001E-3</v>
      </c>
      <c r="M89" s="160"/>
      <c r="N89" s="91">
        <v>622919744</v>
      </c>
    </row>
    <row r="90" spans="2:14" ht="39.75" customHeight="1" x14ac:dyDescent="0.2">
      <c r="B90" s="178"/>
      <c r="C90" s="164"/>
      <c r="D90" s="165"/>
      <c r="E90" s="168"/>
      <c r="F90" s="165"/>
      <c r="G90" s="172"/>
      <c r="H90" s="35" t="s">
        <v>148</v>
      </c>
      <c r="I90" s="89">
        <v>44197</v>
      </c>
      <c r="J90" s="82">
        <v>44561</v>
      </c>
      <c r="K90" s="163"/>
      <c r="L90" s="37">
        <v>4.1000000000000003E-3</v>
      </c>
      <c r="M90" s="160"/>
      <c r="N90" s="91">
        <v>428345332</v>
      </c>
    </row>
    <row r="91" spans="2:14" x14ac:dyDescent="0.2">
      <c r="C91" s="42"/>
      <c r="D91" s="43"/>
      <c r="E91" s="43"/>
      <c r="F91" s="76"/>
      <c r="G91" s="43"/>
      <c r="H91" s="149" t="s">
        <v>7</v>
      </c>
      <c r="I91" s="149"/>
      <c r="J91" s="149"/>
      <c r="K91" s="149"/>
      <c r="L91" s="44">
        <f>SUM(L81:L90)</f>
        <v>3.4700000000000002E-2</v>
      </c>
      <c r="M91" s="44"/>
      <c r="N91" s="40">
        <f>SUM(N81:N90)</f>
        <v>4000000000</v>
      </c>
    </row>
    <row r="92" spans="2:14" x14ac:dyDescent="0.2">
      <c r="C92" s="42"/>
      <c r="D92" s="43"/>
      <c r="E92" s="43"/>
      <c r="F92" s="76"/>
      <c r="G92" s="43"/>
      <c r="H92" s="59"/>
      <c r="I92" s="42"/>
      <c r="J92" s="42"/>
      <c r="K92" s="43"/>
      <c r="L92" s="43"/>
      <c r="M92" s="43"/>
      <c r="N92" s="60"/>
    </row>
    <row r="93" spans="2:14" x14ac:dyDescent="0.2">
      <c r="C93" s="56"/>
      <c r="D93" s="76"/>
      <c r="E93" s="76"/>
      <c r="F93" s="76"/>
      <c r="G93" s="76"/>
      <c r="H93" s="178" t="s">
        <v>69</v>
      </c>
      <c r="I93" s="178"/>
      <c r="J93" s="178"/>
      <c r="K93" s="178"/>
      <c r="L93" s="137">
        <f>SUM(L11,L17,L26,L30,L33,L41,L44,L47,L50,L55,L63,L69,L76,L79,L91)</f>
        <v>0.57209999999999994</v>
      </c>
      <c r="M93" s="138"/>
      <c r="N93" s="139">
        <f>+N91+N79+N69+N11+N17+N26+N63</f>
        <v>10005602959</v>
      </c>
    </row>
    <row r="94" spans="2:14" x14ac:dyDescent="0.2">
      <c r="C94" s="42"/>
      <c r="D94" s="43"/>
      <c r="E94" s="43"/>
      <c r="F94" s="76"/>
      <c r="G94" s="43"/>
      <c r="H94" s="59"/>
      <c r="I94" s="42"/>
      <c r="J94" s="42"/>
      <c r="K94" s="43"/>
      <c r="L94" s="43"/>
      <c r="M94" s="43"/>
      <c r="N94" s="60"/>
    </row>
    <row r="95" spans="2:14" ht="87.75" customHeight="1" x14ac:dyDescent="0.2">
      <c r="B95" s="174">
        <v>16</v>
      </c>
      <c r="C95" s="164" t="s">
        <v>57</v>
      </c>
      <c r="D95" s="165" t="s">
        <v>39</v>
      </c>
      <c r="E95" s="173" t="s">
        <v>59</v>
      </c>
      <c r="F95" s="165" t="s">
        <v>39</v>
      </c>
      <c r="G95" s="153" t="s">
        <v>76</v>
      </c>
      <c r="H95" s="33" t="s">
        <v>169</v>
      </c>
      <c r="I95" s="34">
        <v>44198</v>
      </c>
      <c r="J95" s="34">
        <v>44561</v>
      </c>
      <c r="K95" s="62" t="s">
        <v>70</v>
      </c>
      <c r="L95" s="37">
        <v>1.9699999999999999E-2</v>
      </c>
      <c r="M95" s="159" t="s">
        <v>78</v>
      </c>
      <c r="N95" s="146" t="s">
        <v>6</v>
      </c>
    </row>
    <row r="96" spans="2:14" ht="21.75" customHeight="1" x14ac:dyDescent="0.2">
      <c r="B96" s="174"/>
      <c r="C96" s="164"/>
      <c r="D96" s="165"/>
      <c r="E96" s="167"/>
      <c r="F96" s="165"/>
      <c r="G96" s="154"/>
      <c r="H96" s="33" t="s">
        <v>170</v>
      </c>
      <c r="I96" s="34">
        <v>44198</v>
      </c>
      <c r="J96" s="34">
        <v>44561</v>
      </c>
      <c r="K96" s="62" t="s">
        <v>338</v>
      </c>
      <c r="L96" s="37">
        <v>3.0300000000000001E-2</v>
      </c>
      <c r="M96" s="159"/>
      <c r="N96" s="147"/>
    </row>
    <row r="97" spans="2:14" ht="48.75" customHeight="1" x14ac:dyDescent="0.2">
      <c r="B97" s="174"/>
      <c r="C97" s="164"/>
      <c r="D97" s="165"/>
      <c r="E97" s="167"/>
      <c r="F97" s="165"/>
      <c r="G97" s="154"/>
      <c r="H97" s="33" t="s">
        <v>312</v>
      </c>
      <c r="I97" s="34">
        <v>44198</v>
      </c>
      <c r="J97" s="34">
        <v>44561</v>
      </c>
      <c r="K97" s="92" t="s">
        <v>338</v>
      </c>
      <c r="L97" s="37">
        <v>3.3E-3</v>
      </c>
      <c r="M97" s="37" t="s">
        <v>79</v>
      </c>
      <c r="N97" s="147"/>
    </row>
    <row r="98" spans="2:14" ht="34.5" customHeight="1" x14ac:dyDescent="0.2">
      <c r="B98" s="174"/>
      <c r="C98" s="164"/>
      <c r="D98" s="165"/>
      <c r="E98" s="167"/>
      <c r="F98" s="165"/>
      <c r="G98" s="154"/>
      <c r="H98" s="33" t="s">
        <v>313</v>
      </c>
      <c r="I98" s="34">
        <v>44198</v>
      </c>
      <c r="J98" s="34">
        <v>44561</v>
      </c>
      <c r="K98" s="93" t="s">
        <v>338</v>
      </c>
      <c r="L98" s="37">
        <v>0.01</v>
      </c>
      <c r="M98" s="94" t="s">
        <v>80</v>
      </c>
      <c r="N98" s="147"/>
    </row>
    <row r="99" spans="2:14" ht="51" x14ac:dyDescent="0.2">
      <c r="B99" s="174"/>
      <c r="C99" s="164"/>
      <c r="D99" s="165"/>
      <c r="E99" s="168"/>
      <c r="F99" s="165"/>
      <c r="G99" s="155"/>
      <c r="H99" s="33" t="s">
        <v>314</v>
      </c>
      <c r="I99" s="34">
        <v>44198</v>
      </c>
      <c r="J99" s="34">
        <v>44561</v>
      </c>
      <c r="K99" s="62" t="s">
        <v>63</v>
      </c>
      <c r="L99" s="37">
        <v>0.03</v>
      </c>
      <c r="M99" s="94" t="s">
        <v>110</v>
      </c>
      <c r="N99" s="148"/>
    </row>
    <row r="100" spans="2:14" x14ac:dyDescent="0.2">
      <c r="C100" s="42"/>
      <c r="D100" s="143"/>
      <c r="E100" s="143"/>
      <c r="F100" s="143"/>
      <c r="G100" s="43"/>
      <c r="H100" s="157" t="s">
        <v>7</v>
      </c>
      <c r="I100" s="157"/>
      <c r="J100" s="157"/>
      <c r="K100" s="157"/>
      <c r="L100" s="95">
        <f>SUM(L95:L99)</f>
        <v>9.3299999999999994E-2</v>
      </c>
      <c r="M100" s="81"/>
      <c r="N100" s="60"/>
    </row>
    <row r="101" spans="2:14" s="16" customFormat="1" x14ac:dyDescent="0.2">
      <c r="B101" s="23"/>
      <c r="C101" s="96"/>
      <c r="D101" s="144"/>
      <c r="E101" s="144"/>
      <c r="F101" s="144"/>
      <c r="G101" s="97"/>
      <c r="H101" s="98"/>
      <c r="I101" s="96"/>
      <c r="J101" s="96"/>
      <c r="K101" s="97"/>
      <c r="L101" s="97"/>
      <c r="M101" s="97"/>
      <c r="N101" s="99"/>
    </row>
    <row r="102" spans="2:14" s="16" customFormat="1" ht="160.5" customHeight="1" x14ac:dyDescent="0.2">
      <c r="B102" s="174">
        <v>17</v>
      </c>
      <c r="C102" s="164" t="s">
        <v>57</v>
      </c>
      <c r="D102" s="165" t="s">
        <v>41</v>
      </c>
      <c r="E102" s="173" t="s">
        <v>59</v>
      </c>
      <c r="F102" s="165" t="s">
        <v>41</v>
      </c>
      <c r="G102" s="172" t="s">
        <v>9</v>
      </c>
      <c r="H102" s="52" t="s">
        <v>185</v>
      </c>
      <c r="I102" s="34">
        <v>44198</v>
      </c>
      <c r="J102" s="34">
        <v>44561</v>
      </c>
      <c r="K102" s="79" t="s">
        <v>186</v>
      </c>
      <c r="L102" s="100">
        <v>0.03</v>
      </c>
      <c r="M102" s="79" t="s">
        <v>126</v>
      </c>
      <c r="N102" s="146" t="s">
        <v>6</v>
      </c>
    </row>
    <row r="103" spans="2:14" s="16" customFormat="1" ht="35.25" customHeight="1" x14ac:dyDescent="0.2">
      <c r="B103" s="174"/>
      <c r="C103" s="164"/>
      <c r="D103" s="165"/>
      <c r="E103" s="167"/>
      <c r="F103" s="165"/>
      <c r="G103" s="172"/>
      <c r="H103" s="52" t="s">
        <v>315</v>
      </c>
      <c r="I103" s="34">
        <v>44216</v>
      </c>
      <c r="J103" s="34">
        <v>44561</v>
      </c>
      <c r="K103" s="79"/>
      <c r="L103" s="100">
        <v>2E-3</v>
      </c>
      <c r="M103" s="79" t="s">
        <v>123</v>
      </c>
      <c r="N103" s="147"/>
    </row>
    <row r="104" spans="2:14" s="16" customFormat="1" ht="44.25" customHeight="1" x14ac:dyDescent="0.2">
      <c r="B104" s="174"/>
      <c r="C104" s="164"/>
      <c r="D104" s="165"/>
      <c r="E104" s="167"/>
      <c r="F104" s="165"/>
      <c r="G104" s="172"/>
      <c r="H104" s="52" t="s">
        <v>253</v>
      </c>
      <c r="I104" s="34">
        <v>44216</v>
      </c>
      <c r="J104" s="34">
        <v>44561</v>
      </c>
      <c r="K104" s="62" t="s">
        <v>8</v>
      </c>
      <c r="L104" s="100">
        <v>2.7499999999999998E-3</v>
      </c>
      <c r="M104" s="79" t="s">
        <v>156</v>
      </c>
      <c r="N104" s="147"/>
    </row>
    <row r="105" spans="2:14" s="16" customFormat="1" ht="59.25" customHeight="1" x14ac:dyDescent="0.2">
      <c r="B105" s="174"/>
      <c r="C105" s="164"/>
      <c r="D105" s="165"/>
      <c r="E105" s="167"/>
      <c r="F105" s="165"/>
      <c r="G105" s="172"/>
      <c r="H105" s="52" t="s">
        <v>261</v>
      </c>
      <c r="I105" s="34">
        <v>44200</v>
      </c>
      <c r="J105" s="34">
        <v>44561</v>
      </c>
      <c r="K105" s="62"/>
      <c r="L105" s="100">
        <v>2.5000000000000001E-2</v>
      </c>
      <c r="M105" s="79" t="s">
        <v>124</v>
      </c>
      <c r="N105" s="147"/>
    </row>
    <row r="106" spans="2:14" s="16" customFormat="1" ht="66" customHeight="1" x14ac:dyDescent="0.2">
      <c r="B106" s="174"/>
      <c r="C106" s="164"/>
      <c r="D106" s="165"/>
      <c r="E106" s="167"/>
      <c r="F106" s="165"/>
      <c r="G106" s="172"/>
      <c r="H106" s="52" t="s">
        <v>334</v>
      </c>
      <c r="I106" s="34">
        <v>44200</v>
      </c>
      <c r="J106" s="34">
        <v>44561</v>
      </c>
      <c r="K106" s="62"/>
      <c r="L106" s="100">
        <v>1.9539999999999998E-2</v>
      </c>
      <c r="M106" s="79" t="s">
        <v>125</v>
      </c>
      <c r="N106" s="147"/>
    </row>
    <row r="107" spans="2:14" s="16" customFormat="1" ht="53.25" customHeight="1" x14ac:dyDescent="0.2">
      <c r="B107" s="174"/>
      <c r="C107" s="164"/>
      <c r="D107" s="165"/>
      <c r="E107" s="168"/>
      <c r="F107" s="165"/>
      <c r="G107" s="172"/>
      <c r="H107" s="52" t="s">
        <v>316</v>
      </c>
      <c r="I107" s="34">
        <v>44200</v>
      </c>
      <c r="J107" s="34">
        <v>44561</v>
      </c>
      <c r="K107" s="62" t="s">
        <v>8</v>
      </c>
      <c r="L107" s="100">
        <v>1.4E-2</v>
      </c>
      <c r="M107" s="79" t="s">
        <v>127</v>
      </c>
      <c r="N107" s="148"/>
    </row>
    <row r="108" spans="2:14" s="16" customFormat="1" x14ac:dyDescent="0.2">
      <c r="B108" s="5"/>
      <c r="C108" s="42"/>
      <c r="D108" s="143"/>
      <c r="E108" s="143"/>
      <c r="F108" s="143"/>
      <c r="G108" s="43"/>
      <c r="H108" s="157" t="s">
        <v>7</v>
      </c>
      <c r="I108" s="157"/>
      <c r="J108" s="157"/>
      <c r="K108" s="157"/>
      <c r="L108" s="95">
        <f>SUM(L102:L107)</f>
        <v>9.3289999999999998E-2</v>
      </c>
      <c r="M108" s="81"/>
      <c r="N108" s="60"/>
    </row>
    <row r="109" spans="2:14" s="16" customFormat="1" x14ac:dyDescent="0.2">
      <c r="B109" s="23"/>
      <c r="C109" s="96"/>
      <c r="D109" s="144"/>
      <c r="E109" s="144"/>
      <c r="F109" s="144"/>
      <c r="G109" s="97"/>
      <c r="H109" s="98"/>
      <c r="I109" s="96"/>
      <c r="J109" s="96"/>
      <c r="K109" s="97"/>
      <c r="L109" s="97"/>
      <c r="M109" s="97"/>
      <c r="N109" s="99"/>
    </row>
    <row r="110" spans="2:14" s="16" customFormat="1" ht="27.75" customHeight="1" x14ac:dyDescent="0.2">
      <c r="B110" s="174">
        <v>18</v>
      </c>
      <c r="C110" s="164" t="s">
        <v>57</v>
      </c>
      <c r="D110" s="165" t="s">
        <v>40</v>
      </c>
      <c r="E110" s="165" t="s">
        <v>59</v>
      </c>
      <c r="F110" s="165" t="s">
        <v>40</v>
      </c>
      <c r="G110" s="172" t="s">
        <v>71</v>
      </c>
      <c r="H110" s="33" t="s">
        <v>171</v>
      </c>
      <c r="I110" s="34">
        <v>44200</v>
      </c>
      <c r="J110" s="34">
        <v>44561</v>
      </c>
      <c r="K110" s="176" t="s">
        <v>182</v>
      </c>
      <c r="L110" s="101">
        <v>2.3E-3</v>
      </c>
      <c r="M110" s="101" t="s">
        <v>92</v>
      </c>
      <c r="N110" s="156" t="s">
        <v>6</v>
      </c>
    </row>
    <row r="111" spans="2:14" s="16" customFormat="1" ht="51" x14ac:dyDescent="0.2">
      <c r="B111" s="174"/>
      <c r="C111" s="164"/>
      <c r="D111" s="165"/>
      <c r="E111" s="165"/>
      <c r="F111" s="165"/>
      <c r="G111" s="172"/>
      <c r="H111" s="33" t="s">
        <v>317</v>
      </c>
      <c r="I111" s="34">
        <v>44200</v>
      </c>
      <c r="J111" s="34">
        <v>44561</v>
      </c>
      <c r="K111" s="177"/>
      <c r="L111" s="101">
        <v>1.4E-2</v>
      </c>
      <c r="M111" s="101" t="s">
        <v>81</v>
      </c>
      <c r="N111" s="156"/>
    </row>
    <row r="112" spans="2:14" s="16" customFormat="1" ht="34" x14ac:dyDescent="0.2">
      <c r="B112" s="174"/>
      <c r="C112" s="164"/>
      <c r="D112" s="165"/>
      <c r="E112" s="165"/>
      <c r="F112" s="165"/>
      <c r="G112" s="172"/>
      <c r="H112" s="33" t="s">
        <v>318</v>
      </c>
      <c r="I112" s="34">
        <v>44198</v>
      </c>
      <c r="J112" s="34">
        <v>44561</v>
      </c>
      <c r="K112" s="177"/>
      <c r="L112" s="101">
        <v>4.7000000000000002E-3</v>
      </c>
      <c r="M112" s="101" t="s">
        <v>254</v>
      </c>
      <c r="N112" s="156"/>
    </row>
    <row r="113" spans="2:14" s="16" customFormat="1" ht="34" x14ac:dyDescent="0.2">
      <c r="B113" s="174"/>
      <c r="C113" s="164"/>
      <c r="D113" s="165"/>
      <c r="E113" s="165"/>
      <c r="F113" s="165"/>
      <c r="G113" s="172"/>
      <c r="H113" s="102" t="s">
        <v>172</v>
      </c>
      <c r="I113" s="34">
        <v>44200</v>
      </c>
      <c r="J113" s="34">
        <v>44561</v>
      </c>
      <c r="K113" s="177"/>
      <c r="L113" s="101">
        <v>4.7000000000000002E-3</v>
      </c>
      <c r="M113" s="101" t="s">
        <v>93</v>
      </c>
      <c r="N113" s="156"/>
    </row>
    <row r="114" spans="2:14" s="16" customFormat="1" ht="36.75" customHeight="1" x14ac:dyDescent="0.2">
      <c r="B114" s="174"/>
      <c r="C114" s="164"/>
      <c r="D114" s="165"/>
      <c r="E114" s="165"/>
      <c r="F114" s="165"/>
      <c r="G114" s="172"/>
      <c r="H114" s="33" t="s">
        <v>173</v>
      </c>
      <c r="I114" s="34">
        <v>44200</v>
      </c>
      <c r="J114" s="34">
        <v>44561</v>
      </c>
      <c r="K114" s="177"/>
      <c r="L114" s="101">
        <v>4.7000000000000002E-3</v>
      </c>
      <c r="M114" s="79" t="s">
        <v>94</v>
      </c>
      <c r="N114" s="156"/>
    </row>
    <row r="115" spans="2:14" s="16" customFormat="1" ht="34" x14ac:dyDescent="0.2">
      <c r="B115" s="174"/>
      <c r="C115" s="164"/>
      <c r="D115" s="165"/>
      <c r="E115" s="165"/>
      <c r="F115" s="165"/>
      <c r="G115" s="172"/>
      <c r="H115" s="33" t="s">
        <v>319</v>
      </c>
      <c r="I115" s="34">
        <v>44200</v>
      </c>
      <c r="J115" s="34">
        <v>44561</v>
      </c>
      <c r="K115" s="177"/>
      <c r="L115" s="101">
        <v>2.3E-3</v>
      </c>
      <c r="M115" s="79" t="s">
        <v>95</v>
      </c>
      <c r="N115" s="156"/>
    </row>
    <row r="116" spans="2:14" s="16" customFormat="1" ht="34.5" customHeight="1" x14ac:dyDescent="0.2">
      <c r="B116" s="174"/>
      <c r="C116" s="164"/>
      <c r="D116" s="165"/>
      <c r="E116" s="165"/>
      <c r="F116" s="165"/>
      <c r="G116" s="172"/>
      <c r="H116" s="33" t="s">
        <v>320</v>
      </c>
      <c r="I116" s="34">
        <v>44200</v>
      </c>
      <c r="J116" s="34">
        <v>44561</v>
      </c>
      <c r="K116" s="177"/>
      <c r="L116" s="101">
        <v>7.0000000000000001E-3</v>
      </c>
      <c r="M116" s="79" t="s">
        <v>96</v>
      </c>
      <c r="N116" s="156"/>
    </row>
    <row r="117" spans="2:14" s="16" customFormat="1" x14ac:dyDescent="0.2">
      <c r="B117" s="5"/>
      <c r="C117" s="42"/>
      <c r="D117" s="143"/>
      <c r="E117" s="143"/>
      <c r="F117" s="143"/>
      <c r="G117" s="43"/>
      <c r="H117" s="157" t="s">
        <v>7</v>
      </c>
      <c r="I117" s="157"/>
      <c r="J117" s="157"/>
      <c r="K117" s="157"/>
      <c r="L117" s="103">
        <f>SUM(L110:L116)</f>
        <v>3.9699999999999999E-2</v>
      </c>
      <c r="M117" s="104"/>
      <c r="N117" s="60"/>
    </row>
    <row r="118" spans="2:14" x14ac:dyDescent="0.2">
      <c r="C118" s="42"/>
      <c r="D118" s="143"/>
      <c r="E118" s="143"/>
      <c r="F118" s="143"/>
      <c r="G118" s="43"/>
      <c r="H118" s="59"/>
      <c r="I118" s="42"/>
      <c r="J118" s="42"/>
      <c r="K118" s="43"/>
      <c r="L118" s="43"/>
      <c r="M118" s="43"/>
      <c r="N118" s="60"/>
    </row>
    <row r="119" spans="2:14" ht="27.75" customHeight="1" x14ac:dyDescent="0.2">
      <c r="B119" s="174">
        <v>19</v>
      </c>
      <c r="C119" s="164" t="s">
        <v>57</v>
      </c>
      <c r="D119" s="165" t="s">
        <v>45</v>
      </c>
      <c r="E119" s="173" t="s">
        <v>59</v>
      </c>
      <c r="F119" s="165" t="s">
        <v>45</v>
      </c>
      <c r="G119" s="172" t="s">
        <v>119</v>
      </c>
      <c r="H119" s="52" t="s">
        <v>290</v>
      </c>
      <c r="I119" s="34">
        <v>44198</v>
      </c>
      <c r="J119" s="34">
        <v>44561</v>
      </c>
      <c r="K119" s="79"/>
      <c r="L119" s="37">
        <v>5.3E-3</v>
      </c>
      <c r="M119" s="79" t="s">
        <v>97</v>
      </c>
      <c r="N119" s="156" t="s">
        <v>6</v>
      </c>
    </row>
    <row r="120" spans="2:14" ht="36.75" customHeight="1" x14ac:dyDescent="0.2">
      <c r="B120" s="174"/>
      <c r="C120" s="164"/>
      <c r="D120" s="165"/>
      <c r="E120" s="167"/>
      <c r="F120" s="165"/>
      <c r="G120" s="172"/>
      <c r="H120" s="52" t="s">
        <v>212</v>
      </c>
      <c r="I120" s="105">
        <v>44198</v>
      </c>
      <c r="J120" s="105">
        <v>44561</v>
      </c>
      <c r="K120" s="79" t="s">
        <v>206</v>
      </c>
      <c r="L120" s="37">
        <v>5.4000000000000003E-3</v>
      </c>
      <c r="M120" s="79" t="s">
        <v>98</v>
      </c>
      <c r="N120" s="156"/>
    </row>
    <row r="121" spans="2:14" ht="30" customHeight="1" x14ac:dyDescent="0.2">
      <c r="B121" s="174"/>
      <c r="C121" s="164"/>
      <c r="D121" s="165"/>
      <c r="E121" s="167"/>
      <c r="F121" s="165"/>
      <c r="G121" s="172"/>
      <c r="H121" s="52" t="s">
        <v>213</v>
      </c>
      <c r="I121" s="34">
        <v>44198</v>
      </c>
      <c r="J121" s="34">
        <v>44561</v>
      </c>
      <c r="K121" s="79"/>
      <c r="L121" s="37">
        <v>5.3E-3</v>
      </c>
      <c r="M121" s="79" t="s">
        <v>99</v>
      </c>
      <c r="N121" s="156"/>
    </row>
    <row r="122" spans="2:14" ht="48.75" customHeight="1" x14ac:dyDescent="0.2">
      <c r="B122" s="174"/>
      <c r="C122" s="164"/>
      <c r="D122" s="165"/>
      <c r="E122" s="167"/>
      <c r="F122" s="165"/>
      <c r="G122" s="172"/>
      <c r="H122" s="52" t="s">
        <v>214</v>
      </c>
      <c r="I122" s="105">
        <v>44198</v>
      </c>
      <c r="J122" s="105">
        <v>44561</v>
      </c>
      <c r="K122" s="79" t="s">
        <v>20</v>
      </c>
      <c r="L122" s="37">
        <v>5.3E-3</v>
      </c>
      <c r="M122" s="79" t="s">
        <v>100</v>
      </c>
      <c r="N122" s="156"/>
    </row>
    <row r="123" spans="2:14" ht="33" customHeight="1" x14ac:dyDescent="0.2">
      <c r="B123" s="174"/>
      <c r="C123" s="164"/>
      <c r="D123" s="165"/>
      <c r="E123" s="167"/>
      <c r="F123" s="165"/>
      <c r="G123" s="172"/>
      <c r="H123" s="52" t="s">
        <v>215</v>
      </c>
      <c r="I123" s="34">
        <v>44198</v>
      </c>
      <c r="J123" s="34">
        <v>44561</v>
      </c>
      <c r="K123" s="79" t="s">
        <v>207</v>
      </c>
      <c r="L123" s="37">
        <v>5.3E-3</v>
      </c>
      <c r="M123" s="79" t="s">
        <v>101</v>
      </c>
      <c r="N123" s="156"/>
    </row>
    <row r="124" spans="2:14" ht="51" x14ac:dyDescent="0.2">
      <c r="B124" s="174"/>
      <c r="C124" s="164"/>
      <c r="D124" s="165"/>
      <c r="E124" s="167"/>
      <c r="F124" s="165"/>
      <c r="G124" s="172"/>
      <c r="H124" s="52" t="s">
        <v>216</v>
      </c>
      <c r="I124" s="105">
        <v>44198</v>
      </c>
      <c r="J124" s="105">
        <v>44561</v>
      </c>
      <c r="K124" s="62" t="s">
        <v>208</v>
      </c>
      <c r="L124" s="37">
        <v>5.4999999999999997E-3</v>
      </c>
      <c r="M124" s="79" t="s">
        <v>111</v>
      </c>
      <c r="N124" s="156"/>
    </row>
    <row r="125" spans="2:14" ht="28.5" customHeight="1" x14ac:dyDescent="0.2">
      <c r="B125" s="174"/>
      <c r="C125" s="164"/>
      <c r="D125" s="165"/>
      <c r="E125" s="168"/>
      <c r="F125" s="165"/>
      <c r="G125" s="172"/>
      <c r="H125" s="52" t="s">
        <v>289</v>
      </c>
      <c r="I125" s="34">
        <v>44198</v>
      </c>
      <c r="J125" s="34">
        <v>44561</v>
      </c>
      <c r="K125" s="62"/>
      <c r="L125" s="37">
        <v>5.4000000000000003E-3</v>
      </c>
      <c r="M125" s="79" t="s">
        <v>102</v>
      </c>
      <c r="N125" s="156"/>
    </row>
    <row r="126" spans="2:14" x14ac:dyDescent="0.2">
      <c r="C126" s="42"/>
      <c r="D126" s="143"/>
      <c r="E126" s="143"/>
      <c r="F126" s="143"/>
      <c r="G126" s="43"/>
      <c r="H126" s="157" t="s">
        <v>7</v>
      </c>
      <c r="I126" s="157"/>
      <c r="J126" s="157"/>
      <c r="K126" s="157"/>
      <c r="L126" s="95">
        <f>SUM(L119:L125)</f>
        <v>3.7499999999999999E-2</v>
      </c>
      <c r="M126" s="81"/>
      <c r="N126" s="60"/>
    </row>
    <row r="127" spans="2:14" x14ac:dyDescent="0.2">
      <c r="C127" s="42"/>
      <c r="D127" s="143"/>
      <c r="E127" s="143"/>
      <c r="F127" s="143"/>
      <c r="G127" s="43"/>
      <c r="H127" s="59"/>
      <c r="I127" s="42"/>
      <c r="J127" s="42"/>
      <c r="K127" s="43"/>
      <c r="L127" s="43"/>
      <c r="M127" s="43"/>
      <c r="N127" s="60"/>
    </row>
    <row r="128" spans="2:14" ht="34" x14ac:dyDescent="0.2">
      <c r="B128" s="179">
        <v>20</v>
      </c>
      <c r="C128" s="164" t="s">
        <v>57</v>
      </c>
      <c r="D128" s="165" t="s">
        <v>46</v>
      </c>
      <c r="E128" s="165" t="s">
        <v>59</v>
      </c>
      <c r="F128" s="165" t="s">
        <v>46</v>
      </c>
      <c r="G128" s="172" t="s">
        <v>120</v>
      </c>
      <c r="H128" s="52" t="s">
        <v>209</v>
      </c>
      <c r="I128" s="88">
        <v>44198</v>
      </c>
      <c r="J128" s="88">
        <v>44561</v>
      </c>
      <c r="K128" s="79" t="s">
        <v>64</v>
      </c>
      <c r="L128" s="37">
        <v>1.2500000000000001E-2</v>
      </c>
      <c r="M128" s="79" t="s">
        <v>103</v>
      </c>
      <c r="N128" s="156" t="s">
        <v>6</v>
      </c>
    </row>
    <row r="129" spans="2:14" ht="51" x14ac:dyDescent="0.2">
      <c r="B129" s="179"/>
      <c r="C129" s="164"/>
      <c r="D129" s="165"/>
      <c r="E129" s="165"/>
      <c r="F129" s="165"/>
      <c r="G129" s="172"/>
      <c r="H129" s="52" t="s">
        <v>210</v>
      </c>
      <c r="I129" s="88">
        <v>44198</v>
      </c>
      <c r="J129" s="88">
        <v>44561</v>
      </c>
      <c r="K129" s="79" t="s">
        <v>23</v>
      </c>
      <c r="L129" s="37">
        <v>1.2500000000000001E-2</v>
      </c>
      <c r="M129" s="79" t="s">
        <v>104</v>
      </c>
      <c r="N129" s="156"/>
    </row>
    <row r="130" spans="2:14" ht="51" x14ac:dyDescent="0.2">
      <c r="B130" s="179"/>
      <c r="C130" s="164"/>
      <c r="D130" s="165"/>
      <c r="E130" s="165"/>
      <c r="F130" s="165"/>
      <c r="G130" s="172"/>
      <c r="H130" s="52" t="s">
        <v>211</v>
      </c>
      <c r="I130" s="88">
        <v>44198</v>
      </c>
      <c r="J130" s="88">
        <v>44561</v>
      </c>
      <c r="K130" s="62" t="s">
        <v>22</v>
      </c>
      <c r="L130" s="37">
        <v>1.2500000000000001E-2</v>
      </c>
      <c r="M130" s="79" t="s">
        <v>105</v>
      </c>
      <c r="N130" s="156"/>
    </row>
    <row r="131" spans="2:14" x14ac:dyDescent="0.2">
      <c r="C131" s="42"/>
      <c r="D131" s="143"/>
      <c r="E131" s="143"/>
      <c r="F131" s="143"/>
      <c r="G131" s="43"/>
      <c r="H131" s="158" t="s">
        <v>7</v>
      </c>
      <c r="I131" s="158"/>
      <c r="J131" s="158"/>
      <c r="K131" s="158"/>
      <c r="L131" s="106">
        <f>SUM(L128:L130)</f>
        <v>3.7500000000000006E-2</v>
      </c>
      <c r="M131" s="81"/>
      <c r="N131" s="60"/>
    </row>
    <row r="132" spans="2:14" s="16" customFormat="1" x14ac:dyDescent="0.2">
      <c r="B132" s="23"/>
      <c r="C132" s="96"/>
      <c r="D132" s="144"/>
      <c r="E132" s="144"/>
      <c r="F132" s="144"/>
      <c r="G132" s="97"/>
      <c r="H132" s="98"/>
      <c r="I132" s="96"/>
      <c r="J132" s="96"/>
      <c r="K132" s="97"/>
      <c r="L132" s="97"/>
      <c r="M132" s="97"/>
      <c r="N132" s="99"/>
    </row>
    <row r="133" spans="2:14" ht="78.75" customHeight="1" x14ac:dyDescent="0.2">
      <c r="B133" s="174">
        <v>21</v>
      </c>
      <c r="C133" s="164" t="s">
        <v>57</v>
      </c>
      <c r="D133" s="165" t="s">
        <v>67</v>
      </c>
      <c r="E133" s="173" t="s">
        <v>59</v>
      </c>
      <c r="F133" s="165" t="s">
        <v>67</v>
      </c>
      <c r="G133" s="172" t="s">
        <v>72</v>
      </c>
      <c r="H133" s="52" t="s">
        <v>27</v>
      </c>
      <c r="I133" s="82">
        <v>44200</v>
      </c>
      <c r="J133" s="82">
        <v>44561</v>
      </c>
      <c r="K133" s="79" t="s">
        <v>29</v>
      </c>
      <c r="L133" s="37">
        <v>3.7499999999999999E-3</v>
      </c>
      <c r="M133" s="107" t="s">
        <v>91</v>
      </c>
      <c r="N133" s="156" t="s">
        <v>6</v>
      </c>
    </row>
    <row r="134" spans="2:14" ht="68" x14ac:dyDescent="0.2">
      <c r="B134" s="174"/>
      <c r="C134" s="164"/>
      <c r="D134" s="165"/>
      <c r="E134" s="168"/>
      <c r="F134" s="165"/>
      <c r="G134" s="172"/>
      <c r="H134" s="52" t="s">
        <v>28</v>
      </c>
      <c r="I134" s="82">
        <v>44200</v>
      </c>
      <c r="J134" s="82">
        <v>44561</v>
      </c>
      <c r="K134" s="79" t="s">
        <v>21</v>
      </c>
      <c r="L134" s="37">
        <v>3.7499999999999999E-3</v>
      </c>
      <c r="M134" s="107" t="s">
        <v>91</v>
      </c>
      <c r="N134" s="156"/>
    </row>
    <row r="135" spans="2:14" x14ac:dyDescent="0.2">
      <c r="C135" s="42"/>
      <c r="D135" s="143"/>
      <c r="E135" s="143"/>
      <c r="F135" s="143"/>
      <c r="G135" s="43"/>
      <c r="H135" s="157" t="s">
        <v>7</v>
      </c>
      <c r="I135" s="157"/>
      <c r="J135" s="157"/>
      <c r="K135" s="157"/>
      <c r="L135" s="95">
        <f>SUM(L133:L134)</f>
        <v>7.4999999999999997E-3</v>
      </c>
      <c r="M135" s="81"/>
      <c r="N135" s="60"/>
    </row>
    <row r="136" spans="2:14" s="16" customFormat="1" x14ac:dyDescent="0.2">
      <c r="B136" s="23"/>
      <c r="C136" s="96"/>
      <c r="D136" s="144"/>
      <c r="E136" s="144"/>
      <c r="F136" s="144"/>
      <c r="G136" s="97"/>
      <c r="H136" s="98"/>
      <c r="I136" s="108"/>
      <c r="J136" s="108"/>
      <c r="K136" s="97"/>
      <c r="L136" s="97"/>
      <c r="M136" s="97"/>
      <c r="N136" s="99"/>
    </row>
    <row r="137" spans="2:14" ht="56.25" customHeight="1" x14ac:dyDescent="0.2">
      <c r="B137" s="180">
        <v>22</v>
      </c>
      <c r="C137" s="169" t="s">
        <v>57</v>
      </c>
      <c r="D137" s="166" t="s">
        <v>47</v>
      </c>
      <c r="E137" s="173" t="s">
        <v>59</v>
      </c>
      <c r="F137" s="173" t="s">
        <v>47</v>
      </c>
      <c r="G137" s="153" t="s">
        <v>255</v>
      </c>
      <c r="H137" s="52" t="s">
        <v>223</v>
      </c>
      <c r="I137" s="88">
        <v>44198</v>
      </c>
      <c r="J137" s="88">
        <v>44561</v>
      </c>
      <c r="K137" s="64" t="s">
        <v>141</v>
      </c>
      <c r="L137" s="109">
        <v>7.0000000000000001E-3</v>
      </c>
      <c r="M137" s="110" t="s">
        <v>225</v>
      </c>
      <c r="N137" s="146" t="s">
        <v>6</v>
      </c>
    </row>
    <row r="138" spans="2:14" ht="51" customHeight="1" x14ac:dyDescent="0.2">
      <c r="B138" s="181"/>
      <c r="C138" s="170"/>
      <c r="D138" s="167"/>
      <c r="E138" s="167"/>
      <c r="F138" s="167"/>
      <c r="G138" s="154"/>
      <c r="H138" s="52" t="s">
        <v>224</v>
      </c>
      <c r="I138" s="88">
        <v>44198</v>
      </c>
      <c r="J138" s="88">
        <v>44561</v>
      </c>
      <c r="K138" s="64" t="s">
        <v>142</v>
      </c>
      <c r="L138" s="109">
        <v>7.0000000000000001E-3</v>
      </c>
      <c r="M138" s="110" t="s">
        <v>133</v>
      </c>
      <c r="N138" s="147"/>
    </row>
    <row r="139" spans="2:14" ht="64.5" customHeight="1" x14ac:dyDescent="0.2">
      <c r="B139" s="181"/>
      <c r="C139" s="170"/>
      <c r="D139" s="167"/>
      <c r="E139" s="167"/>
      <c r="F139" s="167"/>
      <c r="G139" s="154"/>
      <c r="H139" s="52" t="s">
        <v>222</v>
      </c>
      <c r="I139" s="88">
        <v>44198</v>
      </c>
      <c r="J139" s="88">
        <v>44561</v>
      </c>
      <c r="K139" s="79"/>
      <c r="L139" s="109">
        <v>7.0000000000000001E-3</v>
      </c>
      <c r="M139" s="111" t="s">
        <v>140</v>
      </c>
      <c r="N139" s="147"/>
    </row>
    <row r="140" spans="2:14" ht="44.25" customHeight="1" x14ac:dyDescent="0.2">
      <c r="B140" s="181"/>
      <c r="C140" s="170"/>
      <c r="D140" s="167"/>
      <c r="E140" s="167"/>
      <c r="F140" s="167"/>
      <c r="G140" s="154"/>
      <c r="H140" s="52" t="s">
        <v>221</v>
      </c>
      <c r="I140" s="88">
        <v>44198</v>
      </c>
      <c r="J140" s="88">
        <v>44561</v>
      </c>
      <c r="K140" s="79"/>
      <c r="L140" s="109">
        <v>3.0000000000000001E-3</v>
      </c>
      <c r="M140" s="111" t="s">
        <v>226</v>
      </c>
      <c r="N140" s="147"/>
    </row>
    <row r="141" spans="2:14" ht="42" customHeight="1" x14ac:dyDescent="0.2">
      <c r="B141" s="181"/>
      <c r="C141" s="170"/>
      <c r="D141" s="167"/>
      <c r="E141" s="167"/>
      <c r="F141" s="167"/>
      <c r="G141" s="154"/>
      <c r="H141" s="52" t="s">
        <v>220</v>
      </c>
      <c r="I141" s="88">
        <v>44198</v>
      </c>
      <c r="J141" s="88">
        <v>44561</v>
      </c>
      <c r="K141" s="79"/>
      <c r="L141" s="109">
        <v>3.0000000000000001E-3</v>
      </c>
      <c r="M141" s="111" t="s">
        <v>227</v>
      </c>
      <c r="N141" s="147"/>
    </row>
    <row r="142" spans="2:14" ht="51" x14ac:dyDescent="0.2">
      <c r="B142" s="181"/>
      <c r="C142" s="170"/>
      <c r="D142" s="167"/>
      <c r="E142" s="167"/>
      <c r="F142" s="167"/>
      <c r="G142" s="154"/>
      <c r="H142" s="52" t="s">
        <v>219</v>
      </c>
      <c r="I142" s="88">
        <v>44198</v>
      </c>
      <c r="J142" s="88">
        <v>44561</v>
      </c>
      <c r="K142" s="64"/>
      <c r="L142" s="109">
        <v>4.0000000000000001E-3</v>
      </c>
      <c r="M142" s="110" t="s">
        <v>228</v>
      </c>
      <c r="N142" s="147"/>
    </row>
    <row r="143" spans="2:14" ht="90" customHeight="1" x14ac:dyDescent="0.2">
      <c r="B143" s="181"/>
      <c r="C143" s="170"/>
      <c r="D143" s="167"/>
      <c r="E143" s="167"/>
      <c r="F143" s="167"/>
      <c r="G143" s="154"/>
      <c r="H143" s="52" t="s">
        <v>217</v>
      </c>
      <c r="I143" s="88">
        <v>44198</v>
      </c>
      <c r="J143" s="88">
        <v>44561</v>
      </c>
      <c r="K143" s="64"/>
      <c r="L143" s="109">
        <v>3.5000000000000001E-3</v>
      </c>
      <c r="M143" s="110" t="s">
        <v>229</v>
      </c>
      <c r="N143" s="147"/>
    </row>
    <row r="144" spans="2:14" ht="36.75" customHeight="1" x14ac:dyDescent="0.2">
      <c r="B144" s="182"/>
      <c r="C144" s="171"/>
      <c r="D144" s="168"/>
      <c r="E144" s="168"/>
      <c r="F144" s="168"/>
      <c r="G144" s="155"/>
      <c r="H144" s="52" t="s">
        <v>218</v>
      </c>
      <c r="I144" s="88">
        <v>44198</v>
      </c>
      <c r="J144" s="88">
        <v>44561</v>
      </c>
      <c r="K144" s="64"/>
      <c r="L144" s="109">
        <v>3.0000000000000001E-3</v>
      </c>
      <c r="M144" s="110" t="s">
        <v>230</v>
      </c>
      <c r="N144" s="148"/>
    </row>
    <row r="145" spans="2:14" x14ac:dyDescent="0.2">
      <c r="C145" s="42"/>
      <c r="D145" s="143"/>
      <c r="E145" s="143"/>
      <c r="F145" s="143"/>
      <c r="G145" s="43"/>
      <c r="H145" s="157" t="s">
        <v>7</v>
      </c>
      <c r="I145" s="157"/>
      <c r="J145" s="157"/>
      <c r="K145" s="157"/>
      <c r="L145" s="95">
        <f>SUM(L137:L144)</f>
        <v>3.7500000000000006E-2</v>
      </c>
      <c r="M145" s="81"/>
      <c r="N145" s="60"/>
    </row>
    <row r="146" spans="2:14" x14ac:dyDescent="0.2">
      <c r="C146" s="42"/>
      <c r="D146" s="143"/>
      <c r="E146" s="143"/>
      <c r="F146" s="143"/>
      <c r="G146" s="43"/>
      <c r="H146" s="59"/>
      <c r="I146" s="112"/>
      <c r="J146" s="112"/>
      <c r="K146" s="43"/>
      <c r="L146" s="43"/>
      <c r="M146" s="43"/>
      <c r="N146" s="60"/>
    </row>
    <row r="147" spans="2:14" ht="108" customHeight="1" x14ac:dyDescent="0.2">
      <c r="B147" s="174">
        <v>23</v>
      </c>
      <c r="C147" s="164" t="s">
        <v>57</v>
      </c>
      <c r="D147" s="165" t="s">
        <v>48</v>
      </c>
      <c r="E147" s="173" t="s">
        <v>59</v>
      </c>
      <c r="F147" s="165" t="s">
        <v>48</v>
      </c>
      <c r="G147" s="172" t="s">
        <v>73</v>
      </c>
      <c r="H147" s="35" t="s">
        <v>291</v>
      </c>
      <c r="I147" s="105">
        <v>44200</v>
      </c>
      <c r="J147" s="88">
        <v>44561</v>
      </c>
      <c r="K147" s="79" t="s">
        <v>234</v>
      </c>
      <c r="L147" s="113">
        <v>3.0000000000000001E-3</v>
      </c>
      <c r="M147" s="111" t="s">
        <v>237</v>
      </c>
      <c r="N147" s="156" t="s">
        <v>6</v>
      </c>
    </row>
    <row r="148" spans="2:14" ht="54" customHeight="1" x14ac:dyDescent="0.2">
      <c r="B148" s="174"/>
      <c r="C148" s="164"/>
      <c r="D148" s="165"/>
      <c r="E148" s="167"/>
      <c r="F148" s="165"/>
      <c r="G148" s="172"/>
      <c r="H148" s="114" t="s">
        <v>244</v>
      </c>
      <c r="I148" s="105">
        <v>44200</v>
      </c>
      <c r="J148" s="88">
        <v>44561</v>
      </c>
      <c r="K148" s="111" t="s">
        <v>235</v>
      </c>
      <c r="L148" s="115">
        <v>3.0000000000000001E-3</v>
      </c>
      <c r="M148" s="111" t="s">
        <v>262</v>
      </c>
      <c r="N148" s="156"/>
    </row>
    <row r="149" spans="2:14" ht="51" x14ac:dyDescent="0.2">
      <c r="B149" s="174"/>
      <c r="C149" s="164"/>
      <c r="D149" s="165"/>
      <c r="E149" s="167"/>
      <c r="F149" s="165"/>
      <c r="G149" s="172"/>
      <c r="H149" s="116" t="s">
        <v>245</v>
      </c>
      <c r="I149" s="105">
        <v>44200</v>
      </c>
      <c r="J149" s="88">
        <v>44561</v>
      </c>
      <c r="K149" s="79"/>
      <c r="L149" s="115">
        <v>3.0000000000000001E-3</v>
      </c>
      <c r="M149" s="111" t="s">
        <v>238</v>
      </c>
      <c r="N149" s="156"/>
    </row>
    <row r="150" spans="2:14" ht="58.5" customHeight="1" x14ac:dyDescent="0.2">
      <c r="B150" s="174"/>
      <c r="C150" s="164"/>
      <c r="D150" s="165"/>
      <c r="E150" s="167"/>
      <c r="F150" s="165"/>
      <c r="G150" s="172"/>
      <c r="H150" s="116" t="s">
        <v>246</v>
      </c>
      <c r="I150" s="105">
        <v>44198</v>
      </c>
      <c r="J150" s="88">
        <v>44561</v>
      </c>
      <c r="K150" s="111" t="s">
        <v>236</v>
      </c>
      <c r="L150" s="113">
        <v>6.0000000000000001E-3</v>
      </c>
      <c r="M150" s="111" t="s">
        <v>239</v>
      </c>
      <c r="N150" s="156"/>
    </row>
    <row r="151" spans="2:14" ht="36.75" customHeight="1" x14ac:dyDescent="0.2">
      <c r="B151" s="174"/>
      <c r="C151" s="164"/>
      <c r="D151" s="165"/>
      <c r="E151" s="167"/>
      <c r="F151" s="165"/>
      <c r="G151" s="172"/>
      <c r="H151" s="116" t="s">
        <v>247</v>
      </c>
      <c r="I151" s="105">
        <v>44198</v>
      </c>
      <c r="J151" s="88">
        <v>44561</v>
      </c>
      <c r="K151" s="79"/>
      <c r="L151" s="113">
        <v>4.0000000000000001E-3</v>
      </c>
      <c r="M151" s="111" t="s">
        <v>106</v>
      </c>
      <c r="N151" s="156"/>
    </row>
    <row r="152" spans="2:14" ht="38.25" customHeight="1" x14ac:dyDescent="0.2">
      <c r="B152" s="174"/>
      <c r="C152" s="164"/>
      <c r="D152" s="165"/>
      <c r="E152" s="167"/>
      <c r="F152" s="165"/>
      <c r="G152" s="172"/>
      <c r="H152" s="117" t="s">
        <v>292</v>
      </c>
      <c r="I152" s="105">
        <v>44198</v>
      </c>
      <c r="J152" s="88">
        <v>44561</v>
      </c>
      <c r="K152" s="79"/>
      <c r="L152" s="118">
        <v>2.5000000000000001E-3</v>
      </c>
      <c r="M152" s="111" t="s">
        <v>107</v>
      </c>
      <c r="N152" s="156"/>
    </row>
    <row r="153" spans="2:14" ht="34" x14ac:dyDescent="0.2">
      <c r="B153" s="174"/>
      <c r="C153" s="164"/>
      <c r="D153" s="165"/>
      <c r="E153" s="167"/>
      <c r="F153" s="165"/>
      <c r="G153" s="172"/>
      <c r="H153" s="117" t="s">
        <v>248</v>
      </c>
      <c r="I153" s="105">
        <v>44198</v>
      </c>
      <c r="J153" s="88">
        <v>44561</v>
      </c>
      <c r="K153" s="79"/>
      <c r="L153" s="113">
        <v>6.0000000000000001E-3</v>
      </c>
      <c r="M153" s="111" t="s">
        <v>108</v>
      </c>
      <c r="N153" s="156"/>
    </row>
    <row r="154" spans="2:14" ht="27" customHeight="1" x14ac:dyDescent="0.2">
      <c r="B154" s="174"/>
      <c r="C154" s="164"/>
      <c r="D154" s="165"/>
      <c r="E154" s="167"/>
      <c r="F154" s="165"/>
      <c r="G154" s="172"/>
      <c r="H154" s="116" t="s">
        <v>249</v>
      </c>
      <c r="I154" s="105">
        <v>44198</v>
      </c>
      <c r="J154" s="88">
        <v>44561</v>
      </c>
      <c r="K154" s="79"/>
      <c r="L154" s="113">
        <v>2.5000000000000001E-3</v>
      </c>
      <c r="M154" s="111" t="s">
        <v>240</v>
      </c>
      <c r="N154" s="156"/>
    </row>
    <row r="155" spans="2:14" ht="38.25" customHeight="1" x14ac:dyDescent="0.2">
      <c r="B155" s="174"/>
      <c r="C155" s="164"/>
      <c r="D155" s="165"/>
      <c r="E155" s="167"/>
      <c r="F155" s="165"/>
      <c r="G155" s="172"/>
      <c r="H155" s="117" t="s">
        <v>231</v>
      </c>
      <c r="I155" s="105">
        <v>44198</v>
      </c>
      <c r="J155" s="88">
        <v>44561</v>
      </c>
      <c r="K155" s="79"/>
      <c r="L155" s="113">
        <v>2.5000000000000001E-3</v>
      </c>
      <c r="M155" s="111" t="s">
        <v>241</v>
      </c>
      <c r="N155" s="156"/>
    </row>
    <row r="156" spans="2:14" ht="34" x14ac:dyDescent="0.2">
      <c r="B156" s="174"/>
      <c r="C156" s="164"/>
      <c r="D156" s="165"/>
      <c r="E156" s="167"/>
      <c r="F156" s="165"/>
      <c r="G156" s="172"/>
      <c r="H156" s="117" t="s">
        <v>232</v>
      </c>
      <c r="I156" s="105">
        <v>44200</v>
      </c>
      <c r="J156" s="88">
        <v>44561</v>
      </c>
      <c r="K156" s="79"/>
      <c r="L156" s="113">
        <v>2.5000000000000001E-3</v>
      </c>
      <c r="M156" s="111" t="s">
        <v>242</v>
      </c>
      <c r="N156" s="156"/>
    </row>
    <row r="157" spans="2:14" ht="33" customHeight="1" x14ac:dyDescent="0.2">
      <c r="B157" s="174"/>
      <c r="C157" s="164"/>
      <c r="D157" s="165"/>
      <c r="E157" s="168"/>
      <c r="F157" s="165"/>
      <c r="G157" s="172"/>
      <c r="H157" s="33" t="s">
        <v>233</v>
      </c>
      <c r="I157" s="105">
        <v>44243</v>
      </c>
      <c r="J157" s="88">
        <v>44561</v>
      </c>
      <c r="K157" s="79"/>
      <c r="L157" s="113">
        <v>2.5000000000000001E-3</v>
      </c>
      <c r="M157" s="111" t="s">
        <v>243</v>
      </c>
      <c r="N157" s="156"/>
    </row>
    <row r="158" spans="2:14" x14ac:dyDescent="0.2">
      <c r="C158" s="42"/>
      <c r="D158" s="143"/>
      <c r="E158" s="143"/>
      <c r="F158" s="143"/>
      <c r="G158" s="43"/>
      <c r="H158" s="158" t="s">
        <v>7</v>
      </c>
      <c r="I158" s="158"/>
      <c r="J158" s="158"/>
      <c r="K158" s="158"/>
      <c r="L158" s="106">
        <f>SUM(L147:L157)</f>
        <v>3.7500000000000006E-2</v>
      </c>
      <c r="M158" s="81"/>
      <c r="N158" s="60"/>
    </row>
    <row r="159" spans="2:14" s="16" customFormat="1" x14ac:dyDescent="0.2">
      <c r="B159" s="23"/>
      <c r="C159" s="96"/>
      <c r="D159" s="144"/>
      <c r="E159" s="144"/>
      <c r="F159" s="144"/>
      <c r="G159" s="97"/>
      <c r="H159" s="98"/>
      <c r="I159" s="108"/>
      <c r="J159" s="108"/>
      <c r="K159" s="97"/>
      <c r="L159" s="97"/>
      <c r="M159" s="43"/>
      <c r="N159" s="99"/>
    </row>
    <row r="160" spans="2:14" ht="51" x14ac:dyDescent="0.2">
      <c r="B160" s="174">
        <v>24</v>
      </c>
      <c r="C160" s="164" t="s">
        <v>57</v>
      </c>
      <c r="D160" s="165" t="s">
        <v>49</v>
      </c>
      <c r="E160" s="173" t="s">
        <v>59</v>
      </c>
      <c r="F160" s="165" t="s">
        <v>49</v>
      </c>
      <c r="G160" s="172" t="s">
        <v>134</v>
      </c>
      <c r="H160" s="52" t="s">
        <v>270</v>
      </c>
      <c r="I160" s="105">
        <v>44216</v>
      </c>
      <c r="J160" s="105">
        <v>44561</v>
      </c>
      <c r="K160" s="64" t="s">
        <v>135</v>
      </c>
      <c r="L160" s="37">
        <v>2.63E-2</v>
      </c>
      <c r="M160" s="79" t="s">
        <v>335</v>
      </c>
      <c r="N160" s="156" t="s">
        <v>6</v>
      </c>
    </row>
    <row r="161" spans="2:14" ht="34" x14ac:dyDescent="0.2">
      <c r="B161" s="174"/>
      <c r="C161" s="164"/>
      <c r="D161" s="165"/>
      <c r="E161" s="167"/>
      <c r="F161" s="165"/>
      <c r="G161" s="172"/>
      <c r="H161" s="52" t="s">
        <v>271</v>
      </c>
      <c r="I161" s="105">
        <v>44204</v>
      </c>
      <c r="J161" s="105">
        <v>44561</v>
      </c>
      <c r="K161" s="79"/>
      <c r="L161" s="37">
        <v>7.4999999999999997E-3</v>
      </c>
      <c r="M161" s="79" t="s">
        <v>336</v>
      </c>
      <c r="N161" s="156"/>
    </row>
    <row r="162" spans="2:14" ht="34" x14ac:dyDescent="0.2">
      <c r="B162" s="174"/>
      <c r="C162" s="164"/>
      <c r="D162" s="165"/>
      <c r="E162" s="168"/>
      <c r="F162" s="165"/>
      <c r="G162" s="172"/>
      <c r="H162" s="52" t="s">
        <v>272</v>
      </c>
      <c r="I162" s="105">
        <v>44228</v>
      </c>
      <c r="J162" s="105">
        <v>44561</v>
      </c>
      <c r="K162" s="79" t="s">
        <v>8</v>
      </c>
      <c r="L162" s="37">
        <v>3.7000000000000002E-3</v>
      </c>
      <c r="M162" s="79" t="s">
        <v>337</v>
      </c>
      <c r="N162" s="156"/>
    </row>
    <row r="163" spans="2:14" x14ac:dyDescent="0.2">
      <c r="C163" s="42"/>
      <c r="D163" s="143"/>
      <c r="E163" s="143"/>
      <c r="F163" s="143"/>
      <c r="G163" s="43"/>
      <c r="H163" s="157" t="s">
        <v>7</v>
      </c>
      <c r="I163" s="157"/>
      <c r="J163" s="157"/>
      <c r="K163" s="157"/>
      <c r="L163" s="95">
        <f>SUM(L160:L162)</f>
        <v>3.7499999999999999E-2</v>
      </c>
      <c r="M163" s="81"/>
      <c r="N163" s="60"/>
    </row>
    <row r="164" spans="2:14" x14ac:dyDescent="0.2">
      <c r="C164" s="42"/>
      <c r="D164" s="143"/>
      <c r="E164" s="143"/>
      <c r="F164" s="143"/>
      <c r="G164" s="43"/>
      <c r="H164" s="59"/>
      <c r="I164" s="119"/>
      <c r="J164" s="119"/>
      <c r="K164" s="43"/>
      <c r="L164" s="43"/>
      <c r="M164" s="43"/>
      <c r="N164" s="60"/>
    </row>
    <row r="165" spans="2:14" ht="232.5" customHeight="1" x14ac:dyDescent="0.2">
      <c r="B165" s="174">
        <v>25</v>
      </c>
      <c r="C165" s="164" t="s">
        <v>57</v>
      </c>
      <c r="D165" s="186" t="s">
        <v>43</v>
      </c>
      <c r="E165" s="165" t="s">
        <v>59</v>
      </c>
      <c r="F165" s="165" t="s">
        <v>43</v>
      </c>
      <c r="G165" s="172" t="s">
        <v>74</v>
      </c>
      <c r="H165" s="35" t="s">
        <v>273</v>
      </c>
      <c r="I165" s="89">
        <v>44198</v>
      </c>
      <c r="J165" s="82">
        <v>44561</v>
      </c>
      <c r="K165" s="79" t="s">
        <v>275</v>
      </c>
      <c r="L165" s="120">
        <v>1.6000000000000001E-3</v>
      </c>
      <c r="M165" s="79" t="s">
        <v>112</v>
      </c>
      <c r="N165" s="156" t="s">
        <v>6</v>
      </c>
    </row>
    <row r="166" spans="2:14" ht="60" customHeight="1" x14ac:dyDescent="0.2">
      <c r="B166" s="174"/>
      <c r="C166" s="164"/>
      <c r="D166" s="165"/>
      <c r="E166" s="165"/>
      <c r="F166" s="165"/>
      <c r="G166" s="172"/>
      <c r="H166" s="35" t="s">
        <v>274</v>
      </c>
      <c r="I166" s="89">
        <v>44198</v>
      </c>
      <c r="J166" s="89">
        <v>44198</v>
      </c>
      <c r="K166" s="79" t="s">
        <v>11</v>
      </c>
      <c r="L166" s="120">
        <v>1E-3</v>
      </c>
      <c r="M166" s="79" t="s">
        <v>88</v>
      </c>
      <c r="N166" s="156"/>
    </row>
    <row r="167" spans="2:14" ht="81.75" customHeight="1" x14ac:dyDescent="0.2">
      <c r="B167" s="174"/>
      <c r="C167" s="164"/>
      <c r="D167" s="165"/>
      <c r="E167" s="165"/>
      <c r="F167" s="165"/>
      <c r="G167" s="172"/>
      <c r="H167" s="52" t="s">
        <v>276</v>
      </c>
      <c r="I167" s="89">
        <v>44198</v>
      </c>
      <c r="J167" s="89">
        <v>44198</v>
      </c>
      <c r="K167" s="79" t="s">
        <v>12</v>
      </c>
      <c r="L167" s="120">
        <v>1E-3</v>
      </c>
      <c r="M167" s="79" t="s">
        <v>113</v>
      </c>
      <c r="N167" s="156"/>
    </row>
    <row r="168" spans="2:14" ht="45" customHeight="1" x14ac:dyDescent="0.2">
      <c r="B168" s="174"/>
      <c r="C168" s="164"/>
      <c r="D168" s="165"/>
      <c r="E168" s="165"/>
      <c r="F168" s="165"/>
      <c r="G168" s="172"/>
      <c r="H168" s="117" t="s">
        <v>277</v>
      </c>
      <c r="I168" s="89">
        <v>44198</v>
      </c>
      <c r="J168" s="89">
        <v>44198</v>
      </c>
      <c r="K168" s="79" t="s">
        <v>205</v>
      </c>
      <c r="L168" s="120">
        <v>1.6000000000000001E-3</v>
      </c>
      <c r="M168" s="79" t="s">
        <v>115</v>
      </c>
      <c r="N168" s="156"/>
    </row>
    <row r="169" spans="2:14" ht="88.5" customHeight="1" x14ac:dyDescent="0.2">
      <c r="B169" s="174"/>
      <c r="C169" s="164"/>
      <c r="D169" s="165"/>
      <c r="E169" s="165"/>
      <c r="F169" s="165"/>
      <c r="G169" s="172"/>
      <c r="H169" s="117" t="s">
        <v>278</v>
      </c>
      <c r="I169" s="89">
        <v>44198</v>
      </c>
      <c r="J169" s="89">
        <v>44198</v>
      </c>
      <c r="K169" s="79" t="s">
        <v>279</v>
      </c>
      <c r="L169" s="120">
        <v>5.9999999999999995E-4</v>
      </c>
      <c r="M169" s="79" t="s">
        <v>114</v>
      </c>
      <c r="N169" s="156"/>
    </row>
    <row r="170" spans="2:14" ht="199.5" customHeight="1" x14ac:dyDescent="0.2">
      <c r="B170" s="174"/>
      <c r="C170" s="164"/>
      <c r="D170" s="165"/>
      <c r="E170" s="165"/>
      <c r="F170" s="165"/>
      <c r="G170" s="172"/>
      <c r="H170" s="117" t="s">
        <v>293</v>
      </c>
      <c r="I170" s="89">
        <v>44198</v>
      </c>
      <c r="J170" s="89">
        <v>44198</v>
      </c>
      <c r="K170" s="79" t="s">
        <v>280</v>
      </c>
      <c r="L170" s="120">
        <v>5.9999999999999995E-4</v>
      </c>
      <c r="M170" s="79" t="s">
        <v>116</v>
      </c>
      <c r="N170" s="156"/>
    </row>
    <row r="171" spans="2:14" x14ac:dyDescent="0.2">
      <c r="C171" s="42"/>
      <c r="D171" s="143"/>
      <c r="E171" s="143"/>
      <c r="F171" s="143"/>
      <c r="G171" s="43"/>
      <c r="H171" s="157" t="s">
        <v>7</v>
      </c>
      <c r="I171" s="157"/>
      <c r="J171" s="157"/>
      <c r="K171" s="157"/>
      <c r="L171" s="95">
        <f>SUM(L165:L170)</f>
        <v>6.3999999999999994E-3</v>
      </c>
      <c r="M171" s="81"/>
      <c r="N171" s="60"/>
    </row>
    <row r="172" spans="2:14" x14ac:dyDescent="0.2">
      <c r="C172" s="42"/>
      <c r="D172" s="143"/>
      <c r="E172" s="143"/>
      <c r="F172" s="143"/>
      <c r="G172" s="43"/>
      <c r="H172" s="59"/>
      <c r="I172" s="112"/>
      <c r="J172" s="112"/>
      <c r="K172" s="43"/>
      <c r="L172" s="43"/>
      <c r="M172" s="43"/>
      <c r="N172" s="60"/>
    </row>
    <row r="173" spans="2:14" ht="68" x14ac:dyDescent="0.2">
      <c r="B173" s="174">
        <v>26</v>
      </c>
      <c r="C173" s="164" t="s">
        <v>57</v>
      </c>
      <c r="D173" s="165" t="s">
        <v>42</v>
      </c>
      <c r="E173" s="173" t="s">
        <v>59</v>
      </c>
      <c r="F173" s="165" t="s">
        <v>42</v>
      </c>
      <c r="G173" s="172" t="s">
        <v>75</v>
      </c>
      <c r="H173" s="52" t="s">
        <v>196</v>
      </c>
      <c r="I173" s="105">
        <v>44200</v>
      </c>
      <c r="J173" s="105">
        <v>44545</v>
      </c>
      <c r="K173" s="79"/>
      <c r="L173" s="107">
        <v>4.75E-4</v>
      </c>
      <c r="M173" s="107" t="s">
        <v>326</v>
      </c>
      <c r="N173" s="156" t="s">
        <v>6</v>
      </c>
    </row>
    <row r="174" spans="2:14" ht="181.5" customHeight="1" x14ac:dyDescent="0.2">
      <c r="B174" s="174"/>
      <c r="C174" s="164"/>
      <c r="D174" s="165"/>
      <c r="E174" s="167"/>
      <c r="F174" s="165"/>
      <c r="G174" s="172"/>
      <c r="H174" s="35" t="s">
        <v>295</v>
      </c>
      <c r="I174" s="105">
        <v>44200</v>
      </c>
      <c r="J174" s="105">
        <v>44545</v>
      </c>
      <c r="K174" s="64" t="s">
        <v>294</v>
      </c>
      <c r="L174" s="107">
        <v>2.4000000000000001E-4</v>
      </c>
      <c r="M174" s="107" t="s">
        <v>327</v>
      </c>
      <c r="N174" s="156"/>
    </row>
    <row r="175" spans="2:14" ht="65.25" customHeight="1" x14ac:dyDescent="0.2">
      <c r="B175" s="174"/>
      <c r="C175" s="164"/>
      <c r="D175" s="165"/>
      <c r="E175" s="167"/>
      <c r="F175" s="165"/>
      <c r="G175" s="172"/>
      <c r="H175" s="52" t="s">
        <v>296</v>
      </c>
      <c r="I175" s="105">
        <v>44200</v>
      </c>
      <c r="J175" s="105">
        <v>44545</v>
      </c>
      <c r="K175" s="79" t="s">
        <v>151</v>
      </c>
      <c r="L175" s="107">
        <v>2.4000000000000001E-4</v>
      </c>
      <c r="M175" s="107" t="s">
        <v>323</v>
      </c>
      <c r="N175" s="156"/>
    </row>
    <row r="176" spans="2:14" ht="34" x14ac:dyDescent="0.2">
      <c r="B176" s="174"/>
      <c r="C176" s="164"/>
      <c r="D176" s="165"/>
      <c r="E176" s="167"/>
      <c r="F176" s="165"/>
      <c r="G176" s="172"/>
      <c r="H176" s="52" t="s">
        <v>349</v>
      </c>
      <c r="I176" s="105">
        <v>44200</v>
      </c>
      <c r="J176" s="105">
        <v>44545</v>
      </c>
      <c r="K176" s="79"/>
      <c r="L176" s="107">
        <v>2.4000000000000001E-4</v>
      </c>
      <c r="M176" s="107" t="s">
        <v>324</v>
      </c>
      <c r="N176" s="156"/>
    </row>
    <row r="177" spans="2:14" ht="26.25" customHeight="1" x14ac:dyDescent="0.2">
      <c r="B177" s="174"/>
      <c r="C177" s="164"/>
      <c r="D177" s="165"/>
      <c r="E177" s="167"/>
      <c r="F177" s="165"/>
      <c r="G177" s="172"/>
      <c r="H177" s="52" t="s">
        <v>197</v>
      </c>
      <c r="I177" s="105">
        <v>44200</v>
      </c>
      <c r="J177" s="105">
        <v>44545</v>
      </c>
      <c r="K177" s="76"/>
      <c r="L177" s="107">
        <v>4.8000000000000001E-4</v>
      </c>
      <c r="M177" s="107" t="s">
        <v>89</v>
      </c>
      <c r="N177" s="156"/>
    </row>
    <row r="178" spans="2:14" ht="34" x14ac:dyDescent="0.2">
      <c r="B178" s="174"/>
      <c r="C178" s="164"/>
      <c r="D178" s="165"/>
      <c r="E178" s="167"/>
      <c r="F178" s="165"/>
      <c r="G178" s="172"/>
      <c r="H178" s="52" t="s">
        <v>198</v>
      </c>
      <c r="I178" s="105">
        <v>44200</v>
      </c>
      <c r="J178" s="105">
        <v>44545</v>
      </c>
      <c r="K178" s="79"/>
      <c r="L178" s="107">
        <v>4.8000000000000001E-4</v>
      </c>
      <c r="M178" s="107" t="s">
        <v>203</v>
      </c>
      <c r="N178" s="156"/>
    </row>
    <row r="179" spans="2:14" ht="83.25" customHeight="1" x14ac:dyDescent="0.2">
      <c r="B179" s="174"/>
      <c r="C179" s="164"/>
      <c r="D179" s="165"/>
      <c r="E179" s="167"/>
      <c r="F179" s="165"/>
      <c r="G179" s="172"/>
      <c r="H179" s="52" t="s">
        <v>199</v>
      </c>
      <c r="I179" s="105">
        <v>44200</v>
      </c>
      <c r="J179" s="105">
        <v>44545</v>
      </c>
      <c r="K179" s="79" t="s">
        <v>16</v>
      </c>
      <c r="L179" s="107">
        <v>4.8000000000000001E-4</v>
      </c>
      <c r="M179" s="107" t="s">
        <v>328</v>
      </c>
      <c r="N179" s="156"/>
    </row>
    <row r="180" spans="2:14" ht="28.5" customHeight="1" x14ac:dyDescent="0.2">
      <c r="B180" s="174"/>
      <c r="C180" s="164"/>
      <c r="D180" s="165"/>
      <c r="E180" s="167"/>
      <c r="F180" s="165"/>
      <c r="G180" s="172"/>
      <c r="H180" s="52" t="s">
        <v>297</v>
      </c>
      <c r="I180" s="105">
        <v>44200</v>
      </c>
      <c r="J180" s="105">
        <v>44545</v>
      </c>
      <c r="K180" s="79"/>
      <c r="L180" s="107">
        <v>2.4000000000000001E-4</v>
      </c>
      <c r="M180" s="79" t="s">
        <v>90</v>
      </c>
      <c r="N180" s="156"/>
    </row>
    <row r="181" spans="2:14" ht="36" customHeight="1" x14ac:dyDescent="0.2">
      <c r="B181" s="174"/>
      <c r="C181" s="164"/>
      <c r="D181" s="165"/>
      <c r="E181" s="167"/>
      <c r="F181" s="165"/>
      <c r="G181" s="172"/>
      <c r="H181" s="52" t="s">
        <v>200</v>
      </c>
      <c r="I181" s="105">
        <v>44200</v>
      </c>
      <c r="J181" s="105">
        <v>44545</v>
      </c>
      <c r="K181" s="79"/>
      <c r="L181" s="107">
        <v>2.4000000000000001E-4</v>
      </c>
      <c r="M181" s="79" t="s">
        <v>152</v>
      </c>
      <c r="N181" s="156"/>
    </row>
    <row r="182" spans="2:14" ht="96" customHeight="1" x14ac:dyDescent="0.2">
      <c r="B182" s="174"/>
      <c r="C182" s="164"/>
      <c r="D182" s="165"/>
      <c r="E182" s="167"/>
      <c r="F182" s="165"/>
      <c r="G182" s="172"/>
      <c r="H182" s="52" t="s">
        <v>201</v>
      </c>
      <c r="I182" s="105">
        <v>44200</v>
      </c>
      <c r="J182" s="105">
        <v>44545</v>
      </c>
      <c r="K182" s="79" t="s">
        <v>25</v>
      </c>
      <c r="L182" s="107">
        <v>4.8000000000000001E-4</v>
      </c>
      <c r="M182" s="79" t="s">
        <v>325</v>
      </c>
      <c r="N182" s="156"/>
    </row>
    <row r="183" spans="2:14" ht="95.25" customHeight="1" x14ac:dyDescent="0.2">
      <c r="B183" s="174"/>
      <c r="C183" s="164"/>
      <c r="D183" s="165"/>
      <c r="E183" s="168"/>
      <c r="F183" s="165"/>
      <c r="G183" s="172"/>
      <c r="H183" s="102" t="s">
        <v>202</v>
      </c>
      <c r="I183" s="105">
        <v>44200</v>
      </c>
      <c r="J183" s="105">
        <v>44545</v>
      </c>
      <c r="K183" s="62" t="s">
        <v>149</v>
      </c>
      <c r="L183" s="107">
        <v>2.4000000000000001E-4</v>
      </c>
      <c r="M183" s="62" t="s">
        <v>150</v>
      </c>
      <c r="N183" s="156"/>
    </row>
    <row r="184" spans="2:14" x14ac:dyDescent="0.2">
      <c r="C184" s="42"/>
      <c r="D184" s="143"/>
      <c r="E184" s="143"/>
      <c r="F184" s="143"/>
      <c r="G184" s="43"/>
      <c r="H184" s="157" t="s">
        <v>7</v>
      </c>
      <c r="I184" s="158"/>
      <c r="J184" s="158"/>
      <c r="K184" s="158"/>
      <c r="L184" s="106">
        <f>SUM(L173:L183)</f>
        <v>3.8350000000000007E-3</v>
      </c>
      <c r="M184" s="81"/>
      <c r="N184" s="60"/>
    </row>
    <row r="185" spans="2:14" x14ac:dyDescent="0.2">
      <c r="C185" s="42"/>
      <c r="D185" s="143"/>
      <c r="E185" s="143"/>
      <c r="F185" s="143"/>
      <c r="G185" s="43"/>
      <c r="H185" s="59"/>
      <c r="I185" s="42"/>
      <c r="J185" s="42"/>
      <c r="K185" s="43"/>
      <c r="L185" s="43"/>
      <c r="M185" s="43"/>
      <c r="N185" s="60"/>
    </row>
    <row r="186" spans="2:14" x14ac:dyDescent="0.2">
      <c r="C186" s="42"/>
      <c r="D186" s="43"/>
      <c r="E186" s="43"/>
      <c r="F186" s="43"/>
      <c r="G186" s="43"/>
      <c r="H186" s="174" t="s">
        <v>68</v>
      </c>
      <c r="I186" s="174"/>
      <c r="J186" s="174"/>
      <c r="K186" s="174"/>
      <c r="L186" s="136">
        <f>L100+L108+L117+L126+L131+L135+L145+L158+L163+L171+L184</f>
        <v>0.43152499999999994</v>
      </c>
      <c r="M186" s="121"/>
      <c r="N186" s="60" t="s">
        <v>8</v>
      </c>
    </row>
    <row r="187" spans="2:14" ht="24" x14ac:dyDescent="0.2">
      <c r="B187" s="21"/>
      <c r="C187" s="42"/>
      <c r="D187" s="43"/>
      <c r="E187" s="43"/>
      <c r="F187" s="43"/>
      <c r="G187" s="43"/>
      <c r="H187" s="175" t="s">
        <v>331</v>
      </c>
      <c r="I187" s="175"/>
      <c r="J187" s="175"/>
      <c r="K187" s="175"/>
      <c r="L187" s="135">
        <f>+L93+L186</f>
        <v>1.003625</v>
      </c>
      <c r="M187" s="121"/>
      <c r="N187" s="60"/>
    </row>
    <row r="189" spans="2:14" x14ac:dyDescent="0.2">
      <c r="F189" s="17"/>
    </row>
    <row r="190" spans="2:14" x14ac:dyDescent="0.2">
      <c r="H190" s="192" t="s">
        <v>330</v>
      </c>
      <c r="I190" s="192"/>
    </row>
    <row r="191" spans="2:14" x14ac:dyDescent="0.2">
      <c r="G191" s="191"/>
      <c r="H191" s="191"/>
    </row>
  </sheetData>
  <mergeCells count="201">
    <mergeCell ref="M61:M62"/>
    <mergeCell ref="B3:F3"/>
    <mergeCell ref="K13:K14"/>
    <mergeCell ref="K15:K16"/>
    <mergeCell ref="E52:E54"/>
    <mergeCell ref="L61:L62"/>
    <mergeCell ref="L59:L60"/>
    <mergeCell ref="L57:L58"/>
    <mergeCell ref="K57:K58"/>
    <mergeCell ref="G52:G54"/>
    <mergeCell ref="K52:K54"/>
    <mergeCell ref="B19:B25"/>
    <mergeCell ref="H47:K47"/>
    <mergeCell ref="H50:K50"/>
    <mergeCell ref="E13:E16"/>
    <mergeCell ref="H17:K17"/>
    <mergeCell ref="H11:K11"/>
    <mergeCell ref="C13:C16"/>
    <mergeCell ref="D13:D16"/>
    <mergeCell ref="F13:F16"/>
    <mergeCell ref="G13:G16"/>
    <mergeCell ref="B5:B10"/>
    <mergeCell ref="C5:C10"/>
    <mergeCell ref="D5:D10"/>
    <mergeCell ref="E5:E10"/>
    <mergeCell ref="F5:F10"/>
    <mergeCell ref="G5:G10"/>
    <mergeCell ref="L8:L10"/>
    <mergeCell ref="G191:H191"/>
    <mergeCell ref="H190:I190"/>
    <mergeCell ref="D35:D40"/>
    <mergeCell ref="E35:E40"/>
    <mergeCell ref="F35:F40"/>
    <mergeCell ref="G35:G40"/>
    <mergeCell ref="L35:L40"/>
    <mergeCell ref="L5:L7"/>
    <mergeCell ref="C19:C25"/>
    <mergeCell ref="D19:D25"/>
    <mergeCell ref="E19:E25"/>
    <mergeCell ref="F19:F25"/>
    <mergeCell ref="G19:G25"/>
    <mergeCell ref="H26:K26"/>
    <mergeCell ref="B2:N2"/>
    <mergeCell ref="H186:K186"/>
    <mergeCell ref="H76:K76"/>
    <mergeCell ref="F128:F130"/>
    <mergeCell ref="F110:F116"/>
    <mergeCell ref="B147:B157"/>
    <mergeCell ref="G160:G162"/>
    <mergeCell ref="H145:K145"/>
    <mergeCell ref="C147:C157"/>
    <mergeCell ref="D147:D157"/>
    <mergeCell ref="F147:F157"/>
    <mergeCell ref="G147:G157"/>
    <mergeCell ref="H69:K69"/>
    <mergeCell ref="B81:B90"/>
    <mergeCell ref="B95:B99"/>
    <mergeCell ref="D165:D170"/>
    <mergeCell ref="F165:F170"/>
    <mergeCell ref="B13:B16"/>
    <mergeCell ref="B71:B75"/>
    <mergeCell ref="N173:N183"/>
    <mergeCell ref="H184:K184"/>
    <mergeCell ref="B52:B54"/>
    <mergeCell ref="B35:B40"/>
    <mergeCell ref="C35:C40"/>
    <mergeCell ref="D52:D54"/>
    <mergeCell ref="F52:F54"/>
    <mergeCell ref="N52:N54"/>
    <mergeCell ref="H55:K55"/>
    <mergeCell ref="H93:K93"/>
    <mergeCell ref="F71:F75"/>
    <mergeCell ref="E71:E75"/>
    <mergeCell ref="B57:B62"/>
    <mergeCell ref="E57:E62"/>
    <mergeCell ref="F57:F62"/>
    <mergeCell ref="G57:G62"/>
    <mergeCell ref="H63:K63"/>
    <mergeCell ref="C71:C75"/>
    <mergeCell ref="D71:D75"/>
    <mergeCell ref="C66:C68"/>
    <mergeCell ref="N71:N75"/>
    <mergeCell ref="F66:F68"/>
    <mergeCell ref="G66:G68"/>
    <mergeCell ref="K66:K67"/>
    <mergeCell ref="D66:D68"/>
    <mergeCell ref="C52:C54"/>
    <mergeCell ref="M66:M67"/>
    <mergeCell ref="C57:C62"/>
    <mergeCell ref="D57:D62"/>
    <mergeCell ref="M57:M58"/>
    <mergeCell ref="B173:B183"/>
    <mergeCell ref="C173:C183"/>
    <mergeCell ref="D173:D183"/>
    <mergeCell ref="F173:F183"/>
    <mergeCell ref="G173:G183"/>
    <mergeCell ref="H171:K171"/>
    <mergeCell ref="B66:B68"/>
    <mergeCell ref="E147:E157"/>
    <mergeCell ref="E160:E162"/>
    <mergeCell ref="E173:E183"/>
    <mergeCell ref="E66:E68"/>
    <mergeCell ref="B128:B130"/>
    <mergeCell ref="B133:B134"/>
    <mergeCell ref="B137:B144"/>
    <mergeCell ref="D133:D134"/>
    <mergeCell ref="C165:C170"/>
    <mergeCell ref="B110:B116"/>
    <mergeCell ref="C110:C116"/>
    <mergeCell ref="D110:D116"/>
    <mergeCell ref="B102:B107"/>
    <mergeCell ref="B119:B125"/>
    <mergeCell ref="B160:B162"/>
    <mergeCell ref="M59:M60"/>
    <mergeCell ref="B165:B170"/>
    <mergeCell ref="G71:G75"/>
    <mergeCell ref="H187:K187"/>
    <mergeCell ref="E81:E90"/>
    <mergeCell ref="E95:E99"/>
    <mergeCell ref="E102:E107"/>
    <mergeCell ref="E110:E116"/>
    <mergeCell ref="E119:E125"/>
    <mergeCell ref="E128:E130"/>
    <mergeCell ref="E133:E134"/>
    <mergeCell ref="H135:K135"/>
    <mergeCell ref="G133:G134"/>
    <mergeCell ref="F133:F134"/>
    <mergeCell ref="H131:K131"/>
    <mergeCell ref="E137:E144"/>
    <mergeCell ref="F102:F107"/>
    <mergeCell ref="G102:G107"/>
    <mergeCell ref="F119:F125"/>
    <mergeCell ref="H117:K117"/>
    <mergeCell ref="K110:K116"/>
    <mergeCell ref="G110:G116"/>
    <mergeCell ref="E165:E170"/>
    <mergeCell ref="G165:G170"/>
    <mergeCell ref="K71:K75"/>
    <mergeCell ref="C160:C162"/>
    <mergeCell ref="D160:D162"/>
    <mergeCell ref="F160:F162"/>
    <mergeCell ref="D137:D144"/>
    <mergeCell ref="C137:C144"/>
    <mergeCell ref="C133:C134"/>
    <mergeCell ref="G81:G90"/>
    <mergeCell ref="C102:C107"/>
    <mergeCell ref="D102:D107"/>
    <mergeCell ref="C128:C130"/>
    <mergeCell ref="D128:D130"/>
    <mergeCell ref="G128:G130"/>
    <mergeCell ref="G119:G125"/>
    <mergeCell ref="C119:C125"/>
    <mergeCell ref="D119:D125"/>
    <mergeCell ref="G137:G144"/>
    <mergeCell ref="F137:F144"/>
    <mergeCell ref="C81:C90"/>
    <mergeCell ref="D81:D90"/>
    <mergeCell ref="F81:F90"/>
    <mergeCell ref="C95:C99"/>
    <mergeCell ref="D95:D99"/>
    <mergeCell ref="F95:F99"/>
    <mergeCell ref="G95:G99"/>
    <mergeCell ref="N165:N170"/>
    <mergeCell ref="N119:N125"/>
    <mergeCell ref="H126:K126"/>
    <mergeCell ref="N95:N99"/>
    <mergeCell ref="H79:K79"/>
    <mergeCell ref="H91:K91"/>
    <mergeCell ref="H100:K100"/>
    <mergeCell ref="N133:N134"/>
    <mergeCell ref="N160:N162"/>
    <mergeCell ref="H163:K163"/>
    <mergeCell ref="H158:K158"/>
    <mergeCell ref="N128:N130"/>
    <mergeCell ref="N147:N157"/>
    <mergeCell ref="N137:N144"/>
    <mergeCell ref="N110:N116"/>
    <mergeCell ref="N102:N107"/>
    <mergeCell ref="M95:M96"/>
    <mergeCell ref="H108:K108"/>
    <mergeCell ref="M86:M90"/>
    <mergeCell ref="M81:M85"/>
    <mergeCell ref="K81:K85"/>
    <mergeCell ref="K86:K90"/>
    <mergeCell ref="N5:N7"/>
    <mergeCell ref="H41:K41"/>
    <mergeCell ref="H44:K44"/>
    <mergeCell ref="M13:M14"/>
    <mergeCell ref="M15:M16"/>
    <mergeCell ref="L13:L14"/>
    <mergeCell ref="L15:L16"/>
    <mergeCell ref="M19:M22"/>
    <mergeCell ref="L19:L22"/>
    <mergeCell ref="M23:M25"/>
    <mergeCell ref="L23:L25"/>
    <mergeCell ref="M35:M39"/>
    <mergeCell ref="H30:K30"/>
    <mergeCell ref="H33:K33"/>
    <mergeCell ref="N35:N40"/>
    <mergeCell ref="M5:M7"/>
    <mergeCell ref="M9:M10"/>
  </mergeCells>
  <pageMargins left="1.2736614173228347" right="0.70866141732283472" top="0.38" bottom="0.44" header="0.31496062992125984" footer="0.31496062992125984"/>
  <pageSetup paperSize="5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B1:L41"/>
  <sheetViews>
    <sheetView showGridLines="0" topLeftCell="B1" zoomScaleNormal="100" workbookViewId="0">
      <selection activeCell="H5" sqref="H5"/>
    </sheetView>
  </sheetViews>
  <sheetFormatPr baseColWidth="10" defaultColWidth="11.5" defaultRowHeight="15" x14ac:dyDescent="0.2"/>
  <cols>
    <col min="1" max="1" width="5.6640625" style="2" customWidth="1"/>
    <col min="2" max="2" width="5.83203125" style="2" customWidth="1"/>
    <col min="3" max="3" width="6.1640625" style="2" customWidth="1"/>
    <col min="4" max="4" width="25.83203125" style="2" customWidth="1"/>
    <col min="5" max="5" width="43.1640625" style="2" customWidth="1"/>
    <col min="6" max="6" width="16.5" style="2" customWidth="1"/>
    <col min="7" max="7" width="19.83203125" style="2" customWidth="1"/>
    <col min="8" max="8" width="19.33203125" style="2" customWidth="1"/>
    <col min="9" max="9" width="0" style="2" hidden="1" customWidth="1"/>
    <col min="10" max="16384" width="11.5" style="2"/>
  </cols>
  <sheetData>
    <row r="1" spans="2:8" ht="105" customHeight="1" x14ac:dyDescent="0.3">
      <c r="B1" s="194" t="s">
        <v>162</v>
      </c>
      <c r="C1" s="194"/>
      <c r="D1" s="194"/>
      <c r="E1" s="194"/>
      <c r="F1" s="194"/>
      <c r="G1" s="194"/>
      <c r="H1" s="194"/>
    </row>
    <row r="2" spans="2:8" ht="62.25" customHeight="1" x14ac:dyDescent="0.2">
      <c r="B2" s="199" t="s">
        <v>66</v>
      </c>
      <c r="C2" s="30" t="s">
        <v>18</v>
      </c>
      <c r="D2" s="30" t="s">
        <v>4</v>
      </c>
      <c r="E2" s="30" t="s">
        <v>60</v>
      </c>
      <c r="F2" s="30" t="s">
        <v>3</v>
      </c>
      <c r="G2" s="30" t="s">
        <v>38</v>
      </c>
      <c r="H2" s="122" t="s">
        <v>52</v>
      </c>
    </row>
    <row r="3" spans="2:8" ht="65.25" customHeight="1" x14ac:dyDescent="0.2">
      <c r="B3" s="199"/>
      <c r="C3" s="62">
        <v>1</v>
      </c>
      <c r="D3" s="62" t="s">
        <v>39</v>
      </c>
      <c r="E3" s="62" t="s">
        <v>121</v>
      </c>
      <c r="F3" s="62" t="s">
        <v>109</v>
      </c>
      <c r="G3" s="123">
        <v>0.14000000000000001</v>
      </c>
      <c r="H3" s="38">
        <v>1305602959</v>
      </c>
    </row>
    <row r="4" spans="2:8" ht="45" customHeight="1" x14ac:dyDescent="0.2">
      <c r="B4" s="199"/>
      <c r="C4" s="124">
        <v>2</v>
      </c>
      <c r="D4" s="124" t="s">
        <v>40</v>
      </c>
      <c r="E4" s="124" t="s">
        <v>136</v>
      </c>
      <c r="F4" s="124" t="s">
        <v>137</v>
      </c>
      <c r="G4" s="123">
        <v>3.0300000000000001E-2</v>
      </c>
      <c r="H4" s="38">
        <v>350000000</v>
      </c>
    </row>
    <row r="5" spans="2:8" ht="45" customHeight="1" x14ac:dyDescent="0.2">
      <c r="B5" s="199"/>
      <c r="C5" s="62">
        <v>3</v>
      </c>
      <c r="D5" s="124" t="s">
        <v>40</v>
      </c>
      <c r="E5" s="124" t="s">
        <v>132</v>
      </c>
      <c r="F5" s="124" t="s">
        <v>137</v>
      </c>
      <c r="G5" s="123">
        <v>3.0300000000000001E-2</v>
      </c>
      <c r="H5" s="125">
        <v>1800000000</v>
      </c>
    </row>
    <row r="6" spans="2:8" ht="68" x14ac:dyDescent="0.2">
      <c r="B6" s="199"/>
      <c r="C6" s="124">
        <v>4</v>
      </c>
      <c r="D6" s="124" t="s">
        <v>40</v>
      </c>
      <c r="E6" s="62" t="s">
        <v>287</v>
      </c>
      <c r="F6" s="124" t="s">
        <v>137</v>
      </c>
      <c r="G6" s="123">
        <v>4.6699999999999998E-2</v>
      </c>
      <c r="H6" s="169" t="s">
        <v>6</v>
      </c>
    </row>
    <row r="7" spans="2:8" ht="34" x14ac:dyDescent="0.2">
      <c r="B7" s="199"/>
      <c r="C7" s="62">
        <v>5</v>
      </c>
      <c r="D7" s="124" t="s">
        <v>40</v>
      </c>
      <c r="E7" s="62" t="s">
        <v>26</v>
      </c>
      <c r="F7" s="124" t="s">
        <v>137</v>
      </c>
      <c r="G7" s="123">
        <v>1.6E-2</v>
      </c>
      <c r="H7" s="170"/>
    </row>
    <row r="8" spans="2:8" ht="34" x14ac:dyDescent="0.2">
      <c r="B8" s="199"/>
      <c r="C8" s="124">
        <v>6</v>
      </c>
      <c r="D8" s="124" t="s">
        <v>40</v>
      </c>
      <c r="E8" s="62" t="s">
        <v>177</v>
      </c>
      <c r="F8" s="124" t="s">
        <v>137</v>
      </c>
      <c r="G8" s="123">
        <v>2.3E-2</v>
      </c>
      <c r="H8" s="170"/>
    </row>
    <row r="9" spans="2:8" ht="34" x14ac:dyDescent="0.2">
      <c r="B9" s="199"/>
      <c r="C9" s="62">
        <v>7</v>
      </c>
      <c r="D9" s="124" t="s">
        <v>40</v>
      </c>
      <c r="E9" s="62" t="s">
        <v>31</v>
      </c>
      <c r="F9" s="124" t="s">
        <v>137</v>
      </c>
      <c r="G9" s="123">
        <v>2.3300000000000001E-2</v>
      </c>
      <c r="H9" s="170"/>
    </row>
    <row r="10" spans="2:8" ht="34" x14ac:dyDescent="0.2">
      <c r="B10" s="199"/>
      <c r="C10" s="124">
        <v>8</v>
      </c>
      <c r="D10" s="124" t="s">
        <v>40</v>
      </c>
      <c r="E10" s="62" t="s">
        <v>176</v>
      </c>
      <c r="F10" s="124" t="s">
        <v>137</v>
      </c>
      <c r="G10" s="123">
        <v>0.01</v>
      </c>
      <c r="H10" s="170"/>
    </row>
    <row r="11" spans="2:8" ht="34" x14ac:dyDescent="0.2">
      <c r="B11" s="199"/>
      <c r="C11" s="62">
        <v>9</v>
      </c>
      <c r="D11" s="124" t="s">
        <v>40</v>
      </c>
      <c r="E11" s="62" t="s">
        <v>32</v>
      </c>
      <c r="F11" s="124" t="s">
        <v>137</v>
      </c>
      <c r="G11" s="123">
        <v>1.4E-2</v>
      </c>
      <c r="H11" s="171"/>
    </row>
    <row r="12" spans="2:8" s="4" customFormat="1" ht="50.25" customHeight="1" x14ac:dyDescent="0.2">
      <c r="B12" s="199"/>
      <c r="C12" s="124">
        <v>10</v>
      </c>
      <c r="D12" s="62" t="s">
        <v>41</v>
      </c>
      <c r="E12" s="62" t="s">
        <v>44</v>
      </c>
      <c r="F12" s="62" t="s">
        <v>17</v>
      </c>
      <c r="G12" s="123">
        <v>0.1</v>
      </c>
      <c r="H12" s="126" t="s">
        <v>6</v>
      </c>
    </row>
    <row r="13" spans="2:8" s="4" customFormat="1" ht="59.25" customHeight="1" x14ac:dyDescent="0.2">
      <c r="B13" s="199"/>
      <c r="C13" s="62">
        <v>11</v>
      </c>
      <c r="D13" s="62" t="s">
        <v>41</v>
      </c>
      <c r="E13" s="62" t="s">
        <v>83</v>
      </c>
      <c r="F13" s="62" t="s">
        <v>17</v>
      </c>
      <c r="G13" s="123">
        <v>0.04</v>
      </c>
      <c r="H13" s="38">
        <v>1100000000</v>
      </c>
    </row>
    <row r="14" spans="2:8" ht="64.5" customHeight="1" x14ac:dyDescent="0.2">
      <c r="B14" s="199"/>
      <c r="C14" s="124">
        <v>12</v>
      </c>
      <c r="D14" s="62" t="s">
        <v>42</v>
      </c>
      <c r="E14" s="62" t="s">
        <v>128</v>
      </c>
      <c r="F14" s="62" t="s">
        <v>192</v>
      </c>
      <c r="G14" s="123">
        <v>0.03</v>
      </c>
      <c r="H14" s="38">
        <v>600000000</v>
      </c>
    </row>
    <row r="15" spans="2:8" ht="34.5" customHeight="1" x14ac:dyDescent="0.2">
      <c r="B15" s="199"/>
      <c r="C15" s="62">
        <v>13</v>
      </c>
      <c r="D15" s="62" t="s">
        <v>42</v>
      </c>
      <c r="E15" s="62" t="s">
        <v>33</v>
      </c>
      <c r="F15" s="62" t="s">
        <v>191</v>
      </c>
      <c r="G15" s="123">
        <v>3.8E-3</v>
      </c>
      <c r="H15" s="127" t="s">
        <v>6</v>
      </c>
    </row>
    <row r="16" spans="2:8" ht="85" x14ac:dyDescent="0.2">
      <c r="B16" s="199"/>
      <c r="C16" s="124">
        <v>14</v>
      </c>
      <c r="D16" s="62" t="s">
        <v>37</v>
      </c>
      <c r="E16" s="62" t="s">
        <v>138</v>
      </c>
      <c r="F16" s="62" t="s">
        <v>72</v>
      </c>
      <c r="G16" s="123">
        <v>0.03</v>
      </c>
      <c r="H16" s="38">
        <v>850000000</v>
      </c>
    </row>
    <row r="17" spans="2:12" ht="45" customHeight="1" x14ac:dyDescent="0.2">
      <c r="B17" s="199"/>
      <c r="C17" s="62">
        <v>15</v>
      </c>
      <c r="D17" s="62" t="s">
        <v>43</v>
      </c>
      <c r="E17" s="62" t="s">
        <v>131</v>
      </c>
      <c r="F17" s="62" t="s">
        <v>74</v>
      </c>
      <c r="G17" s="123">
        <v>3.1099999999999999E-2</v>
      </c>
      <c r="H17" s="38">
        <v>4000000000</v>
      </c>
    </row>
    <row r="18" spans="2:12" s="6" customFormat="1" ht="39" customHeight="1" x14ac:dyDescent="0.2">
      <c r="C18" s="43"/>
      <c r="D18" s="76"/>
      <c r="E18" s="149" t="s">
        <v>51</v>
      </c>
      <c r="F18" s="149"/>
      <c r="G18" s="44">
        <f>SUM(G3:G17)</f>
        <v>0.56850000000000001</v>
      </c>
      <c r="H18" s="128">
        <f>H3+H4+H5+H14+H16+H17+H13</f>
        <v>10005602959</v>
      </c>
    </row>
    <row r="19" spans="2:12" customFormat="1" x14ac:dyDescent="0.2">
      <c r="H19" s="1"/>
    </row>
    <row r="20" spans="2:12" customFormat="1" x14ac:dyDescent="0.2">
      <c r="H20" s="2"/>
    </row>
    <row r="21" spans="2:12" customFormat="1" ht="14.25" customHeight="1" x14ac:dyDescent="0.2">
      <c r="H21" s="1"/>
    </row>
    <row r="22" spans="2:12" customFormat="1" hidden="1" x14ac:dyDescent="0.2">
      <c r="H22" s="1"/>
    </row>
    <row r="23" spans="2:12" s="4" customFormat="1" ht="9.75" hidden="1" customHeight="1" x14ac:dyDescent="0.2">
      <c r="G23" s="7"/>
      <c r="H23" s="8"/>
    </row>
    <row r="24" spans="2:12" ht="68.25" customHeight="1" x14ac:dyDescent="0.2">
      <c r="C24" s="129" t="s">
        <v>18</v>
      </c>
      <c r="D24" s="129" t="s">
        <v>4</v>
      </c>
      <c r="E24" s="129" t="s">
        <v>60</v>
      </c>
      <c r="F24" s="129" t="s">
        <v>3</v>
      </c>
      <c r="G24" s="129" t="s">
        <v>38</v>
      </c>
      <c r="H24" s="130" t="s">
        <v>53</v>
      </c>
    </row>
    <row r="25" spans="2:12" ht="46.5" customHeight="1" x14ac:dyDescent="0.2">
      <c r="B25" s="200" t="s">
        <v>57</v>
      </c>
      <c r="C25" s="131">
        <v>1</v>
      </c>
      <c r="D25" s="131" t="s">
        <v>39</v>
      </c>
      <c r="E25" s="196" t="s">
        <v>329</v>
      </c>
      <c r="F25" s="132" t="s">
        <v>76</v>
      </c>
      <c r="G25" s="123">
        <v>9.3299999999999994E-2</v>
      </c>
      <c r="H25" s="169" t="s">
        <v>6</v>
      </c>
    </row>
    <row r="26" spans="2:12" s="1" customFormat="1" ht="45" customHeight="1" x14ac:dyDescent="0.2">
      <c r="B26" s="200"/>
      <c r="C26" s="131">
        <v>2</v>
      </c>
      <c r="D26" s="131" t="s">
        <v>41</v>
      </c>
      <c r="E26" s="197"/>
      <c r="F26" s="131" t="s">
        <v>9</v>
      </c>
      <c r="G26" s="123">
        <v>9.332077965443604E-2</v>
      </c>
      <c r="H26" s="170"/>
      <c r="L26" s="2"/>
    </row>
    <row r="27" spans="2:12" s="1" customFormat="1" ht="38.25" customHeight="1" x14ac:dyDescent="0.2">
      <c r="B27" s="200"/>
      <c r="C27" s="131">
        <v>3</v>
      </c>
      <c r="D27" s="131" t="s">
        <v>40</v>
      </c>
      <c r="E27" s="197"/>
      <c r="F27" s="131" t="s">
        <v>71</v>
      </c>
      <c r="G27" s="37">
        <v>3.9699999999999999E-2</v>
      </c>
      <c r="H27" s="170"/>
      <c r="L27" s="2"/>
    </row>
    <row r="28" spans="2:12" ht="51" customHeight="1" x14ac:dyDescent="0.2">
      <c r="B28" s="200"/>
      <c r="C28" s="131">
        <v>4</v>
      </c>
      <c r="D28" s="131" t="s">
        <v>45</v>
      </c>
      <c r="E28" s="197"/>
      <c r="F28" s="131" t="s">
        <v>119</v>
      </c>
      <c r="G28" s="123">
        <v>3.7499999999999999E-2</v>
      </c>
      <c r="H28" s="170"/>
    </row>
    <row r="29" spans="2:12" ht="30" customHeight="1" x14ac:dyDescent="0.2">
      <c r="B29" s="200"/>
      <c r="C29" s="131">
        <v>5</v>
      </c>
      <c r="D29" s="131" t="s">
        <v>46</v>
      </c>
      <c r="E29" s="197"/>
      <c r="F29" s="131" t="s">
        <v>120</v>
      </c>
      <c r="G29" s="123">
        <v>3.7499999999999999E-2</v>
      </c>
      <c r="H29" s="170"/>
    </row>
    <row r="30" spans="2:12" ht="78.75" customHeight="1" x14ac:dyDescent="0.2">
      <c r="B30" s="200"/>
      <c r="C30" s="131">
        <v>6</v>
      </c>
      <c r="D30" s="131" t="s">
        <v>67</v>
      </c>
      <c r="E30" s="197"/>
      <c r="F30" s="131" t="s">
        <v>72</v>
      </c>
      <c r="G30" s="123">
        <v>7.4999999999999997E-3</v>
      </c>
      <c r="H30" s="170"/>
    </row>
    <row r="31" spans="2:12" ht="45" customHeight="1" x14ac:dyDescent="0.2">
      <c r="B31" s="200"/>
      <c r="C31" s="131">
        <v>7</v>
      </c>
      <c r="D31" s="131" t="s">
        <v>47</v>
      </c>
      <c r="E31" s="197"/>
      <c r="F31" s="131" t="s">
        <v>255</v>
      </c>
      <c r="G31" s="123">
        <v>3.7499999999999999E-2</v>
      </c>
      <c r="H31" s="170"/>
    </row>
    <row r="32" spans="2:12" ht="17" x14ac:dyDescent="0.2">
      <c r="B32" s="200"/>
      <c r="C32" s="131">
        <v>8</v>
      </c>
      <c r="D32" s="131" t="s">
        <v>48</v>
      </c>
      <c r="E32" s="197"/>
      <c r="F32" s="131" t="s">
        <v>73</v>
      </c>
      <c r="G32" s="123">
        <v>3.7499999999999999E-2</v>
      </c>
      <c r="H32" s="170"/>
    </row>
    <row r="33" spans="2:8" ht="60" customHeight="1" x14ac:dyDescent="0.2">
      <c r="B33" s="200"/>
      <c r="C33" s="131">
        <v>9</v>
      </c>
      <c r="D33" s="131" t="s">
        <v>49</v>
      </c>
      <c r="E33" s="197"/>
      <c r="F33" s="131" t="s">
        <v>139</v>
      </c>
      <c r="G33" s="123">
        <v>3.7500000000000006E-2</v>
      </c>
      <c r="H33" s="170"/>
    </row>
    <row r="34" spans="2:8" ht="66.75" customHeight="1" x14ac:dyDescent="0.2">
      <c r="B34" s="200"/>
      <c r="C34" s="131">
        <v>10</v>
      </c>
      <c r="D34" s="131" t="s">
        <v>10</v>
      </c>
      <c r="E34" s="197"/>
      <c r="F34" s="131" t="s">
        <v>74</v>
      </c>
      <c r="G34" s="123">
        <v>6.4000000000000003E-3</v>
      </c>
      <c r="H34" s="170"/>
    </row>
    <row r="35" spans="2:8" ht="34" x14ac:dyDescent="0.2">
      <c r="B35" s="200"/>
      <c r="C35" s="131">
        <v>11</v>
      </c>
      <c r="D35" s="131" t="s">
        <v>42</v>
      </c>
      <c r="E35" s="198"/>
      <c r="F35" s="131" t="s">
        <v>75</v>
      </c>
      <c r="G35" s="123">
        <v>3.8E-3</v>
      </c>
      <c r="H35" s="171"/>
    </row>
    <row r="36" spans="2:8" ht="18" thickBot="1" x14ac:dyDescent="0.25">
      <c r="C36" s="43"/>
      <c r="D36" s="43"/>
      <c r="E36" s="157" t="s">
        <v>50</v>
      </c>
      <c r="F36" s="157"/>
      <c r="G36" s="133">
        <f>SUM(G25:G35)</f>
        <v>0.43152077965443597</v>
      </c>
      <c r="H36" s="134" t="s">
        <v>8</v>
      </c>
    </row>
    <row r="37" spans="2:8" ht="29.25" customHeight="1" thickBot="1" x14ac:dyDescent="0.25">
      <c r="E37" s="175" t="s">
        <v>263</v>
      </c>
      <c r="F37" s="195"/>
      <c r="G37" s="31">
        <f>SUM(G18,G36)</f>
        <v>1.000020779654436</v>
      </c>
      <c r="H37" s="4"/>
    </row>
    <row r="41" spans="2:8" x14ac:dyDescent="0.2">
      <c r="E41" s="192" t="s">
        <v>330</v>
      </c>
      <c r="F41" s="192"/>
    </row>
  </sheetData>
  <mergeCells count="10">
    <mergeCell ref="E41:F41"/>
    <mergeCell ref="E37:F37"/>
    <mergeCell ref="E25:E35"/>
    <mergeCell ref="B2:B17"/>
    <mergeCell ref="B25:B35"/>
    <mergeCell ref="B1:H1"/>
    <mergeCell ref="H25:H35"/>
    <mergeCell ref="E18:F18"/>
    <mergeCell ref="E36:F36"/>
    <mergeCell ref="H6:H11"/>
  </mergeCells>
  <pageMargins left="0.7" right="0.7" top="0.75" bottom="0.75" header="0.3" footer="0.3"/>
  <pageSetup scale="82" orientation="portrait" r:id="rId1"/>
  <rowBreaks count="1" manualBreakCount="1">
    <brk id="21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PLAN DE ACCION 2021</vt:lpstr>
      <vt:lpstr>Resumen</vt:lpstr>
      <vt:lpstr>'PLAN DE ACCION 2021'!Área_de_impresión</vt:lpstr>
      <vt:lpstr>Resumen!Área_de_impresión</vt:lpstr>
      <vt:lpstr>'PLAN DE ACCION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Avila Tellez</dc:creator>
  <cp:lastModifiedBy>Juan Felipe Pena Rojas</cp:lastModifiedBy>
  <cp:lastPrinted>2018-09-05T20:16:37Z</cp:lastPrinted>
  <dcterms:created xsi:type="dcterms:W3CDTF">2013-12-09T19:18:30Z</dcterms:created>
  <dcterms:modified xsi:type="dcterms:W3CDTF">2021-08-19T20:08:27Z</dcterms:modified>
</cp:coreProperties>
</file>